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lassifications" sheetId="2" r:id="rId5"/>
    <sheet state="visible" name="Classes" sheetId="3" r:id="rId6"/>
    <sheet state="visible" name="Sheet2" sheetId="4" r:id="rId7"/>
  </sheets>
  <definedNames>
    <definedName hidden="1" localSheetId="0" name="_xlnm._FilterDatabase">Data!$A$1:$S$3763</definedName>
  </definedNames>
  <calcPr/>
  <extLst>
    <ext uri="GoogleSheetsCustomDataVersion2">
      <go:sheetsCustomData xmlns:go="http://customooxmlschemas.google.com/" r:id="rId8" roundtripDataChecksum="DumILQhTGQdqFOraa+tdUGvirQU3sz/caUDvt6YE4nM="/>
    </ext>
  </extLst>
</workbook>
</file>

<file path=xl/comments1.xml><?xml version="1.0" encoding="utf-8"?>
<comments xmlns:r="http://schemas.openxmlformats.org/officeDocument/2006/relationships" xmlns="http://schemas.openxmlformats.org/spreadsheetml/2006/main">
  <authors>
    <author/>
  </authors>
  <commentList>
    <comment authorId="0" ref="K2767">
      <text>
        <t xml:space="preserve">======
ID#AAAAxpx5fMM
tc={94A6C7F6-A3F0-4FDD-A411-9BF90A157294}    (2023-05-23 21:36:59)
[Threaded comment]
Your version of Excel allows you to read this threaded comment; however, any edits to it will get removed if the file is opened in a newer version of Excel. Learn more: https://go.microsoft.com/fwlink/?linkid=870924
Comment:
    Cluster is the same bill</t>
      </text>
    </comment>
    <comment authorId="0" ref="M2747">
      <text>
        <t xml:space="preserve">======
ID#AAAAxpx5fMI
tc={0CB4CBF4-C749-4F97-AB84-A5BD8E806F76}    (2023-05-23 21:36:59)
[Threaded comment]
Your version of Excel allows you to read this threaded comment; however, any edits to it will get removed if the file is opened in a newer version of Excel. Learn more: https://go.microsoft.com/fwlink/?linkid=870924
Comment:
    Same bill shows up in different clusters</t>
      </text>
    </comment>
    <comment authorId="0" ref="F2419">
      <text>
        <t xml:space="preserve">======
ID#AAAAxnGPUvU
Galen Hall    (2023-05-22 20:36:35)
This is one of those weird cases where the bill was replaced with a completely different bill via amendment
------
ID#AAAAxnwraAA
Galen Hall    (2023-05-22 20:43:55)
This and the following are Energy Community Reinvestment Act</t>
      </text>
    </comment>
  </commentList>
  <extLst>
    <ext uri="GoogleSheetsCustomDataVersion2">
      <go:sheetsCustomData xmlns:go="http://customooxmlschemas.google.com/" r:id="rId1" roundtripDataSignature="AMtx7mgKEQmxHsAi4960HBBxN9hpnRkNSg=="/>
    </ext>
  </extLst>
</comments>
</file>

<file path=xl/sharedStrings.xml><?xml version="1.0" encoding="utf-8"?>
<sst xmlns="http://schemas.openxmlformats.org/spreadsheetml/2006/main" count="46630" uniqueCount="10049">
  <si>
    <t>state</t>
  </si>
  <si>
    <t>bill_identifier</t>
  </si>
  <si>
    <t>record_type</t>
  </si>
  <si>
    <t>client_name</t>
  </si>
  <si>
    <t>n_positions</t>
  </si>
  <si>
    <t>detailedGroupLabel</t>
  </si>
  <si>
    <t>Notes</t>
  </si>
  <si>
    <t>title</t>
  </si>
  <si>
    <t>description</t>
  </si>
  <si>
    <t>ncsl_topics</t>
  </si>
  <si>
    <t>ncsl_topics_clean</t>
  </si>
  <si>
    <t>bill_title_descrip</t>
  </si>
  <si>
    <t>ael_category</t>
  </si>
  <si>
    <t>WI_block_95</t>
  </si>
  <si>
    <t>WI_block_8</t>
  </si>
  <si>
    <t>WI_block_6</t>
  </si>
  <si>
    <t>WI_block_0</t>
  </si>
  <si>
    <t>WI</t>
  </si>
  <si>
    <t>WI_AB_0000000426_2019_0</t>
  </si>
  <si>
    <t>lobbying</t>
  </si>
  <si>
    <t>Promoting Nuclear Energy and Natural Gas; Restruturing Renewable Energy Credits</t>
  </si>
  <si>
    <t>Trespassing on the property of an energy provider and providing a penalty.</t>
  </si>
  <si>
    <t>An Act to amend 943.01 (2k) (a) 1. a., 943.01 (2k) (a) 3., 943.143 (1) (a) 1. a., 943.143 (1) (a) 3. and 943.143 (1) (b); and to create 943.01 (2k) (a) 6., 943.01 (2k) (c), 943.143 (1) (a) 6. and 943.143 (3) of the statutes; Relating to: trespassing on the property of an energy provider and providing a penalty.</t>
  </si>
  <si>
    <t>ncsl_database__energy_legislation_tracking_database__ncsl_topic__fossil_energy; ncsl_database__energy_legislation_tracking_database__ncsl_topic__fossil_energy_natural_gas</t>
  </si>
  <si>
    <t>fossil_energy; fossil_energy_natural_gas</t>
  </si>
  <si>
    <t>Other Energy</t>
  </si>
  <si>
    <t>WI_AB_0000000384_2015_0</t>
  </si>
  <si>
    <t>Requirements for approval of construction of nuclear power plants and changes to the state's energy priorities policy.</t>
  </si>
  <si>
    <t>An Act to repeal 196.493; to amend 196.491 (3) (d) (intro.); and to create 1.12 (4) (cm) of the statutes; Relating to: requirements for approval of construction of nuclear power plants and changes to the state's energy priorities policy.</t>
  </si>
  <si>
    <t>ncsl_database__energy_legislation_tracking_database__ncsl_topic__nuclear_energy_facilities</t>
  </si>
  <si>
    <t>nuclear_energy_facilities</t>
  </si>
  <si>
    <t>Infrastructure</t>
  </si>
  <si>
    <t>WI_SB_0000000273_2009_0</t>
  </si>
  <si>
    <t>Creation of renewable resource credits by electric providers and granting rule-making authority.</t>
  </si>
  <si>
    <t>An Act to amend 196.378 (1) (i), 196.378 (3) (a) 1. and 196.378 (3) (c); and to create 196.378 (3) (a) 1m. of the statutes; relating to: creation of renewable resource credits by electric providers and granting rule-making authority.</t>
  </si>
  <si>
    <t>ncsl_database__energy_legislation_tracking_database__ncsl_topic__renewable_energy</t>
  </si>
  <si>
    <t>renewable_energy</t>
  </si>
  <si>
    <t>WI_SB_0000000386_2019_0</t>
  </si>
  <si>
    <t>WI_SB_0000000288_2015_0</t>
  </si>
  <si>
    <t>ncsl_database__energy_legislation_tracking_database__ncsl_topic__nuclear_/_radioactive_waste; ncsl_database__energy_legislation_tracking_database__ncsl_topic__nuclear_energy_facilities</t>
  </si>
  <si>
    <t>nuclear_/_radioactive_waste; nuclear_energy_facilities</t>
  </si>
  <si>
    <t>WI_AB_0000000594_2013_0</t>
  </si>
  <si>
    <t>Renewable energy portfolio standards.</t>
  </si>
  <si>
    <t>An Act to amend 196.378 (2) (a) 2. d. and 196.378 (2) (a) 2. e.; and to create 196.378 (2) (a) 2. f. of the statutes; Relating to: renewable energy portfolio standards.</t>
  </si>
  <si>
    <t>Electricity Generation</t>
  </si>
  <si>
    <t>WI_AB_0000000114_2011_0</t>
  </si>
  <si>
    <t>Eligibility of hydroelectric resources under the renewable portfolio standard.</t>
  </si>
  <si>
    <t>An Act to amend 196.378 (1) (h) 1m. and 196.378 (2) (b) 1m.; and to create 196.378 (1) (dm), 196.378 (1) (m) and 196.378 (2) (b) 1o. of the statutes; relating to: eligibility of hydroelectric resources under the renewable portfolio standard.</t>
  </si>
  <si>
    <t>WI_AB_0000000596_2013_0</t>
  </si>
  <si>
    <t>Renewable resource credits, removal of certain natural gas service laterals, natural gas public utility service in municipalities, and granting rule-making authority.</t>
  </si>
  <si>
    <t>An Act to amend 196.378 (3) (a) 1m., 196.49 (1) (am), 196.50 (1) (a) and 196.81 (3) (b); and to create 196.50 (1) (am) of the statutes; Relating to: renewable resource credits, removal of certain natural gas service laterals, natural gas public utility service in municipalities, and granting rule-making authority.</t>
  </si>
  <si>
    <t>ncsl_database__energy_legislation_tracking_database__ncsl_topic__renewable_energy; ncsl_database__energy_legislation_tracking_database__ncsl_topic__utility_regulation</t>
  </si>
  <si>
    <t>renewable_energy; utility_regulation</t>
  </si>
  <si>
    <t>WI_AB_0000000401_2009_0</t>
  </si>
  <si>
    <t>WI_SJR_0000000090_2021_0</t>
  </si>
  <si>
    <t>Recognizing the importance of oil and natural gas pipelines for Wisconsin and its economy.</t>
  </si>
  <si>
    <t>Relating to: recognizing the importance of oil and natural gas pipelines for Wisconsin and its economy.</t>
  </si>
  <si>
    <t>ncsl_database__energy_legislation_tracking_database__ncsl_topic__electric_grid_and_transmission; ncsl_database__energy_legislation_tracking_database__ncsl_topic__fossil_energy; ncsl_database__energy_legislation_tracking_database__ncsl_topic__fossil_energy_natural_gas</t>
  </si>
  <si>
    <t>electric_grid_and_transmission; fossil_energy; fossil_energy_natural_gas</t>
  </si>
  <si>
    <t>WI_AJR_0000000113_2021_0</t>
  </si>
  <si>
    <t>WI_SB_0000000281_2017_0</t>
  </si>
  <si>
    <t>The organization and operation of cooperatives and extensions of credit by electric cooperatives.</t>
  </si>
  <si>
    <t>An Act to repeal 185.21 (2) (c); to renumber and amend 185.31 (1); to amend 185.01 (4) (a), 185.03 (10) (d), 185.38 (1) (intro.), 185.47 and 185.72 (1) (c); and to create 185.12 (5m), 185.31 (1) (b), 185.38 (1m) and 185.995 of the statutes; Relating to: the organization and operation of cooperatives and extensions of credit by electric cooperatives.</t>
  </si>
  <si>
    <t>ncsl_database__energy_legislation_tracking_database__ncsl_topic__utility_regulation</t>
  </si>
  <si>
    <t>utility_regulation</t>
  </si>
  <si>
    <t>Regulatory</t>
  </si>
  <si>
    <t>WI_SB_0000000144_2017_0</t>
  </si>
  <si>
    <t>Resources eligible for renewable resource credits.</t>
  </si>
  <si>
    <t>An Act to amend 196.378 (3) (a) 1m.; and to create 196.378 (1) (h) 1. k. of the statutes; Relating to: resources eligible for renewable resource credits.</t>
  </si>
  <si>
    <t>WI_AB_0000000467_2011_0</t>
  </si>
  <si>
    <t>Consideration of certain greenhouse gas emissions in determining requirements applicable to a stationary source of air pollution. (FE)</t>
  </si>
  <si>
    <t>An Act to create 285.60 (3m) and 285.63 (3m) of the statutes; relating to: consideration of certain greenhouse gas emissions in determining requirements applicable to a stationary source of air pollution. (FE)</t>
  </si>
  <si>
    <t>ncsl_database__energy_legislation_tracking_database__ncsl_topic__climate_change; ncsl_database__energy_legislation_tracking_database__ncsl_topic__climate_change_emissions_reduction</t>
  </si>
  <si>
    <t>climate_change; climate_change_emissions_reduction</t>
  </si>
  <si>
    <t>WI_SB_0000000349_2019_0</t>
  </si>
  <si>
    <t>Requirements for devices that dispense gasoline-ethanol fuel blends.</t>
  </si>
  <si>
    <t>An Act to create 168.105 of the statutes; Relating to: requirements for devices that dispense gasoline-ethanol fuel blends.</t>
  </si>
  <si>
    <t>ncsl_database__energy_legislation_tracking_database__ncsl_topic__fossil_energy; ncsl_database__energy_legislation_tracking_database__ncsl_topic__transportation</t>
  </si>
  <si>
    <t>fossil_energy; transportation</t>
  </si>
  <si>
    <t>Transportation</t>
  </si>
  <si>
    <t>WI_AB_0000000204_2017_0</t>
  </si>
  <si>
    <t>WI_AB_0000000382_2019_0</t>
  </si>
  <si>
    <t>WI_SB_0000000340_2009_0</t>
  </si>
  <si>
    <t>Requirements for approval of construction of nuclear power plants.</t>
  </si>
  <si>
    <t>An Act to repeal 196.493; and to amend 196.491 (3) (d) (intro.) of the statutes; relating to: requirements for approval of construction of nuclear power plants.</t>
  </si>
  <si>
    <t>WI_AB_0000000516_2009_0</t>
  </si>
  <si>
    <t>WI_AB_0000000272_2017_0</t>
  </si>
  <si>
    <t>Weight limit exceptions for vehicles equipped with idle reduction technology or natural gas fuel systems. (FE)</t>
  </si>
  <si>
    <t>An Act to amend 348.15 (3) (f) 2.; and to create 348.15 (3) (h) of the statutes; Relating to: weight limit exceptions for vehicles equipped with idle reduction technology or natural gas fuel systems. (FE)</t>
  </si>
  <si>
    <t>ncsl_database__energy_legislation_tracking_database__ncsl_topic__transportation; ncsl_database__energy_legislation_tracking_database__ncsl_topic__transportation_alt_fuel/hybrid</t>
  </si>
  <si>
    <t>transportation; transportation_alt_fuel/hybrid</t>
  </si>
  <si>
    <t>WI_SB_0000000198_2017_0</t>
  </si>
  <si>
    <t>ncsl_database__energy_legislation_tracking_database__ncsl_topic__transportation</t>
  </si>
  <si>
    <t>transportation</t>
  </si>
  <si>
    <t>WI_block_39</t>
  </si>
  <si>
    <t>WI_block_9</t>
  </si>
  <si>
    <t>WI_SB_0000000490_2021_0</t>
  </si>
  <si>
    <t>Net Metering &amp; Community Power</t>
  </si>
  <si>
    <t>Authorizing community solar programs and granting rule-making authority. (FE)</t>
  </si>
  <si>
    <t>An Act to amend 66.0401 (1m) (intro.); and to create 60.61 (5s), 62.23 (7) (j), 66.0401 (1s), 196.01 (5) (b) 8. and 196.376 of the statutes; Relating to: authorizing community solar programs and granting rule-making authority. (FE)</t>
  </si>
  <si>
    <t>ncsl_database__energy_legislation_tracking_database__ncsl_topic__renewable_energy; ncsl_database__energy_legislation_tracking_database__ncsl_topic__renewable_energy_solar</t>
  </si>
  <si>
    <t>renewable_energy; renewable_energy_solar</t>
  </si>
  <si>
    <t>WI_AB_0000000527_2021_0</t>
  </si>
  <si>
    <t>ncsl_database__energy_legislation_tracking_database__ncsl_topic__renewable_energy; ncsl_database__energy_legislation_tracking_database__ncsl_topic__renewable_energy_solar; ncsl_database__energy_legislation_tracking_database__ncsl_topic__utility_regulation</t>
  </si>
  <si>
    <t>renewable_energy; renewable_energy_solar; utility_regulation</t>
  </si>
  <si>
    <t>WI_SB_0000000702_2021_0</t>
  </si>
  <si>
    <t>Exemption from public utility regulation regarding renewable electricity. (FE)</t>
  </si>
  <si>
    <t>An Act to create 196.01 (5) (b) 8. and 196.496 (3) of the statutes; Relating to: exemption from public utility regulation regarding renewable electricity. (FE)</t>
  </si>
  <si>
    <t>WI_AB_0000000731_2021_0</t>
  </si>
  <si>
    <t>WI_AB_0000000345_2013_0</t>
  </si>
  <si>
    <t>Installation of smart meters by certain public utilities and cooperative associations. (FE)</t>
  </si>
  <si>
    <t>An Act to create 196.165 of the statutes; Relating to: installation of smart meters by certain public utilities and cooperative associations. (FE)</t>
  </si>
  <si>
    <t>ncsl_database__energy_legislation_tracking_database__ncsl_topic__energy_security_and_critical_infrastructure</t>
  </si>
  <si>
    <t>energy_security_and_critical_infrastructure</t>
  </si>
  <si>
    <t>WI_AB_0000000309_2011_0</t>
  </si>
  <si>
    <t>Dry cask storage of spent fuel from nuclear power plants and granting rule-making authority. (FE)</t>
  </si>
  <si>
    <t>An Act to amend 196.491 (3) (d) (intro.) and 196.493 (title); and to create 196.493 (3) of the statutes; relating to: dry cask storage of spent fuel from nuclear power plants and granting rule-making authority. (FE)</t>
  </si>
  <si>
    <t>ncsl_database__energy_legislation_tracking_database__ncsl_topic__nuclear_/_radioactive_waste</t>
  </si>
  <si>
    <t>nuclear_/_radioactive_waste</t>
  </si>
  <si>
    <t>WI_SB_0000000216_2011_0</t>
  </si>
  <si>
    <t>WI_AB_0000000513_2013_0</t>
  </si>
  <si>
    <t>An Act to amend 196.491 (3) (d) (intro.) and 196.493 (title); and to create 196.493 (3) of the statutes; Relating to: dry cask storage of spent fuel from nuclear power plants and granting rule-making authority. (FE)</t>
  </si>
  <si>
    <t>WI_block_29</t>
  </si>
  <si>
    <t>WI_block_1</t>
  </si>
  <si>
    <t>WI_SB_0000000050_2011_0</t>
  </si>
  <si>
    <t>Anti-wind Energy Regulation</t>
  </si>
  <si>
    <t>Wind energy system rules.</t>
  </si>
  <si>
    <t>An Act relating to: wind energy system rules.</t>
  </si>
  <si>
    <t>ncsl_database__energy_legislation_tracking_database__ncsl_topic__renewable_energy; ncsl_database__energy_legislation_tracking_database__ncsl_topic__renewable_energy_wind</t>
  </si>
  <si>
    <t>renewable_energy; renewable_energy_wind</t>
  </si>
  <si>
    <t>WI_SB_0000000167_2013_0</t>
  </si>
  <si>
    <t>Actions for damages caused by wind energy systems. (FE)</t>
  </si>
  <si>
    <t xml:space="preserve"> Relating to: actions for damages caused by wind energy systems. (FE)</t>
  </si>
  <si>
    <t>WI_AB_0000000072_2011_0</t>
  </si>
  <si>
    <t>WI_SB_0000000071_2013_0</t>
  </si>
  <si>
    <t>Limiting the regulation of wind energy systems by local governments. (FE)</t>
  </si>
  <si>
    <t>An Act to repeal 66.0401 (4) (f) 1.; to renumber and amend 66.0401 (4) (f) 2.; and to amend 66.0401 (1m) (intro.), 66.0401 (4) (g), 66.0401 (5) (b) 3. and 196.378 (4g) (b) of the statutes; Relating to: limiting the regulation of wind energy systems by local governments. (FE)</t>
  </si>
  <si>
    <t>WI_SB_0000000263_2011_0</t>
  </si>
  <si>
    <t>Setback requirements for wind energy systems and granting rule-making authority. (FE)</t>
  </si>
  <si>
    <t>An Act to amend 66.0401 (1m) (intro.), 66.0401 (4) (f) 1., 196.378 (4g) (b) and 196.491 (3) (dg); and to create 196.378 (4g) (f) of the statutes; relating to: setback requirements for wind energy systems and granting rule-making authority. (FE)</t>
  </si>
  <si>
    <t>WI_AB_0000000449_2015_0</t>
  </si>
  <si>
    <t>The school district revenue limit adjustment for energy efficiency projects. (FE)</t>
  </si>
  <si>
    <t>An Act to amend 121.91 (4) (o) 1. of the statutes; Relating to: the school district revenue limit adjustment for energy efficiency projects. (FE)</t>
  </si>
  <si>
    <t>ncsl_database__energy_legislation_tracking_database__ncsl_topic__energy_efficiency</t>
  </si>
  <si>
    <t>energy_efficiency</t>
  </si>
  <si>
    <t>Financing and Financial Incentives</t>
  </si>
  <si>
    <t>WI_SB_0000000337_2015_0</t>
  </si>
  <si>
    <t>WI_AB_0000000034_2013_0</t>
  </si>
  <si>
    <t>The use of nuclear energy to comply with renewable portfolio standards and the time period for using credits to comply with such standards.</t>
  </si>
  <si>
    <t>An Act to renumber and amend 196.378 (1) (i); to amend 196.378 (title), 196.378 (1) (ag), 196.378 (1) (b), 196.378 (1) (fm) (intro.), 196.378 (1) (fm) 1., 196.378 (1) (fm) 2., 196.378 (1) (o) (intro.), 196.378 (1) (o) 1., 196.378 (1) (o) 2., 196.378 (2) (title), 196.378 (2) (a) 1., 196.378 (2) (a) 2. a., 196.378 (2) (a) 2. b., 196.378 (2) (a) 2. c., 196.378 (2) (a) 2. d., 196.378 (2) (a) 2. e., 196.378 (2) (b) 5., 196.378 (2) (bm), 196.378 (2) (c), 196.378 (2) (d) (intro.), 196.378 (2) (d) 2., 196.378 (2) (e) 2., 196.378 (2) (e) 3., 196.378 (2) (e) 4., 196.378 (3) (title), 196.378 (3) (a) 1., 196.378 (3) (a) 1m., 196.378 (3) (a) 2., 196.378 (3) (c), 196.378 (4m) (title), 196.378 (4m) (a), 196.378 (4m) (b), 196.378 (4r) and 196.378 (5) (intro.); and to create 196.378 (1) (ab), 196.378 (1) (ac) and 196.378 (1) (ad) of the statutes; Relating to: the use of nuclear energy to comply with renewable portfolio standards and the time period for using credits to comply with such standards.</t>
  </si>
  <si>
    <t>ncsl_database__energy_legislation_tracking_database__ncsl_topic__nuclear_energy_facilities; ncsl_database__energy_legislation_tracking_database__ncsl_topic__renewable_energy</t>
  </si>
  <si>
    <t>nuclear_energy_facilities; renewable_energy</t>
  </si>
  <si>
    <t>WI_SB_0000000047_2013_0</t>
  </si>
  <si>
    <t>Renewable energy requirements for retail electric utilities and cooperatives.</t>
  </si>
  <si>
    <t>An Act to repeal 196.378 (2) (a) 2. d. and 196.378 (2) (a) 2. e.; and to amend 196.378 (2) (a) 2. c. of the statutes; Relating to: renewable energy requirements for retail electric utilities and cooperatives.</t>
  </si>
  <si>
    <t>WI_AB_0000000760_2017_0</t>
  </si>
  <si>
    <t>Authorizing a city, village, town, or county to restrict placement of a wind energy system. (FE)</t>
  </si>
  <si>
    <t>An Act to amend 66.0401 (1m) (intro.) and 196.378 (4g) (b); and to create 66.0401 (1m) (d) of the statutes; Relating to: authorizing a city, village, town, or county to restrict placement of a wind energy system. (FE)</t>
  </si>
  <si>
    <t>WI_SB_0000000098_2011_0</t>
  </si>
  <si>
    <t>Requirements for wind energy systems, providing an exemption from emergency rule procedures, and granting rule-making authority.</t>
  </si>
  <si>
    <t>An Act to renumber 196.378 (4g) (a) 1.; to amend 196.378 (4g) (b) and 196.378 (4g) (e); and to create 196.378 (4g) (a) 1g., 196.378 (4g) (a) 2g., 196.378 (4g) (a) 2r., 196.378 (4g) (a) 5., 196.378 (4g) (am), 196.378 (4g) (br), 196.378 (4g) (c) 5., 196.378 (4g) (c) 6., 196.378 (4g) (c) 7. and 196.378 (4g) (dm) of the statutes; relating to: requirements for wind energy systems, providing an exemption from emergency rule procedures, and granting rule-making authority.</t>
  </si>
  <si>
    <t>WI_AB_0000000088_2009_0</t>
  </si>
  <si>
    <t>Allowing electric utilities and retail electric cooperatives to include energy derived from garbage and certain waste in satisfying renewable portfolio standards.</t>
  </si>
  <si>
    <t>An Act to amend 77.54 (30) (a) 1m. and 196.378 (1) (ar) of the statutes; relating to: allowing electric utilities and retail electric cooperatives to include energy derived from garbage and certain waste in satisfying renewable portfolio standards.</t>
  </si>
  <si>
    <t>WI_AB_0000000581_2011_0</t>
  </si>
  <si>
    <t>Setback requirements for wind energy systems.</t>
  </si>
  <si>
    <t>An Act to amend 66.0401 (1m) (intro.), 66.0401 (4) (f) 1., 66.0401 (4) (g), 66.0401 (5) (a), 66.0401 (5) (d), 196.378 (4g) (b), 196.378 (4g) (c) 1., 196.491 (3) (d) (intro.) and 196.491 (3) (dg); and to create 196.491 (1) (x) of the statutes; relating to: setback requirements for wind energy systems.</t>
  </si>
  <si>
    <t>WI_SB_0000000491_2011_0</t>
  </si>
  <si>
    <t>WI_AB_0000000083_2013_0</t>
  </si>
  <si>
    <t>WI_AB_0000000025_2015_0</t>
  </si>
  <si>
    <t>Regulating air pollution from residential and commercial wood heaters. (FE)</t>
  </si>
  <si>
    <t>An Act to create 285.27 (5) of the statutes; Relating to: regulating air pollution from residential and commercial wood heaters. (FE)</t>
  </si>
  <si>
    <t>Emissions</t>
  </si>
  <si>
    <t>WI_block_192</t>
  </si>
  <si>
    <t>WI_AB_0000000588_2021_0</t>
  </si>
  <si>
    <t>EVs &amp; PSC Deregulation</t>
  </si>
  <si>
    <t>Allowing persons to charge fees for the use of electric vehicle charging stations and the installation and operation of electric vehicle charging stations by the Department of Transportation or a political subdivision.</t>
  </si>
  <si>
    <t>An Act to create 66.0440, 84.01 (38), 196.01 (5) (b) 8. and 196.025 (8) of the statutes; Relating to: allowing persons to charge fees for the use of electric vehicle charging stations and the installation and operation of electric vehicle charging stations by the Department of Transportation or a political subdivision.</t>
  </si>
  <si>
    <t>ncsl_database__energy_legislation_tracking_database__ncsl_topic__financing_energy_efficiency_and_renewable_energy; ncsl_database__energy_legislation_tracking_database__ncsl_topic__transportation_alt_fuel/hybrid; ncsl_database__energy_legislation_tracking_database__ncsl_topic__utility_regulation</t>
  </si>
  <si>
    <t>financing_energy_efficiency_and_renewable_energy; transportation_alt_fuel/hybrid; utility_regulation</t>
  </si>
  <si>
    <t>WI_AB_0000000804_2015_0</t>
  </si>
  <si>
    <t>One-call system violations; sulfur dioxide compliance plans; assessment authority of the Public Service Commission; funding for statewide energy efficiency and renewable resource programs; public utility contracts with affiliated interests; local access and transport areas for telephone service; railroad telecommunications service; Department of Natural Resources permit application procedures related to the construction of a high-voltage transmission line; navigable water general permits and individual permits related to utility facilities; granting rule-making authority; and making an appropriation. (FE)</t>
  </si>
  <si>
    <t>An Act to repeal 196.372, 196.975, 285.41 (3) and 285.45 (3); to renumber 182.0175 (1) (bt); to renumber and amend 30.025 (4), 182.0175 (3) (a) (title), 182.0175 (3) (a) and 182.0175 (3) (b); to amend 20.155 (1) (g), 30.206 (1) (ag) 2., 30.208 (3) (e), 66.0821 (5) (a), 66.0821 (5) (e) (intro.), 66.0821 (5) (e) 2., 66.0821 (5) (e) 3., 66.0821 (5) (e) 4., 182.0175 (2) (am) (title), 182.0175 (2) (am) 7., 182.0175 (2) (bm) (title), 182.0175 (4), 182.0175 (5), 196.374 (3) (b) 2., 196.52 (3) (d) 2., 200.59 (5) (d), 285.41 (4) (a), 285.41 (4) (a) 4., 285.41 (4) (c) and 285.41 (4) (d); to repeal and recreate 182.0175 (3) (title); and to create 30.025 (4) (c), 66.0821 (5) (f), 182.0175 (1) (ab), 182.0175 (1) (ac), 182.0175 (1) (ad), 182.0175 (1) (ag), 182.0175 (1) (bq), 182.0175 (1) (br), 182.0175 (1) (bx), 182.0175 (1m) (d) 8. to 12., 182.0175 (3) (am), 182.0175 (3) (c), 182.0175 (3) (d) 2., 182.0175 (3) (e), 182.0175 (3) (f), 182.0175 (3) (g), 196.85 (1m) (e) and 196.85 (1m) (f) of the statutes; Relating to: one-call system violations; sulfur dioxide compliance plans; assessment authority of the Public Service Commission; funding for statewide energy efficiency and renewable resource programs; public utility contracts with affiliated interests; local access and transport areas for telephone service; railroad telecommunications service; Department of Natural Resources permit application procedures related to the construction of a high-voltage transmission line; navigable water general permits and individual permits related to utility facilities; granting rule-making authority; and making an appropriation. (FE)</t>
  </si>
  <si>
    <t>ncsl_database__energy_legislation_tracking_database__ncsl_topic__energy_efficiency; ncsl_database__energy_legislation_tracking_database__ncsl_topic__renewable_energy</t>
  </si>
  <si>
    <t>energy_efficiency; renewable_energy</t>
  </si>
  <si>
    <t>WI_SB_0000000573_2021_0</t>
  </si>
  <si>
    <t>ncsl_database__energy_legislation_tracking_database__ncsl_topic__financing_energy_efficiency_and_renewable_energy; ncsl_database__energy_legislation_tracking_database__ncsl_topic__transportation_alt_fuel/hybrid</t>
  </si>
  <si>
    <t>financing_energy_efficiency_and_renewable_energy; transportation_alt_fuel/hybrid</t>
  </si>
  <si>
    <t>WI_AB_0000000532_2017_0</t>
  </si>
  <si>
    <t>One-call system enforcement and other requirements, Public Service Commission authority regarding state energy policy, settlements between parties in Public Service Commission dockets, various public utility regulatory requirements, the regulation of utility facilities under a county construction site erosion control and storm water management zoning ordinance, granting rule-making authority, and providing a penalty. (FE)</t>
  </si>
  <si>
    <t>An Act to repeal 196.025 (4), 196.025 (5), 196.192 (2) (am) and 201.10 (1); to renumber 16.95 (12), 182.0175 (1) (bt), 182.0175 (1) (bv) and 182.0175 (3) (b); to renumber and amend 16.955, 182.0175 (2) (am) 3., 182.0175 (3) (a) (title), 182.0175 (3) (a) and 196.192 (2) (bm); to amend 26.03 (1v) (b), 101.80 (1g), 182.0175 (2) (am) (title), 182.0175 (2) (am) 7., 182.0175 (2) (bm) (title), 182.0175 (2m) (b) (intro.), 182.0175 (4), 182.0175 (5), 196.192 (2) (c), 196.192 (3m), 196.193 (3), 196.49 (5g) (ag), 196.49 (5g) (ar) 2m. b., 196.49 (5g) (ar) 2m. c., 196.491 (4) (c) 1m. (intro.), 196.491 (4) (c) 1m. a., 196.491 (4) (c) 1m. b., 196.595 (1) (c), 201.10 (2), 348.17 (3) and 348.17 (4); to repeal and recreate 182.0175 (3) (title); and to create 59.693 (11), 182.0175 (1) (ab), 182.0175 (1) (ac), 182.0175 (1) (ag), 182.0175 (1) (bq), 182.0175 (1) (br), 182.0175 (1) (bw), 182.0175 (1) (by), 182.0175 (1) (bz), 182.0175 (1m) (d) 8. to 12., 182.0175 (2) (as) (title), 182.0175 (2) (as) 3., 182.0175 (3) (bg), (br) and (c), 182.0175 (3) (d) 2., 182.0175 (3) (e), 182.0175 (3) (f), 182.0175 (3) (g), 196.025 (7), 196.026 and 196.192 (2) (bm) 1. and 2. of the statutes; Relating to: one-call system enforcement and other requirements, Public Service Commission authority regarding state energy policy, settlements between parties in Public Service Commission dockets, various public utility regulatory requirements, the regulation of utility facilities under a county construction site erosion control and storm water management zoning ordinance, granting rule-making authority, and providing a penalty. (FE)</t>
  </si>
  <si>
    <t>WI_SB_0000000654_2015_0</t>
  </si>
  <si>
    <t>WI_SB_0000000475_2017_0</t>
  </si>
  <si>
    <t>WI_AB_0000000353_2017_0</t>
  </si>
  <si>
    <t>WI_SB_0000000521_2009_0</t>
  </si>
  <si>
    <t>A sales and use tax exemption for extended-range electric vehicles; a property tax exemption for tangible personal property used to recharge electric vehicles; the motor vehicle emission inspection and maintenance program, extended-range electric vehicle grants; an income and franchise tax credit for research conducted in this state by a corporation; a property and sales and use tax exemption for certain machinery and tangible personal property used to conduct research; granting rule-making authority; and making appropriations.</t>
  </si>
  <si>
    <t>An Act to repeal 20.370 (2) (cf), 20.395 (5) (hq) and (hx), 110.20, 110.21, 110.215, 285.30, 285.39 (3) (a), 341.09 (5), 341.10 (8), 341.10 (10), 341.63 (1) (e) and 632.365; to amend 13.48 (10) (a), 20.395 (5) (cq), 71.28 (4m) (b) (intro.), 71.47 (4m) (b) (intro.), 77.54 (57) (b) 1., 77.54 (57) (b) 2., 341.03 (1), 341.04 (1) (intro.), 341.05 (19), 341.09 (2m) (a) 1. b., 341.09 (2m) (a) 2., 341.09 (9), 341.26 (2m) (am), 341.36 (2), 341.65 (2) (e) 2m., 625.12 (1) (e), 625.12 (2), 625.15 (1) and 628.34 (3) (a); and to create 20.143 (1) (dm), 20.855 (4) (x), 25.40 (2) (b) 27., 70.11 (27m), 70.111 (27), 70.111 (28), 77.54 (57) (a) 5m., 77.54 (58), 110.20 (8) (c) and 560.127 of the statutes; relating to: a sales and use tax exemption for extended-range electric vehicles; a property tax exemption for tangible personal property used to recharge electric vehicles; the motor vehicle emission inspection and maintenance program, extended-range electric vehicle grants; an income and franchise tax credit for research conducted in this state by a corporation; a property and sales and use tax exemption for certain machinery and tangible personal property used to conduct research; granting rule-making authority; and making appropriations.</t>
  </si>
  <si>
    <t>WI_AB_0000000712_2009_0</t>
  </si>
  <si>
    <t>WI_block_18</t>
  </si>
  <si>
    <t>WI_SB_0000000692_2021_0</t>
  </si>
  <si>
    <t>Utility Aid Payments</t>
  </si>
  <si>
    <t>Loans and repayment assistance by a political subdivision for certain improvements to properties and collection of the debt by special charge.</t>
  </si>
  <si>
    <t>An Act to repeal 66.0627 (8) (e); to renumber and amend 66.0627 (8) (a) and 66.0627 (8) (d); to amend 66.0627 (1) (ad) (intro.), 66.0627 (1) (am), 66.0627 (1) (d), 66.0627 (8) (am) and 66.0627 (8) (c); and to create 66.0627 (1) (ao), 66.0627 (1) (bk), 66.0627 (1) (bm), 66.0627 (1) (cg), 66.0627 (8) (a) 2., 66.0627 (8) (cm), 66.0627 (8) (d) 2. and 66.0627 (8) (f) of the statutes; Relating to: loans and repayment assistance by a political subdivision for certain improvements to properties and collection of the debt by special charge.</t>
  </si>
  <si>
    <t>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t>
  </si>
  <si>
    <t>energy_security_and_critical_infrastructure; financing_energy_efficiency_and_renewable_energy; renewable_energy</t>
  </si>
  <si>
    <t>WI_SB_0000000425_2011_0</t>
  </si>
  <si>
    <t>Loans and repayment assistance by a political subdivision for energy and water improvements to premises and collection of the debt by special charge. (FE)</t>
  </si>
  <si>
    <t>An Act to renumber and amend 66.0627 (8); and to create 66.0627 (8) (b), 66.0627 (8) (c), 66.0627 (8) (d) and 66.0627 (8) (e) of the statutes; relating to: loans and repayment assistance by a political subdivision for energy and water improvements to premises and collection of the debt by special charge. (FE)</t>
  </si>
  <si>
    <t>ncsl_database__energy_legislation_tracking_database__ncsl_topic__energy_efficiency; ncsl_database__energy_legislation_tracking_database__ncsl_topic__financing_energy_efficiency_and_renewable_energy; ncsl_database__energy_legislation_tracking_database__ncsl_topic__renewable_energy</t>
  </si>
  <si>
    <t>energy_efficiency; financing_energy_efficiency_and_renewable_energy; renewable_energy</t>
  </si>
  <si>
    <t>WI_AB_0000000719_2021_0</t>
  </si>
  <si>
    <t>WI_AB_0000000061_2011_0</t>
  </si>
  <si>
    <t>Creating an income and franchise tax credit for constructing and operating a data center that is designed for maximum energy efficiency and minimum environmental impact and providing an exemption from rule-making procedures. (FE)</t>
  </si>
  <si>
    <t>An Act to amend 71.05 (6) (a) 15., 71.21 (4), 71.26 (2) (a) 4., 71.34 (1k) (g), 71.45 (2) (a) 10. and 77.92 (4); and to create 71.07 (6n), 71.10 (4) (cr), 71.28 (6n), 71.30 (3) (cr), 71.47 (6n) and 71.49 (1) (cr) of the statutes; relating to: creating an income and franchise tax credit for constructing and operating a data center that is designed for maximum energy efficiency and minimum environmental impact and providing an exemption from rule-making procedures. (FE)</t>
  </si>
  <si>
    <t>ncsl_database__energy_legislation_tracking_database__ncsl_topic__energy_efficiency; ncsl_database__energy_legislation_tracking_database__ncsl_topic__financing_energy_efficiency_and_renewable_energy</t>
  </si>
  <si>
    <t>energy_efficiency; financing_energy_efficiency_and_renewable_energy</t>
  </si>
  <si>
    <t>WI_SB_0000000031_2011_0</t>
  </si>
  <si>
    <t>WI_AB_0000000565_2011_0</t>
  </si>
  <si>
    <t>Spending by certain electric and natural gas public utilities on energy efficiency, conservation, and renewable resource programs.</t>
  </si>
  <si>
    <t>An Act to renumber and amend 196.374 (3) (b) 2.; and to create 196.374 (3) (b) 2. a. to h. and 196.374 (3) (b) 3. of the statutes; relating to: spending by certain electric and natural gas public utilities on energy efficiency, conservation, and renewable resource programs.</t>
  </si>
  <si>
    <t>WI_AB_0000000876_2009_0</t>
  </si>
  <si>
    <t>Expanding the authority of political subdivisions to make residential energy efficiency improvement loans, and authorizing political subdivisions to make water efficiency improvement loans and impose special charges for the loans.</t>
  </si>
  <si>
    <t>An Act to amend 66.0627 (title), 66.0627 (1) (a) and 66.0627 (8); and to create 66.0627 (1) (d) of the statutes; relating to: expanding the authority of political subdivisions to make residential energy efficiency improvement loans, and authorizing political subdivisions to make water efficiency improvement loans and impose special charges for the loans.</t>
  </si>
  <si>
    <t>WI_SB_0000000355_2013_0</t>
  </si>
  <si>
    <t>Fees imposed on the disposal of solid waste and hazardous waste at licensed solid waste and hazardous waste disposal facilities. (FE)</t>
  </si>
  <si>
    <t>An Act to amend 289.645 (2) and 289.67 (1) (a); and to create 289.63 (6) (c), 289.63 (6) (d), 289.63 (10), 289.64 (4) (c), 289.64 (4) (d), 289.64 (8), 289.645 (4) (g), 289.645 (4) (h), 289.645 (8), 289.67 (1) (fe), 289.67 (1) (fj) and 289.67 (1) (j) of the statutes; Relating to: fees imposed on the disposal of solid waste and hazardous waste at licensed solid waste and hazardous waste disposal facilities. (FE)</t>
  </si>
  <si>
    <t/>
  </si>
  <si>
    <t>WI_AB_0000000444_2013_0</t>
  </si>
  <si>
    <t>WI_SB_0000000321_2009_0</t>
  </si>
  <si>
    <t>Operation of neighborhood electric vehicles.</t>
  </si>
  <si>
    <t>An Act to repeal 349.26 (3); and to renumber and amend 349.26 (2) of the statutes; relating to: operation of neighborhood electric vehicles.</t>
  </si>
  <si>
    <t>ncsl_database__energy_legislation_tracking_database__ncsl_topic__transportation_alt_fuel/hybrid; ncsl_database__state_traffic_safety_legislation_database__ncsl_topic__slow_medium_speed_vehicles</t>
  </si>
  <si>
    <t>transportation_alt_fuel/hybrid; ncsl_database__state_traffic_safety_legislation_database__ncsl_topic__slow_medium_speed_vehicles</t>
  </si>
  <si>
    <t>WI_AB_0000000179_2017_0</t>
  </si>
  <si>
    <t>Remediation of contaminated land; air pollution control requirements for certain manufacturing facilities constructed on formerly contaminated land; reassigning tax deeds on tax delinquent brownfield properties; creating a new method for the creation of environmental remediation tax incremental financing districts; loans and repayment assistance by a political subdivision for certain brownfield revitalization projects and collection of the debt by special charge; state trust fund loans for brownfield projects; conversion of business improvement districts; and annexations to business improvement districts and neighborhood improvement districts. (FE)</t>
  </si>
  <si>
    <t>An Act to renumber 66.0627 (1) (a); to renumber and amend 75.106 (4); to amend 66.0627 (title), 66.0627 (8) (a), 66.0627 (8) (d), 66.1105 (4) (gm) 4. c., 75.106 (2), 292.13 (1m) (intro.) and 292.13 (2); and to create 24.63 (5), 66.0627 (1) (ad), 66.1105 (20), 66.1106 (15), 66.1109 (2m), 66.1109 (4g), 66.1110 (4m), 75.106 (4) (b), 285.675, 292.15 (1) (c) and 292.15 (2) (at) of the statutes; Relating to: remediation of contaminated land; air pollution control requirements for certain manufacturing facilities constructed on formerly contaminated land; reassigning tax deeds on tax delinquent brownfield properties; creating a new method for the creation of environmental remediation tax incremental financing districts; loans and repayment assistance by a political subdivision for certain brownfield revitalization projects and collection of the debt by special charge; state trust fund loans for brownfield projects; conversion of business improvement districts; and annexations to business improvement districts and neighborhood improvement districts. (FE)</t>
  </si>
  <si>
    <t>WI_SB_0000000173_2017_0</t>
  </si>
  <si>
    <t>WI_block_158</t>
  </si>
  <si>
    <t>WI_block_4</t>
  </si>
  <si>
    <t>WI_SB_0000000932_2019_0</t>
  </si>
  <si>
    <t>PSC Permit Streamlining</t>
  </si>
  <si>
    <t>State government response to the COVID-19 pandemic. (FE)</t>
  </si>
  <si>
    <t>An Act to renumber 60.11 (2) (b) and 108.07 (5); to renumber and amend 49.688 (1) (c), 70.47 (3) (aL), 108.04 (3), 108.062 (4) and 108.062 (19); to amend 13.101 (4), 20.866 (2) (xm), 40.22 (1), 40.22 (2m) (intro.), 40.22 (2r) (intro.), 40.22 (3) (intro.), 40.26 (1m) (a), 40.26 (1m) (b), 40.26 (5) (intro.), 40.51 (8), 40.51 (8m), 66.0137 (4), 71.01 (6) (L) 3., 71.22 (4) (L) 3., 71.22 (4m) (L) 3., 71.26 (2) (b) 12. d., 71.34 (1g) (L) 3., 71.42 (2) (L) 3., 71.98 (3), 74.35 (5) (c), 74.37 (4) (b), 108.04 (13) (d) 3. b., 108.04 (13) (d) 4. b., 108.062 (1) (b), 108.062 (3), 108.062 (15), 108.14 (8n) (e), 108.141 (7) (a), 108.16 (6m) (a), 115.385 (1) (intro.), 115.415 (1) (b), 115.999 (1) (d) 1., 115.999 (2m) (b) 1. a., 118.38 (2) (am) (intro.), 118.38 (3), 118.60 (7) (an) 1., 119.23 (7) (an) 1., 119.33 (2) (b) 3. b., 119.33 (2) (b) 3. c., 119.33 (5) (b) 2., 119.9002 (2) (d) 2. a., 119.9002 (2) (d) 2. b., 119.9002 (2) (d) 3. a., 119.9002 (2) (d) 3. b., 119.9004 (3) (b) 2., 120.13 (2) (g), 146.40 (3), 185.983 (1) (intro.), 450.11 (5) (a), 609.83, 625.12 (2), 628.34 (3) (a) and 895.51 (title); and to create 13.101 (4d), 40.26 (5m), 40.26 (6), 49.688 (1) (c) 2., 49.688 (10m), 60.11 (2) (b) 2., 70.47 (3) (aL) 2., 100.307, 102.03 (6), 102.565 (6), 103.13 (2m), 108.04 (2) (d), 108.04 (3) (b), 108.062 (2m), 108.062 (3r), 108.062 (4) (a) 2., 108.062 (19) (a) and (b), 108.062 (20), 108.07 (5) (bm), 115.385 (6), 115.7915 (8m), 118.38 (4), 118.60 (12), 119.23 (12), 153.23, 323.19 (3), 323.19 (4), 323.265, 323.2911, 323.2912, 323.2913, 323.2915, 440.08 (5), 450.11 (5) (br), 609.205, 609.846, 609.885, 632.729, 632.895 (14g), 632.895 (16v), 895.4801, 895.51 (1) (bd), 895.51 (1) (bg), 895.51 (1) (dp), 895.51 (2r) and 895.51 (3r) of the statutes; Relating to: state government response to the COVID-19 pandemic. (FE)</t>
  </si>
  <si>
    <t>WI_AB_0000000527_2011_0</t>
  </si>
  <si>
    <t>Commissioners of the Public Service Commission; notices, orders, and determinations of the commission; certificates of authority issued by the commission; approval of contracts by the commission; electricity sales from certain wholesale merchant plants; public utility removal of certain electric service lines; renewable resource credits; tampering or interfering with utility equipment; granting rule-making authority; and providing penalties. (FE)</t>
  </si>
  <si>
    <t>An Act to renumber 196.395 and 196.491 (3m) (e); to renumber and amend 15.79, 134.40 (title), 134.40 (1), 134.40 (2) and 196.81 (3); to amend 196.02 (7), 196.378 (1) (fm), 196.378 (3) (a) 1., 196.378 (3) (a) 1m., 196.378 (3) (a) 2., 196.395 (title), 196.40, 196.491 (3m) (a) (intro.), 196.491 (3m) (c) 3. (intro.), 196.50 (2) (i), 196.52 (3) (b) 1., 196.795 (6m) (c), 227.48 (1) and 230.08 (2) (mL); to repeal and recreate 196.491 (3m) (e) (title); and to create 15.79 (2), 196.378 (2) (bm), 196.395 (2), 196.49 (5g), 196.49 (5r), 196.491 (3m) (e) 2., 196.52 (3) (b) 1m., 196.52 (3) (d), 196.81 (3) (b), 941.40 (2), 941.40 (3) and 941.40 (4) (b) of the statutes; relating to: commissioners of the Public Service Commission; notices, orders, and determinations of the commission; certificates of authority issued by the commission; approval of contracts by the commission; electricity sales from certain wholesale merchant plants; public utility removal of certain electric service lines; renewable resource credits; tampering or interfering with utility equipment; granting rule-making authority; and providing penalties. (FE)</t>
  </si>
  <si>
    <t>WI_AB_0000000712_2019_0</t>
  </si>
  <si>
    <t>Making various changes to statutes administered by the Public Service Commission and requiring investor-owned energy utilities to fund a consumer advocate. (FE)</t>
  </si>
  <si>
    <t>An Act to repeal 196.209; to amend 30.025 (4) (c), 196.07 (1), 196.191 (3) (a) 2., 196.203 (4m) (a), 196.31 (1) (intro.), 196.49 (5g) (ar) 1m. d., 196.491 (2) (f), 196.491 (3) (a) 1., 196.491 (3) (a) 2m. a., 196.499 (1) (b), 196.499 (1) (f) and 196.85 (3); to repeal and recreate 196.31 (2m); and to create 196.026 (7m), 196.20 (9) and 196.315 of the statutes; Relating to: making various changes to statutes administered by the Public Service Commission and requiring investor-owned energy utilities to fund a consumer advocate. (FE)</t>
  </si>
  <si>
    <t>WI_AB_0000000027_2021_0</t>
  </si>
  <si>
    <t>WI_SB_0000000428_2011_0</t>
  </si>
  <si>
    <t>WI_SB_0000000047_2021_0</t>
  </si>
  <si>
    <t>WI_AB_0000000233_2019_0</t>
  </si>
  <si>
    <t>Charging facility grant program and making an appropriation. (FE)</t>
  </si>
  <si>
    <t>An Act to amend 20.855 (4) (h); and to create 16.047 (4s), 20.395 (6) (az) and 196.025 (8) of the statutes; Relating to: charging facility grant program and making an appropriation. (FE)</t>
  </si>
  <si>
    <t>WI_AB_0000000237_2019_0</t>
  </si>
  <si>
    <t>Reimbursement grants to employers for payment of costs for certification programs in solar energy and wind energy systems. (FE)</t>
  </si>
  <si>
    <t>An Act to amend 20.445 (1) (b), 106.27 (2g) (a) 2. and 106.27 (3); and to create 106.27 (1y) of the statutes; Relating to: reimbursement grants to employers for payment of costs for certification programs in solar energy and wind energy systems. (FE)</t>
  </si>
  <si>
    <t>ncsl_database__energy_legislation_tracking_database__ncsl_topic__green_jobs; ncsl_database__energy_legislation_tracking_database__ncsl_topic__renewable_energy; ncsl_database__energy_legislation_tracking_database__ncsl_topic__renewable_energy_solar; ncsl_database__energy_legislation_tracking_database__ncsl_topic__renewable_energy_wind</t>
  </si>
  <si>
    <t>green_jobs; renewable_energy; renewable_energy_solar; renewable_energy_wind</t>
  </si>
  <si>
    <t>Economic Development</t>
  </si>
  <si>
    <t>WI_AB_0000000405_2015_0</t>
  </si>
  <si>
    <t>Exemptions from certain taxes and other requirements for work performed by persons from outside the state during a state of emergency declared by the governor. (FE)</t>
  </si>
  <si>
    <t>An Act to renumber 71.23 (3); to renumber and amend 71.67 (6), 77.52 (7) and 77.53 (9); to amend 71.03 (2) (a) 2., 77.52 (12) and 323.12 (title); and to create 71.04 (7) (f) 17., 71.05 (1) (g), 71.23 (3) (bm), 71.25 (9) (f) 17., 71.25 (16), 71.26 (2) (a) 12., 71.64 (6) (c), 71.67 (6) (b), 77.52 (7) (b), 77.53 (9) (b), 77.53 (19) and 323.12 (5) of the statutes; Relating to: exemptions from certain taxes and other requirements for work performed by persons from outside the state during a state of emergency declared by the governor. (FE)</t>
  </si>
  <si>
    <t>WI_SB_0000000218_2019_0</t>
  </si>
  <si>
    <t>WI_SB_0000000689_2019_0</t>
  </si>
  <si>
    <t>WI_SB_0000000474_2013_0</t>
  </si>
  <si>
    <t>WI_SB_0000000334_2015_0</t>
  </si>
  <si>
    <t>WI_AB_0000000560_2015_0</t>
  </si>
  <si>
    <t>Disconnection devices for distributed generation facilities.</t>
  </si>
  <si>
    <t>An Act to renumber and amend 196.496 (1); to amend 196.496 (2); and to create 196.496 (1) (a), 196.496 (1) (b), 196.496 (1) (d), 196.496 (1) (e) and 196.496 (3) of the statutes; Relating to: disconnection devices for distributed generation facilities.</t>
  </si>
  <si>
    <t>WI_SB_0000000672_2021_0</t>
  </si>
  <si>
    <t>Modifying the sales and use tax exemption for renewable energy property. (FE)</t>
  </si>
  <si>
    <t>An Act to create 77.54 (56) (c) of the statutes; Relating to: modifying the sales and use tax exemption for renewable energy property. (FE)</t>
  </si>
  <si>
    <t>ncsl_database__energy_legislation_tracking_database__ncsl_topic__financing_energy_efficiency_and_renewable_energy; ncsl_database__energy_legislation_tracking_database__ncsl_topic__renewable_energy</t>
  </si>
  <si>
    <t>financing_energy_efficiency_and_renewable_energy; renewable_energy</t>
  </si>
  <si>
    <t>WI_AB_0000000857_2009_0</t>
  </si>
  <si>
    <t>Exemption for interstate natural gas companies from certain requirements regarding real estate transactions and court actions, creation and powers of municipal electric companies, and exemption from certificate of public convenience and necessity for certain electric transmission line projects.</t>
  </si>
  <si>
    <t>An Act to renumber and amend 66.0825 (3) (h) and 196.491 (4) (c) 1.; to amend 30.025 (3m), 66.0303 (3) (a), 66.0825 (3) (e), 66.0825 (3) (f), 66.0825 (4) (a), 66.0825 (18), 196.491 (4) (c) 2., 196.491 (4) (c) 3., 706.09 (3) (a) and 893.33 (5); and to create 196.491 (4) (c) 1g. and 196.491 (4) (c) 1r. a. and b. of the statutes; relating to: exemption for interstate natural gas companies from certain requirements regarding real estate transactions and court actions, creation and powers of municipal electric companies, and exemption from certificate of public convenience and necessity for certain electric transmission line projects.</t>
  </si>
  <si>
    <t>WI_SB_0000000615_2009_0</t>
  </si>
  <si>
    <t>WI_AB_0000000710_2021_0</t>
  </si>
  <si>
    <t>WI_AB_0000000583_2017_0</t>
  </si>
  <si>
    <t>A sales and use tax exemption for services performed during a disaster period by electric cooperatives or telecommunications utilities. (FE)</t>
  </si>
  <si>
    <t>An Act to create 77.54 (65) of the statutes; Relating to: a sales and use tax exemption for services performed during a disaster period by electric cooperatives or telecommunications utilities. (FE)</t>
  </si>
  <si>
    <t>WI_block_152</t>
  </si>
  <si>
    <t>WI_block_22</t>
  </si>
  <si>
    <t>WI_AB_0000000843_2009_0</t>
  </si>
  <si>
    <t>Energy Efficiency</t>
  </si>
  <si>
    <t>Energy conservation standards for the construction of certain buildings, energy and environmental design standards for state buildings, structures, and facilities, energy and environmental design standards for school district facilities and other local government buildings, leasing of state buildings, structures, and facilities, standards for the construction and use of graywater systems, granting rule-making authority, and making an appropriation.</t>
  </si>
  <si>
    <t>An Act to renumber and amend 13.48 (15) and 101.025 (4) (intro.); to amend 16.84 (5), 101.027 (2), 101.027 (3) (a) 1., 101.027 (3) (b) 1., 101.05 (1) and (3), 101.65 (1) (a) (intro.) and 119.04 (1); and to create 13.48 (2) (jm), 13.48 (15) (b), 16.85 (3m), 16.856, 20.255 (2) (ed), 66.0902, 101.02 (23), 101.025 (4) (ar), 101.028, 120.24 and 145.133 of the statutes; relating to: energy conservation standards for the construction of certain buildings, energy and environmental design standards for state buildings, structures, and facilities, energy and environmental design standards for school district facilities and other local government buildings, leasing of state buildings, structures, and facilities, standards for the construction and use of graywater systems, granting rule-making authority, and making an appropriation.</t>
  </si>
  <si>
    <t>ncsl_database__energy_legislation_tracking_database__ncsl_topic__energy_efficiency; ncsl_database__energy_legislation_tracking_database__ncsl_topic__energy_efficiency_building_codes_and_standards</t>
  </si>
  <si>
    <t>energy_efficiency; energy_efficiency_building_codes_and_standards</t>
  </si>
  <si>
    <t>WI_SB_0000000616_2009_0</t>
  </si>
  <si>
    <t>WI_AB_0000000108_2013_0</t>
  </si>
  <si>
    <t>Sales tax holidays in August and in November. (FE)</t>
  </si>
  <si>
    <t>An Act to create 77.54 (60) and 77.54 (61) of the statutes; Relating to: sales tax holidays in August and in November. (FE)</t>
  </si>
  <si>
    <t>WI_SB_0000000089_2013_0</t>
  </si>
  <si>
    <t>WI_AB_0000000309_2009_0</t>
  </si>
  <si>
    <t>Dry cask storage of spent fuel from nuclear power plants and granting rule-making authority.</t>
  </si>
  <si>
    <t>An Act to amend 196.491 (3) (d) (intro.) and 196.493 (title); and to create 196.493 (3) of the statutes; relating to: dry cask storage of spent fuel from nuclear power plants and granting rule-making authority.</t>
  </si>
  <si>
    <t>WI_AB_0000000490_2015_0</t>
  </si>
  <si>
    <t>Utility aid payments to towns and counties for production plants that generate electricity from wind power. (FE)</t>
  </si>
  <si>
    <t>An Act to amend 79.04 (1) (a), 79.04 (2) (a), 79.04 (6) (a) and 79.04 (6) (c) 1.; and to create 79.04 (1) (d) and 79.04 (2) (c) of the statutes; Relating to: utility aid payments to towns and counties for production plants that generate electricity from wind power. (FE)</t>
  </si>
  <si>
    <t>WI_SB_0000000663_2021_0</t>
  </si>
  <si>
    <t>A charging facility grant program and making an appropriation. (FE)</t>
  </si>
  <si>
    <t>An Act to amend 20.855 (4) (h); and to create 16.047 (4p) of the statutes; Relating to: a charging facility grant program and making an appropriation. (FE)</t>
  </si>
  <si>
    <t>ncsl_database__energy_legislation_tracking_database__ncsl_topic__renewable_energy; ncsl_database__energy_legislation_tracking_database__ncsl_topic__transportation; ncsl_database__energy_legislation_tracking_database__ncsl_topic__transportation_alt_fuel/hybrid</t>
  </si>
  <si>
    <t>renewable_energy; transportation; transportation_alt_fuel/hybrid</t>
  </si>
  <si>
    <t>WI_SB_0000000651_2009_0</t>
  </si>
  <si>
    <t>Loans to manufacturing businesses for energy improvements, job creation, retooling, or clean energy production; the administration of energy utility programs; providing an exemption from emergency rule procedures; requiring the exercise of emergency rule-making procedures; and making appropriations.</t>
  </si>
  <si>
    <t>An Act to amend 20.143 (1) (c), 20.143 (1) (gm), 20.143 (1) (ie), 20.143 (1) (m), 20.143 (1) (n) and 196.374 (3) (a); and to create 16.54 (14), 20.143 (1) (hr), 20.143 (1) (mr), 196.374 (2) (a) 2. e., 196.374 (2) (a) 4. and 560.128 of the statutes; relating to: loans to manufacturing businesses for energy improvements, job creation, retooling, or clean energy production; the administration of energy utility programs; providing an exemption from emergency rule procedures; requiring the exercise of emergency rule-making procedures; and making appropriations.</t>
  </si>
  <si>
    <t>WI_AB_0000000786_2021_0</t>
  </si>
  <si>
    <t>Creating a stretch energy code. (FE)</t>
  </si>
  <si>
    <t>An Act to create 101.02 (7r) (h) and 101.028 of the statutes; Relating to: creating a stretch energy code. (FE)</t>
  </si>
  <si>
    <t>ncsl_database__energy_legislation_tracking_database__ncsl_topic__energy_efficiency_building_codes_and_standards</t>
  </si>
  <si>
    <t>energy_efficiency_building_codes_and_standards</t>
  </si>
  <si>
    <t>WI_SB_0000000180_2013_0</t>
  </si>
  <si>
    <t>An Act to amend 79.04 (6) (c) 1. of the statutes; Relating to: utility aid payments to towns and counties for production plants that generate electricity from wind power. (FE)</t>
  </si>
  <si>
    <t>WI_AB_0000000270_2009_0</t>
  </si>
  <si>
    <t>Utility aid payments to towns and counties for production plants that generate electricity from wind power.</t>
  </si>
  <si>
    <t>An Act to amend 79.04 (6) (c) 1. of the statutes; relating to: utility aid payments to towns and counties for production plants that generate electricity from wind power.</t>
  </si>
  <si>
    <t>WI_AB_0000000792_2021_0</t>
  </si>
  <si>
    <t>Focus on Energy inclusion of programs promoting energy efficiency and renewable energy measures for low-income households. (FE)</t>
  </si>
  <si>
    <t>An Act to amend 196.374 (2) (a) 1. and 196.374 (3) (b) 1.; and to create 196.374 (1) (gm), 196.374 (2) (a) 2. f. and 196.374 (3) (f) 5. of the statutes; Relating to: Focus on Energy inclusion of programs promoting energy efficiency and renewable energy measures for low-income households. (FE)</t>
  </si>
  <si>
    <t>WI_SB_0000000605_2017_0</t>
  </si>
  <si>
    <t>Dealers of electric motor vehicles. (FE)</t>
  </si>
  <si>
    <t>An Act to amend 218.0116 (1) (n); and to create 218.0121 (3m) (e) of the statutes; Relating to: dealers of electric motor vehicles. (FE)</t>
  </si>
  <si>
    <t>WI_AB_0000000717_2017_0</t>
  </si>
  <si>
    <t>WI_SB_0000000757_2021_0</t>
  </si>
  <si>
    <t>WI_AB_0000000764_2019_0</t>
  </si>
  <si>
    <t>Creating a grant program for farmers who use certain sustainable practices, granting rule-making authority, and making an appropriation. (FE)</t>
  </si>
  <si>
    <t>An Act to create 20.115 (7) (cm) and 93.60 of the statutes; Relating to: creating a grant program for farmers who use certain sustainable practices, granting rule-making authority, and making an appropriation. (FE)</t>
  </si>
  <si>
    <t>ncsl_database__energy_legislation_tracking_database__ncsl_topic__renewable_energy; ncsl_database__energy_legislation_tracking_database__ncsl_topic__renewable_energy_solar; ncsl_database__energy_legislation_tracking_database__ncsl_topic__renewable_energy_wind</t>
  </si>
  <si>
    <t>renewable_energy; renewable_energy_solar; renewable_energy_wind</t>
  </si>
  <si>
    <t>WI_SB_0000000777_2021_0</t>
  </si>
  <si>
    <t>WI_AB_0000000197_2013_0</t>
  </si>
  <si>
    <t>WI_AB_0000000695_2021_0</t>
  </si>
  <si>
    <t>WI_block_118</t>
  </si>
  <si>
    <t>WI_AB_0000000649_2009_0</t>
  </si>
  <si>
    <t>Renewable Portfolio Standard</t>
  </si>
  <si>
    <t>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t>
  </si>
  <si>
    <t>An Act to repeal 20.155 (3) (s), 196.374 (1) (i), 196.374 (1) (o), 196.374 (3) (b) (title) and 2. to 4., 196.374 (5) (bm) 3., 196.374 (7) (a), 196.374 (7) (b) 2., 196.374 (7) (c), 196.374 (7) (d), 196.377 (title), 196.377 (2), 196.378 (1) (am), 196.378 (1) (b), 196.378 (1) (fr), 196.378 (1) (h) 1., 1m. and 2., 196.378 (1) (j), 196.378 (1) (o), 196.378 (2) (b) 2., 196.378 (2) (b) 4. and 5. and 196.378 (4); to renumber 16.965 (1) (a), 84.185 (4), 196.025 (1) (ag) 1., 196.25 (1), 196.374 (7) (b) (title), 196.377 (1), 196.378 (1) (c) and (d), 196.378 (1) (fm) (intro.), 196.378 (1) (g), 196.378 (1) (k), 196.378 (1) (p), 196.49 (1), 196.491 (5), 196.493 (2) (b) 3., 196.65 (1), 196.66 (1) and 292.75 (5); to renumber and amend 26.38 (2m) (b), 101.027 (1), 196.025 (1) (b) 1., 196.374 (7) (b) 1., 196.374 (8), 196.378 (1) (intro.) and (ag), 196.378 (1) (ar), 196.378 (1) (fg), 196.378 (1) (fm) 1., 196.378 (1) (fm) 2., 196.378 (1) (h) (intro.), 196.378 (1) (i), 196.378 (2) (c), 196.491 (1) (g), 196.491 (1) (w) 2., 196.491 (3m) (d), 196.493 (1), 196.493 (2) (intro.), 196.493 (2) (a), 196.493 (2) (b) (intro.), 196.493 (2) (b) 1., 196.493 (2) (b) 2., 285.30 (5), 292.75 (7), 560.032 (1), 560.032 (2), 560.302 and 560.305 (4); to consolidate, renumber and amend 196.374 (3) (a) and (b) 1. and 196.374 (3) (c) 2. (intro.), a. and b.; to amend 16.75 (12) (a) 4., 16.965 (2), 25.96, 66.0309 (title), 66.0602 (2), 77.54 (30) (a) 1m., 79.005 (1b), 79.005 (4) (d), 79.04 (6) (a), 84.185 (3) (a) (intro.), 101.027 (2), 101.027 (3) (a) 1., 101.027 (3) (b) 1., 101.62, 101.63 (1) (intro.), 101.80 (1j), 110.20 (1) (b), 110.20 (3) (a), 196.025 (1) (b) 2., 196.025 (1) (c) 1., 196.025 (1) (c) 2., 196.025 (2m) (c), 196.374 (1) (b), 196.374 (1) (c), 196.374 (1) (d), 196.374 (1) (f), 196.374 (1) (j) (intro.), 196.374 (2) (a) 1., 196.374 (2) (a) 2. (intro.), 196.374 (2) (a) 2. a., 196.374 (2) (a) 2. b., 196.374 (2) (a) 2. d., 196.374 (2) (a) 3., 196.374 (2) (b) (title), 196.374 (2) (b) 1., 196.374 (2) (b) 2., 196.374 (2) (b) 3., 196.374 (2) (c), 196.374 (3) (c) (title), 196.374 (3) (c) 1., 196.374 (3) (d), 196.374 (3) (e) 1., 196.374 (3) (e) 2., 196.374 (3) (f) 1., 196.374 (3) (f) 2., 196.374 (3) (f) 3., 196.374 (3) (f) 4., 196.374 (4) (a) (intro.), 196.374 (4) (a) 1., 196.374 (4) (a) 2., 196.374 (4) (b), 196.374 (5) (a), 196.374 (5) (d), 196.374 (5m) (a), 196.374 (5m) (b), 196.374 (6), 196.374 (7) (e) 1. (intro.), 196.374 (7) (e) 1. a., 196.374 (7) (e) 1. b., 196.374 (7) (e) 1. c., 196.378 (2) (a) 1., 196.378 (2) (a) 2. c., 196.378 (2) (a) 2. d., 196.378 (2) (a) 2. e., 196.378 (2) (b) (intro.), 196.378 (2) (b) 1m. (intro.), 196.378 (2) (b) 1m. a., 196.378 (2) (d) (intro.), 196.378 (2) (e) (intro.), 196.378 (2) (f), 196.378 (2) (g) 2., 196.378 (4m) (a), 196.378 (4m) (b), 196.378 (5) (intro.), 196.378 (5) (a), 196.49 (2), 196.49 (3) (a), 196.49 (4), 196.49 (6), 196.491 (3) (d) (intro.), 196.491 (3) (d) 2., 196.491 (3) (d) 3., 196.491 (3) (g), 196.491 (3m) (title), 196.491 (3m) (a) (intro.), 196.491 (3m) (b) 1. am., 196.491 (3m) (b) 3. b., 196.491 (3m) (c) 1. a., 196.493 (title), 196.494 (1) (a), 196.52 (9) (g), 196.65 (2), 196.66 (2), 196.66 (4) (b), 196.795 (11) (b), 196.85 (1m) (a), 285.30 (2) (intro.), 285.87 (1), 285.87 (2) (a), 299.97 (1), 560.032 (4), 560.081 (2) (e), 560.13 (2) (b) 2., 560.13 (3) (intro.) and 560.205 (1) (g); to repeal and recreate 196.374 (7) (e) (title) and 196.378 (3); to create 15.347 (3), 16.856, 16.954, 16.956 (1) (bk) and (bn) and (3) (f) to (i), 16.956 (3) (j), 16.965 (1) (ag), 16.965 (1) (c), 16.965 (4) (g), 16.965 (5), 20.115 (4) (d), 26.38 (2m) (b) 2., 26.38 (3) (d), 26.42, 36.605, 66.0309 (17), 66.0602 (3) (e) 9., 76.28 (1) (gm) 3., 84.185 (1) (br) and (cr), 84.185 (2) (b) 15., 84.185 (2) (d), 84.185 (2m), 84.185 (4) (b), 85.021, 85.0215, 93.47, 93.475, 100.215, 101.02 (23), 101.027 (1g), 101.027 (1r), 101.027 (4), 101.028, 101.173, 101.63 (1m), 101.80 (2m), 196.025 (1) (ag) 1g., 196.025 (1) (b) 1. b., 196.025 (1) (c) 3., 196.025 (1) (e), 196.025 (7), 196.25 (1g), 196.374 (1) (am), 196.374 (1) (dm), 196.374 (1) (er), 196.374 (1) (hm), 196.374 (1) (ig), 196.374 (1) (ir), 196.374 (1) (j) 8., 196.374 (1) (mb), 196.374 (1) (me), 196.374 (1) (mh), 196.374 (1) (mL), 196.374 (1) (mo), 196.374 (1) (mr), 196.374 (1) (mu), 196.374 (3) (bc), (bg), (bn), (br) and (bw), 196.374 (3) (c) 2. am., bm., c., d. and e., 196.374 (3) (dm), 196.374 (5m) (am), 196.374 (7) (am), 196.374 (7) (bg), 196.374 (7) (cm), 196.374 (7) (dm), 196.374 (7) (e) 1. e., 196.374 (8) (a), (b) and (c), 196.374 (9), 196.378 (1g), 196.378 (1r) (de), 196.378 (1r) (dm), 196.378 (1r) (ds), 196.378 (1r) (fg) 2., 196.378 (1r) (fg) 3., 196.378 (1r) (fm) 3., 196.378 (1r) (fm) 4., 196.378 (1r) (gm), 196.378 (2) (a) 2. f., 196.378 (2) (a) 2. g., 196.378 (2) (a) 2. h., 196.378 (2) (a) 2. i., 196.378 (2) (b) 1r., 196.378 (2) (b) 2m., 196.378 (2) (bm), 196.378 (2) (h), 196.378 (3m), 196.379, 196.49 (1g), 196.49 (3) (cm), 196.49 (5m), 196.491 (1) (g) 2., 196.491 (1) (i), 196.491 (1) (j), 196.491 (1) (w) 2. b., 196.491 (3) (em), 196.491 (3m) (d) 1., 196.491 (3m) (d) 2., 196.491 (5) (am), 196.491 (5) (c) 1. am., 196.491 (5) (c) 2. bm., 196.493 (1g), 196.493 (1r) (ag), 196.493 (1r) (b), 196.493 (2) (am) 1m., 196.493 (2) (am) 2. c., 196.493 (2) (am) 3., 196.493 (2) (am) 4., 196.493 (2) (c), 196.493 (3), 196.493 (4), 196.494 (1) (am), 196.65 (1g), 196.66 (1g), 196.795 (6m) (a) 4m., 196.795 (6m) (cm), 196.80 (1r), 196.85 (1m) (e), 285.305, 285.60 (11), 285.795, 292.75 (5) (a) 2m., 292.75 (5) (b), 292.75 (5m), 292.75 (7) (b), 299.03, 299.035, 299.04, 299.045, 346.94 (21), 346.95 (11), 560.032 (1g), 560.032 (1r) (b), 560.032 (2) (b), 560.081 (1m), 560.081 (2) (f) 6., 560.13 (2) (b) 3., 560.13 (3) (em), 560.13 (3m), 560.302 (1m) and 560.305 (4) (b) of the statutes; and to affect 1983 Wisconsin Act 401, section 1; relating to: 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t>
  </si>
  <si>
    <t>ncsl_database__energy_legislation_tracking_database__ncsl_topic__climate_change; ncsl_database__energy_legislation_tracking_database__ncsl_topic__climate_change_emissions_reduction; ncsl_database__energy_legislation_tracking_database__ncsl_topic__energy_efficiency</t>
  </si>
  <si>
    <t>climate_change; climate_change_emissions_reduction; energy_efficiency</t>
  </si>
  <si>
    <t>WI_SB_0000000450_2009_0</t>
  </si>
  <si>
    <t>An Act to repeal 20.155 (3) (s), 196.374 (1) (i), 196.374 (1) (o), 196.374 (3) (b) (title) and 2. to 4., 196.374 (5) (bm) 3., 196.374 (7) (a), 196.374 (7) (b) 2., 196.374 (7) (c), 196.374 (7) (d), 196.377 (title), 196.377 (2), 196.378 (1) (am), 196.378 (1) (b), 196.378 (1) (fr), 196.378 (1) (h) 1., 1m. and 2., 196.378 (1) (j), 196.378 (1) (o), 196.378 (2) (b) 2., 196.378 (2) (b) 4. and 5. and 196.378 (4); to renumber 16.965 (1) (a), 84.185 (4), 196.025 (1) (ag) 1., 196.25 (1), 196.374 (7) (b) (title), 196.377 (1), 196.378 (1) (c) and (d), 196.378 (1) (fm) (intro.), 196.378 (1) (g), 196.378 (1) (k), 196.378 (1) (p), 196.49 (1), 196.491 (5), 196.493 (2) (b) 3., 196.65 (1), 196.66 (1) and 292.75 (5); to renumber and amend 26.38 (2m) (b), 101.027 (1), 196.025 (1) (b) 1., 196.374 (7) (b) 1., 196.374 (8), 196.378 (1) (intro.) and (ag), 196.378 (1) (ar), 196.378 (1) (fg), 196.378 (1) (fm) 1., 196.378 (1) (fm) 2., 196.378 (1) (h) (intro.), 196.378 (1) (i), 196.378 (2) (c), 196.491 (1) (g), 196.491 (1) (w) 2., 196.491 (3m) (d), 196.493 (1), 196.493 (2) (intro.), 196.493 (2) (a), 196.493 (2) (b) (intro.), 196.493 (2) (b) 1., 196.493 (2) (b) 2., 285.30 (5), 292.75 (7), 560.032 (1), 560.032 (2), 560.302 and 560.305 (4); to consolidate, renumber and amend 196.374 (3) (a) and (b) 1. and 196.374 (3) (c) 2. (intro.), a. and b.; to amend 16.75 (12) (a) 4., 16.965 (2), 25.96, 66.0309 (title), 66.0602 (2), 77.54 (30) (a) 1m., 79.005 (1b), 79.005 (4) (d), 79.04 (6) (a), 84.185 (3) (a) (intro.), 101.027 (2), 101.027 (3) (a) 1., 101.027 (3) (b) 1., 101.62, 101.63 (1) (intro.), 101.80 (1j), 110.20 (1) (b), 110.20 (3) (a), 196.025 (1) (b) 2., 196.025 (1) (c) 1., 196.025 (1) (c) 2., 196.025 (2m) (c), 196.374 (1) (b), 196.374 (1) (c), 196.374 (1) (d), 196.374 (1) (f), 196.374 (1) (j) (intro.), 196.374 (2) (a) 1., 196.374 (2) (a) 2. (intro.), 196.374 (2) (a) 2. a., 196.374 (2) (a) 2. b., 196.374 (2) (a) 2. d., 196.374 (2) (a) 3., 196.374 (2) (b) (title), 196.374 (2) (b) 1., 196.374 (2) (b) 2., 196.374 (2) (b) 3., 196.374 (2) (c), 196.374 (3) (c) (title), 196.374 (3) (c) 1., 196.374 (3) (d), 196.374 (3) (e) 1., 196.374 (3) (e) 2., 196.374 (3) (f) 1., 196.374 (3) (f) 2., 196.374 (3) (f) 3., 196.374 (3) (f) 4., 196.374 (4) (a) (intro.), 196.374 (4) (a) 1., 196.374 (4) (a) 2., 196.374 (4) (b), 196.374 (5) (a), 196.374 (5) (d), 196.374 (5m) (a), 196.374 (5m) (b), 196.374 (6), 196.374 (7) (e) 1. (intro.), 196.374 (7) (e) 1. a., 196.374 (7) (e) 1. b., 196.374 (7) (e) 1. c., 196.378 (2) (a) 1., 196.378 (2) (a) 2. c., 196.378 (2) (a) 2. d., 196.378 (2) (a) 2. e., 196.378 (2) (b) (intro.), 196.378 (2) (b) 1m. (intro.), 196.378 (2) (b) 1m. a., 196.378 (2) (d) (intro.), 196.378 (2) (e) (intro.), 196.378 (2) (f), 196.378 (2) (g) 2., 196.378 (4m) (a), 196.378 (4m) (b), 196.378 (5) (intro.), 196.378 (5) (a), 196.49 (2), 196.49 (3) (a), 196.49 (4), 196.49 (6), 196.491 (3) (d) (intro.), 196.491 (3) (d) 2., 196.491 (3) (d) 3., 196.491 (3) (g), 196.491 (3m) (title), 196.491 (3m) (a) (intro.), 196.491 (3m) (b) 1. am., 196.491 (3m) (b) 3. b., 196.491 (3m) (c) 1. a., 196.493 (title), 196.494 (1) (a), 196.52 (9) (g), 196.66 (2), 196.66 (4) (b), 196.795 (11) (b), 196.85 (1m) (a), 285.30 (2) (intro.), 285.87 (1), 285.87 (2) (a), 299.97 (1), 560.032 (4), 560.081 (2) (e), 560.13 (2) (b) 2., 560.13 (3) (intro.) and 560.205 (1) (g); to repeal and recreate 196.374 (7) (e) (title) and 196.378 (3); to create 15.347 (3), 16.856, 16.954, 16.956 (1) (bk) and (bn) and (3) (f) to (i), 16.956 (3) (j), 16.965 (1) (ag), 16.965 (1) (c), 16.965 (4) (g), 16.965 (5), 20.115 (4) (d), 26.38 (2m) (b) 2., 26.38 (3) (d), 26.42, 36.605, 66.0309 (17), 66.0602 (3) (e) 9., 76.28 (1) (gm) 3., 84.185 (1) (br) and (cr), 84.185 (2) (b) 15., 84.185 (2) (d), 84.185 (2m), 84.185 (4) (b), 85.021, 85.0215, 93.47, 93.475, 100.215, 101.02 (23), 101.027 (1g), 101.027 (1r), 101.027 (4), 101.028, 101.173, 101.63 (1m), 101.80 (2m), 196.025 (1) (ag) 1g., 196.025 (1) (b) 1. b., 196.025 (1) (c) 3., 196.025 (1) (e), 196.025 (7), 196.25 (1g), 196.374 (1) (am), 196.374 (1) (dm), 196.374 (1) (er), 196.374 (1) (hm), 196.374 (1) (ig), 196.374 (1) (ir), 196.374 (1) (j) 8., 196.374 (1) (mb), 196.374 (1) (me), 196.374 (1) (mh), 196.374 (1) (mL), 196.374 (1) (mo), 196.374 (1) (mr), 196.374 (1) (mu), 196.374 (3) (bc), (bg), (bn), (br) and (bw), 196.374 (3) (c) 2. am., bm., c., d. and e., 196.374 (3) (dm), 196.374 (5m) (am), 196.374 (7) (am), 196.374 (7) (bg), 196.374 (7) (cm), 196.374 (7) (dm), 196.374 (7) (e) 1. e., 196.374 (8) (a), (b) and (c), 196.374 (9), 196.378 (1g), 196.378 (1r) (de), 196.378 (1r) (dm), 196.378 (1r) (ds), 196.378 (1r) (fg) 2., 196.378 (1r) (fg) 3., 196.378 (1r) (fm) 3., 196.378 (1r) (fm) 4., 196.378 (1r) (gm), 196.378 (2) (a) 2. f., 196.378 (2) (a) 2. g., 196.378 (2) (a) 2. h., 196.378 (2) (a) 2. i., 196.378 (2) (b) 1r., 196.378 (2) (b) 2m., 196.378 (2) (bm), 196.378 (2) (h), 196.378 (3m), 196.379, 196.49 (1g), 196.49 (3) (cm), 196.49 (5m), 196.491 (1) (g) 2., 196.491 (1) (i), 196.491 (1) (j), 196.491 (1) (w) 2. b., 196.491 (3) (em), 196.491 (3m) (d) 1., 196.491 (3m) (d) 2., 196.491 (5) (am), 196.491 (5) (c) 1. am., 196.491 (5) (c) 2. bm., 196.493 (1g), 196.493 (1r) (ag), 196.493 (1r) (b), 196.493 (2) (am) 1m., 196.493 (2) (am) 2. c., 196.493 (2) (am) 3., 196.493 (2) (am) 4., 196.493 (2) (c), 196.493 (3), 196.493 (4), 196.494 (1) (am), 196.65 (1g), 196.65 (2), 196.66 (1g), 196.795 (6m) (a) 4m., 196.795 (6m) (cm), 196.80 (1r), 196.85 (1m) (e), 285.305, 285.60 (11), 285.795, 292.75 (5) (a) 2m., 292.75 (5) (b), 292.75 (5m), 292.75 (7) (b), 299.03, 299.035, 299.04, 299.045, 346.94 (21), 346.95 (11), 560.032 (1g), 560.032 (1r) (b), 560.032 (2) (b), 560.081 (1m), 560.081 (2) (f) 6., 560.13 (2) (b) 3., 560.13 (3) (em), 560.13 (3m), 560.302 (1m) and 560.305 (4) (b) of the statutes; and to affect 1983 Wisconsin Act 401, section 1; relating to: 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t>
  </si>
  <si>
    <t>WI_AB_0000000755_2009_0</t>
  </si>
  <si>
    <t>Allowing certain utilities to administer investment programs for energy efficiency improvements and renewable energy applications, creating requirements for political subdivision loans for similar improvements and applications, providing an exemption from emergency rule procedures, and granting rule-making authority.</t>
  </si>
  <si>
    <t>An Act to renumber 16.26 and 196.374 (5) (a); to amend 66.0627 (8), 103.49 (3) (ar), 109.09 (1), 111.322 (2m) (c), 196.374 (4) (b), 196.374 (5) (b) 1., 196.374 (5) (b) 2., 196.374 (5) (bm) 1., 196.374 (5m) (a), 196.378 (1) (i), 196.378 (3) (a) 1., 196.378 (3) (c), 227.01 (13) (t), 946.15 (1), 946.15 (2), 946.15 (3) and 946.15 (4); and to create 16.26 (2), 196.374 (2) (b) 2m., 196.374 (2) (d), 196.374 (5) (a) 2., 196.3745, 196.378 (3) (a) 1m. and 709.03 (form) C. 25m. of the statutes; relating to: allowing certain utilities to administer investment programs for energy efficiency improvements and renewable energy applications, creating requirements for political subdivision loans for similar improvements and applications, providing an exemption from emergency rule procedures, and granting rule-making authority.</t>
  </si>
  <si>
    <t>WI_SB_0000000624_2009_0</t>
  </si>
  <si>
    <t>WI_SB_0000000660_2013_0</t>
  </si>
  <si>
    <t>Renewable portfolio standards and credits; electricity derived from biofuels; electric utility purchases of renewable energy and customer-generated electricity; distributed generation rules; granting rule-making authority; and requiring the exercise of rule-making authority. (FE)</t>
  </si>
  <si>
    <t>An Act to repeal 196.378 (2) (a) 2. f.; to renumber and amend 196.378 (2) (bm) and 196.378 (3) (a) 1.; to amend 196.025 (1) (c) 1., 196.378 (1) (h) 1. g., 196.378 (1) (i), 196.378 (2) (a) 2. d., 196.378 (2) (a) 2. e., 196.378 (2) (b) (intro.), 196.378 (2) (b) 5., 196.378 (2) (c), 196.378 (2) (d) (intro.), 196.378 (2) (e) (intro.), 196.378 (2) (f) (intro.), 196.378 (2) (g) 2., 196.378 (3) (a) 1m., 196.378 (3) (b), 196.378 (3) (c), 196.378 (4m) (a), 196.491 (title), 196.491 (6) and 196.496 (1); and to create 196.378 (1) (ai), 196.378 (1) (ak), 196.378 (1) (df), 196.378 (1) (dh), 196.378 (2) (a) 2. g., h., i. and j., 196.378 (2) (am), 196.378 (2) (b) 1t., 196.378 (2) (bm) 2., 196.378 (3) (a) 1b., 196.378 (3) (a) 1f., 196.378 (3) (a) 1g., 196.379 and 196.491 (7) of the statutes; Relating to: renewable portfolio standards and credits; electricity derived from biofuels; electric utility purchases of renewable energy and customer-generated electricity; distributed generation rules; granting rule-making authority; and requiring the exercise of rule-making authority. (FE)</t>
  </si>
  <si>
    <t>WI_block_113</t>
  </si>
  <si>
    <t>WI_AB_0000000408_2009_0</t>
  </si>
  <si>
    <t>Biomass Energy and Frac Sand Mining</t>
  </si>
  <si>
    <t>Financial assistance related to bioenergy feedstocks, biorefineries, and conversion to biomass energy; the definition of the term agricultural use for the purpose of determining the assessed value of a parcel of land; requiring a strategic bioenergy feedstock assessment; creation of a bioenergy council; the agricultural and forestry diversification programs; biofuels training assessment; a study of regulatory burdens relating to biofuel production facilities; marketing orders and agreements for bioenergy feedstocks; exempting personal renewable fuel production and use from the motor vehicle fuel tax, the petroleum inspection fee, and business tax registration requirements; an income and franchise tax credit for installing or retrofitting pumps that mix motor vehicle fuels from separate storage tanks; offering gasoline that is not blended with ethanol to motor fuel dealers; state renewable motor vehicle fuels sales goals; required sales of renewable motor vehicle fuels; use of petroleum-based transportation fuels by state vehicles; use of alternative fuels in flex fuel vehicles owned by the state; use of public alternative fuel refueling facilities; duties of the Office of Energy Independence; granting rule-making authority; requiring the exercise of rule-making authority; making appropriations; and providing penalties.</t>
  </si>
  <si>
    <t>An Act to repeal 66.1103 (2) (k) 18. and 93.46 (3); to renumber and amend 16.956 (2) (c), 93.46 (1) (d) and 560.126 (1); to amend 16.04 (1) (a), 16.956 (3) (a) and (c), 20.115 (4) (c), 20.115 (4) (r), 70.32 (2) (c) 1g., 71.07 (5j) (b), 71.28 (5j) (b), 71.47 (5j) (b), 73.03 (50) (intro.), 93.46 (2) (a), 96.01 (3) and 96.02; and to create 15.137 (6), 16.045 (1) (cm) and (f), 16.045 (4m) and (6), 16.954, 16.956 (1) (bg) and (br), 16.956 (2) (c) 2. and 3., 16.956 (3) (f), 16.956 (4), 20.115 (3) (im), 26.42, 70.32 (2) (c) 1i., 70.32 (2) (c) 1k., 71.07 (5j) (a) 2d., 71.07 (5j) (a) 2m., 71.28 (5j) (a) 2d., 71.28 (5j) (a) 2m., 71.47 (5j) (a) 2d., 71.47 (5j) (a) 2m., 73.0303, 78.005 (13j), 78.01 (2n), 78.07 (5), 93.07 (26), 93.46 (1) (d) 1. to 4., 93.46 (1e), 93.46 (2) (b) 4m. and 5m. and (dm), 93.47, 96.01 (4m), 96.05 (1m), 100.51 (6), 100.60, 168.05 (6), 168.12 (2) and 560.126 (1d) of the statutes; relating to: financial assistance related to bioenergy feedstocks, biorefineries, and conversion to biomass energy; the definition of the term agricultural use for the purpose of determining the assessed value of a parcel of land; requiring a strategic bioenergy feedstock assessment; creation of a bioenergy council; the agricultural and forestry diversification programs; biofuels training assessment; a study of regulatory burdens relating to biofuel production facilities; marketing orders and agreements for bioenergy feedstocks; exempting personal renewable fuel production and use from the motor vehicle fuel tax, the petroleum inspection fee, and business tax registration requirements; an income and franchise tax credit for installing or retrofitting pumps that mix motor vehicle fuels from separate storage tanks; offering gasoline that is not blended with ethanol to motor fuel dealers; state renewable motor vehicle fuels sales goals; required sales of renewable motor vehicle fuels; use of petroleum-based transportation fuels by state vehicles; use of alternative fuels in flex fuel vehicles owned by the state; use of public alternative fuel refueling facilities; duties of the Office of Energy Independence; granting rule-making authority; requiring the exercise of rule-making authority; making appropriations; and providing penalties.</t>
  </si>
  <si>
    <t>ncsl_database__energy_legislation_tracking_database__ncsl_topic__renewable_energy; ncsl_database__energy_legislation_tracking_database__ncsl_topic__transportation_alt_fuel/hybrid</t>
  </si>
  <si>
    <t>renewable_energy; transportation_alt_fuel/hybrid</t>
  </si>
  <si>
    <t>WI_SB_0000000279_2009_0</t>
  </si>
  <si>
    <t>WI_AB_0000000553_2019_0</t>
  </si>
  <si>
    <t>An Act to renumber and amend 121.91 (4) (o) 1.; to amend 121.91 (4) (o) 3. and 121.91 (4) (o) 4.; and to create 115.28 (4m), 121.91 (4) (o) 1e. and 121.91 (4) (o) 1h. of the statutes; Relating to: the school district revenue limit adjustment for energy efficiency projects. (FE)</t>
  </si>
  <si>
    <t>WI_SB_0000000098_2015_0</t>
  </si>
  <si>
    <t>Disclosure of contracts for frac sand mining on neighboring properties.</t>
  </si>
  <si>
    <t>An Act to create 709.03 (form) C. 25m. and 709.033 (form) C. 17m. of the statutes; Relating to: disclosure of contracts for frac sand mining on neighboring properties.</t>
  </si>
  <si>
    <t>ncsl_database__energy_legislation_tracking_database__ncsl_topic__fossil_energy; ncsl_database__energy_legislation_tracking_database__ncsl_topic__hydraulic_fracturing</t>
  </si>
  <si>
    <t>fossil_energy; hydraulic_fracturing</t>
  </si>
  <si>
    <t>Natural Gas Development</t>
  </si>
  <si>
    <t>WI_SB_0000000138_2013_0</t>
  </si>
  <si>
    <t>Notice requirements for zoning actions related to frac sand mining. (FE)</t>
  </si>
  <si>
    <t>An Act to create 59.69 (4i), 60.61 (3e) and 62.23 (7) (hj) of the statutes; Relating to: notice requirements for zoning actions related to frac sand mining. (FE)</t>
  </si>
  <si>
    <t>WI_SB_0000000099_2015_0</t>
  </si>
  <si>
    <t>County authority relating to exploration for a type of industrial sand. (FE)</t>
  </si>
  <si>
    <t>An Act to amend chapter 295 (title) and subchapter I (title) of chapter 295 [precedes 295.11]; and to create 295.22 of the statutes; Relating to: county authority relating to exploration for a type of industrial sand. (FE)</t>
  </si>
  <si>
    <t>WI_SB_0000000100_2015_0</t>
  </si>
  <si>
    <t>Listing frac sand mining as a conditional or prohibited use in certain types of zoning ordinances. (FE)</t>
  </si>
  <si>
    <t>An Act to create 59.69 (4i), 60.61 (3e) and 62.23 (7) (hj) of the statutes; Relating to: listing frac sand mining as a conditional or prohibited use in certain types of zoning ordinances. (FE)</t>
  </si>
  <si>
    <t>WI_SB_0000000101_2015_0</t>
  </si>
  <si>
    <t>WI_SB_0000000139_2013_0</t>
  </si>
  <si>
    <t>WI_SB_0000000140_2013_0</t>
  </si>
  <si>
    <t>WI_SB_0000000141_2013_0</t>
  </si>
  <si>
    <t>WI_SB_0000000142_2013_0</t>
  </si>
  <si>
    <t>Regulating the location of frac sand mines and facilities. (FE)</t>
  </si>
  <si>
    <t>An Act to create 66.0428 of the statutes; Relating to: regulating the location of frac sand mines and facilities. (FE)</t>
  </si>
  <si>
    <t>WI_AB_0000000149_2015_0</t>
  </si>
  <si>
    <t>WI_SB_0000000406_2011_0</t>
  </si>
  <si>
    <t>An Act to create 59.69 (4i), 60.61 (3e) and 62.23 (7) (hj) of the statutes; relating to: notice requirements for zoning actions related to frac sand mining. (FE)</t>
  </si>
  <si>
    <t>WI_AB_0000000152_2015_0</t>
  </si>
  <si>
    <t>WI_AB_0000000151_2015_0</t>
  </si>
  <si>
    <t>WI_AB_0000000150_2015_0</t>
  </si>
  <si>
    <t>WI_SB_0000000335_2017_0</t>
  </si>
  <si>
    <t>WI_SB_0000000332_2017_0</t>
  </si>
  <si>
    <t>WI_SB_0000000334_2017_0</t>
  </si>
  <si>
    <t>WI_SB_0000000333_2017_0</t>
  </si>
  <si>
    <t>WI_block_106</t>
  </si>
  <si>
    <t>WI_SB_0000000185_2009_0</t>
  </si>
  <si>
    <t>Pro-Wind Energy Regulation</t>
  </si>
  <si>
    <t>Regulation of wind energy systems and granting rule-making authority.</t>
  </si>
  <si>
    <t>An Act to renumber and amend 66.0401 (1); to amend 66.0401 (2) and 66.0403 (1) (m); to repeal and recreate 196.378 (4) (title); and to create 66.0401 (1e), 66.0401 (3), 66.0401 (4), 66.0401 (5), 66.0401 (6), 196.378 (4g) and 196.491 (3) (dg) of the statutes; relating to: regulation of wind energy systems and granting rule-making authority.</t>
  </si>
  <si>
    <t>WI_AB_0000000256_2009_0</t>
  </si>
  <si>
    <t>TX_block_410</t>
  </si>
  <si>
    <t>TX_block_10</t>
  </si>
  <si>
    <t>TX_block_1</t>
  </si>
  <si>
    <t>TX_block_0</t>
  </si>
  <si>
    <t>TX</t>
  </si>
  <si>
    <t>TX_HB_0000000040_2015_0</t>
  </si>
  <si>
    <t>testimony</t>
  </si>
  <si>
    <t>Protections for gas infrastructure</t>
  </si>
  <si>
    <t>Relating to the exclusive jurisdiction of this state to regulate oil and gas operations in this state and the express preemption of local regulation of those operations.</t>
  </si>
  <si>
    <t>electric_grid_and_transmission; renewable_energy; renewable_energy_solar</t>
  </si>
  <si>
    <t>TX_SB_0000001165_2015_0</t>
  </si>
  <si>
    <t>Relating to the express preemption of regulation of oil and gas operations and the exclusive jurisdiction of those operations by the state.</t>
  </si>
  <si>
    <t>electric_grid_and_transmission; renewable_energy</t>
  </si>
  <si>
    <t>TX_HB_0000002730_2021_0</t>
  </si>
  <si>
    <t>Relating to the acquisition of real property by an entity with eminent domain authority and the regulation of easement or right-of-way agents.</t>
  </si>
  <si>
    <t>ncsl_database__energy_legislation_tracking_database__ncsl_topic__electric_grid_and_transmission; ncsl_database__energy_legislation_tracking_database__ncsl_topic__fossil_energy; ncsl_database__energy_legislation_tracking_database__ncsl_topic__fossil_energy_natural_gas; ncsl_database__energy_legislation_tracking_database__ncsl_topic__utility_regulation</t>
  </si>
  <si>
    <t>TX_HB_0000001818_2017_0</t>
  </si>
  <si>
    <t>Relating to the continuation and functions of the Railroad Commission of Texas; providing for the imposition of fees.</t>
  </si>
  <si>
    <t>ncsl_database__immigration_laws_database__ncsl_topic__employment</t>
  </si>
  <si>
    <t>TX_HB_0000003557_2019_0</t>
  </si>
  <si>
    <t>Relating to civil and criminal liability for engaging in certain conduct involving a critical infrastructure facility; creating criminal offenses.</t>
  </si>
  <si>
    <t>TX_HB_0000000788_2013_0</t>
  </si>
  <si>
    <t>Relating to permitting of greenhouse gas emissions by the Texas Commission on Environmental Quality; limiting the amount of a fee.</t>
  </si>
  <si>
    <t>climate_change; climate_change_emissions_reduction; green_jobs</t>
  </si>
  <si>
    <t>TX_HB_0000002771_2019_0</t>
  </si>
  <si>
    <t>Relating to the authority of the Texas Commission on Environmental Quality to issue permits for the discharge into water in this state of produced water, hydrostatic test water, and gas plant effluent resulting from certain oil and gas activities.</t>
  </si>
  <si>
    <t>ncsl_database__energy_legislation_tracking_database__ncsl_topic__fossil_energy; ncsl_database__energy_legislation_tracking_database__ncsl_topic__fossil_energy_natural_gas; ncsl_database__energy_legislation_tracking_database__ncsl_topic__hydraulic_fracturing</t>
  </si>
  <si>
    <t>climate_change; climate_change_emissions_reduction; ncsl_database__ncsl_transportation_funding_finance_legis_database__ncsl_topic__public_transit_and_rail</t>
  </si>
  <si>
    <t>TX_SB_0000001387_2009_0</t>
  </si>
  <si>
    <t>Relating to the implementation of projects involving the capture, injection, sequestration, or geologic storage of carbon dioxide.</t>
  </si>
  <si>
    <t>ncsl_database__energy_legislation_tracking_database__ncsl_topic__climate_change; ncsl_database__energy_legislation_tracking_database__ncsl_topic__fossil_energy</t>
  </si>
  <si>
    <t>TX_block_392</t>
  </si>
  <si>
    <t>TX_block_13</t>
  </si>
  <si>
    <t>TX_HB_0000000014_2015_0</t>
  </si>
  <si>
    <t>Texas Emissions Reduction Plan; Natural Gas Fuels Incentives</t>
  </si>
  <si>
    <t>Relating to the Texas emissions reduction plan.</t>
  </si>
  <si>
    <t>ncsl_database__energy_legislation_tracking_database__ncsl_topic__climate_change; ncsl_database__energy_legislation_tracking_database__ncsl_topic__climate_change_emissions_reduction; ncsl_database__energy_legislation_tracking_database__ncsl_topic__transportation</t>
  </si>
  <si>
    <t>climate_change; climate_change_emissions_reduction; energy_efficiency; financing_energy_efficiency_and_renewable_energy; fossil_energy; renewable_energy</t>
  </si>
  <si>
    <t>TX_SB_0000000026_2017_0</t>
  </si>
  <si>
    <t>Relating to the Texas emissions reduction plan and other related programs and measures to reduce emissions.</t>
  </si>
  <si>
    <t>ncsl_database__energy_legislation_tracking_database__ncsl_topic__climate_change; ncsl_database__energy_legislation_tracking_database__ncsl_topic__climate_change_emissions_reduction; ncsl_database__energy_legislation_tracking_database__ncsl_topic__transportation; ncsl_database__energy_legislation_tracking_database__ncsl_topic__transportation_alt_fuel/hybrid</t>
  </si>
  <si>
    <t>TX_HB_0000003328_2011_0</t>
  </si>
  <si>
    <t>Relating to the disclosure of the composition of hydraulic fracturing fluids used in hydraulic fracturing treatments.</t>
  </si>
  <si>
    <t>TX_HB_0000003518_2015_0</t>
  </si>
  <si>
    <t>Relating to alternative fuel fleets of certain governmental entities, including funding for motor vehicles, infrastructure, and equipment.</t>
  </si>
  <si>
    <t>TX_SB_0000000020_2011_0</t>
  </si>
  <si>
    <t>Relating to grant programs for certain natural gas motor vehicles and alternative fuel facilities.</t>
  </si>
  <si>
    <t>TX_SB_0000000012_2015_0</t>
  </si>
  <si>
    <t>energy_efficiency; utility_regulation</t>
  </si>
  <si>
    <t>TX_SB_0000000603_2015_0</t>
  </si>
  <si>
    <t>Relating to the Texas Emissions Reduction Plan.</t>
  </si>
  <si>
    <t>climate_change; climate_change_emissions_reduction; transportation; transportation_alt_fuel/hybrid</t>
  </si>
  <si>
    <t>TX_HB_0000003745_2019_0</t>
  </si>
  <si>
    <t>Relating to the Texas emissions reduction plan fund and account.</t>
  </si>
  <si>
    <t>energy_efficiency; energy_efficiency_building_codes_and_standards; fossil_energy; fossil_energy_natural_gas</t>
  </si>
  <si>
    <t>TX_SB_0000001727_2013_0</t>
  </si>
  <si>
    <t>Relating to the use of the Texas emissions reduction plan fund.</t>
  </si>
  <si>
    <t>climate_change; climate_change_emissions_reduction; energy_efficiency; fossil_energy; renewable_energy</t>
  </si>
  <si>
    <t>TX_SB_0000000020_2011_1</t>
  </si>
  <si>
    <t>TX_HB_0000002148_2013_0</t>
  </si>
  <si>
    <t>Relating to the motor fuel tax on compressed natural gas and liquefied natural gas; providing penalties; imposing a tax.</t>
  </si>
  <si>
    <t>TX_HB_0000003110_2013_0</t>
  </si>
  <si>
    <t>Relating to the Texas Emissions Reduction Plan motor vehicle purchase or lease incentive program.</t>
  </si>
  <si>
    <t>energy_efficiency; energy_security_and_critical_infrastructure; utility_regulation</t>
  </si>
  <si>
    <t>TX_HB_0000000864_2019_0</t>
  </si>
  <si>
    <t>Relating to pipeline incidents; clarifying changes to related administrative penalties.</t>
  </si>
  <si>
    <t>energy_efficiency; fossil_energy_natural_gas; transportation; transportation_alt_fuel/hybrid</t>
  </si>
  <si>
    <t>TX_SB_0000000911_2015_0</t>
  </si>
  <si>
    <t>Relating to the eligibility for grants for natural gas fueling stations.</t>
  </si>
  <si>
    <t>climate_change</t>
  </si>
  <si>
    <t>TX_SB_0000000385_2011_0</t>
  </si>
  <si>
    <t>Relating to the creation of programs to support the use of alternative fuels, including an alternative fuel program to be funded by the Texas emissions reduction plan fund and a grant program for certain natural gas vehicles.</t>
  </si>
  <si>
    <t>TX_HB_0000001981_2011_0</t>
  </si>
  <si>
    <t>Relating to measuring, monitoring, and reporting emissions.</t>
  </si>
  <si>
    <t>climate_change; ncsl_database__ncsl_transportation_funding_finance_legis_database__ncsl_topic__public_transit_and_rail</t>
  </si>
  <si>
    <t>TX_SB_0000000514_2013_1</t>
  </si>
  <si>
    <t>Relating to the installation, maintenance, operation, and relocation of saltwater pipeline facilities.</t>
  </si>
  <si>
    <t>climate_change; climate_change_adaptation_and_environment</t>
  </si>
  <si>
    <t>TX_SB_0000001742_2011_0</t>
  </si>
  <si>
    <t>Relating to the operation of certain motor vehicles, including establishing a motor vehicle mileage fee pilot program.</t>
  </si>
  <si>
    <t>TX_SB_0000001742_2011_1</t>
  </si>
  <si>
    <t>climate_change; climate_change_adaptation_and_environment; climate_change_emissions_reduction; energy_efficiency; energy_security_and_critical_infrastructure; financing_energy_efficiency_and_renewable_energy; fossil_energy; renewable_energy</t>
  </si>
  <si>
    <t>TX_HB_0000000866_2019_0</t>
  </si>
  <si>
    <t>Relating to the installation, removal, and replacement of certain gas pipelines; clarifying changes to related administrative penalties.</t>
  </si>
  <si>
    <t>climate_change_adaptation_and_environment; climate_change_carbon_capture_and_sequestration; climate_change_emissions_reduction</t>
  </si>
  <si>
    <t>TX_HB_0000002319_2017_0</t>
  </si>
  <si>
    <t>Relating to the operation of certain overweight vehicles on highways; imposing a fee.</t>
  </si>
  <si>
    <t>TX_HB_0000002978_2009_0</t>
  </si>
  <si>
    <t>Relating to the creation of alternative fuel programs to be funded by the Texas emissions reduction plan fund.</t>
  </si>
  <si>
    <t>energy_efficiency; energy_security_and_critical_infrastructure; fossil_energy; fossil_energy_natural_gas; renewable_energy; utility_regulation</t>
  </si>
  <si>
    <t>TX_SB_0000000900_2013_0</t>
  </si>
  <si>
    <t>Relating to the amounts of the administrative, civil, and criminal penalties for violating certain statutes under the jurisdiction of, rules or orders adopted by, or licenses, permits, or certificates issued by the Railroad Commission of Texas.</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</si>
  <si>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t>
  </si>
  <si>
    <t>TX_HB_0000001520_2021_0</t>
  </si>
  <si>
    <t>Relating to certain extraordinary costs incurred by certain gas utilities relating to Winter Storm Uri and a study of measures to mitigate similar future costs; providing authority to issue bonds and impose fees and assessments.</t>
  </si>
  <si>
    <t>ncsl_database__energy_legislation_tracking_database__ncsl_topic__fossil_energy; ncsl_database__energy_legislation_tracking_database__ncsl_topic__fossil_energy_natural_gas; ncsl_database__energy_legislation_tracking_database__ncsl_topic__utility_regulation</t>
  </si>
  <si>
    <t>TX_HB_0000003310_2011_0</t>
  </si>
  <si>
    <t>Relating to incentives for the purchase or lease of an electric-powered light-duty motor vehicle.</t>
  </si>
  <si>
    <t>TX_HB_0000001115_2013_0</t>
  </si>
  <si>
    <t>Relating to the eligibility for grants for natural gas fueling stations under the Texas natural gas vehicle grant program.</t>
  </si>
  <si>
    <t>fossil_energy; renewable_energy</t>
  </si>
  <si>
    <t>TX_HB_0000001467_2009_0</t>
  </si>
  <si>
    <t>Relating to the purchase or lease by state agencies of vehicles using alternative fuels.</t>
  </si>
  <si>
    <t>ncsl_database__energy_legislation_tracking_database__ncsl_topic__transportation_alt_fuel/hybrid</t>
  </si>
  <si>
    <t>TX_HB_0000002982_2013_1</t>
  </si>
  <si>
    <t>Relating to the power of the Railroad Commission of Texas to adopt and enforce safety standards applicable to the transportation by pipeline of hazardous liquids, carbon dioxide, and natural gas in rural locations.</t>
  </si>
  <si>
    <t>TX_HB_0000003308_2011_0</t>
  </si>
  <si>
    <t>Relating to the operation of plug-in electric motor vehicles.</t>
  </si>
  <si>
    <t>climate_change; climate_change_emissions_reduction; electric_grid_and_transmission</t>
  </si>
  <si>
    <t>TX_HB_0000004346_2009_0</t>
  </si>
  <si>
    <t>Relating to "no regrets" greenhouse gas emissions reduction strategies.</t>
  </si>
  <si>
    <t>ncsl_database__energy_legislation_tracking_database__ncsl_topic__climate_change</t>
  </si>
  <si>
    <t>TX_HB_0000000939_2015_0</t>
  </si>
  <si>
    <t>Relating to unenforceable restrictive covenants regarding standby electric generators affecting residential homes.</t>
  </si>
  <si>
    <t>TX_SB_0000001102_2017_0</t>
  </si>
  <si>
    <t>Relating to weight limitations for natural gas motor vehicles.</t>
  </si>
  <si>
    <t>TX_HB_0000001184_2015_0</t>
  </si>
  <si>
    <t>Relating to authorizing certain utility cost savings and alternative fuel programs as eligible for local government energy savings performance contracts.</t>
  </si>
  <si>
    <t>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ncsl_database__energy_legislation_tracking_database__ncsl_topic__transportation; ncsl_database__energy_legislation_tracking_database__ncsl_topic__transportation_alt_fuel/hybrid</t>
  </si>
  <si>
    <t>TX_HB_0000003835_2015_0</t>
  </si>
  <si>
    <t>Relating to the use of certain alternative fuels by state agency motor vehicles.</t>
  </si>
  <si>
    <t>TX_SB_0000001759_2009_0</t>
  </si>
  <si>
    <t>Relating to the extended registration of a commercial fleet of motor vehicles.</t>
  </si>
  <si>
    <t>climate_change; climate_change_adaptation_and_environment; ncsl_database__ncsl_transportation_funding_finance_legis_database__ncsl_topic__state_taxes_on_gasoline_and_diesel</t>
  </si>
  <si>
    <t>TX_HB_0000000963_2021_0</t>
  </si>
  <si>
    <t>Relating to the Texas natural gas vehicle grant program.</t>
  </si>
  <si>
    <t>ncsl_database__energy_legislation_tracking_database__ncsl_topic__fossil_energy; ncsl_database__energy_legislation_tracking_database__ncsl_topic__fossil_energy_natural_gas; ncsl_database__energy_legislation_tracking_database__ncsl_topic__transportation; ncsl_database__energy_legislation_tracking_database__ncsl_topic__transportation_alt_fuel/hybrid</t>
  </si>
  <si>
    <t>TX_SB_0000001425_2009_0</t>
  </si>
  <si>
    <t>Relating to the creation of an alternative fuel program to be funded by the Texas emissions reduction plan fund.</t>
  </si>
  <si>
    <t>TX_HB_0000002741_2013_0</t>
  </si>
  <si>
    <t>Relating to the regulation of motor vehicles by counties and the Texas Department of Motor Vehicles; authorizing a fee; creating an offense.</t>
  </si>
  <si>
    <t>TX_HB_0000000735_2015_0</t>
  </si>
  <si>
    <t>Relating to the collection of information regarding the number of alternatively fueled vehicles registered in this state.</t>
  </si>
  <si>
    <t>TX_HB_0000003317_2009_0</t>
  </si>
  <si>
    <t>Relating to the idling of motor vehicles.</t>
  </si>
  <si>
    <t>fossil_energy; fossil_energy_natural_gas; utility_regulation</t>
  </si>
  <si>
    <t>TX_HB_0000002305_2013_0</t>
  </si>
  <si>
    <t>Relating to motor vehicle inspections; creating an offense; changing the collection method for certain fees.</t>
  </si>
  <si>
    <t>TX_HB_0000001792_2013_0</t>
  </si>
  <si>
    <t>Relating to safety standards and practices applicable to the transportation by pipeline of certain substances.</t>
  </si>
  <si>
    <t>ncsl_database__energy_legislation_tracking_database__ncsl_topic__fossil_energy_coal; ncsl_database__energy_legislation_tracking_database__ncsl_topic__fossil_energy_natural_gas</t>
  </si>
  <si>
    <t>TX_HB_0000003679_2017_0</t>
  </si>
  <si>
    <t>Relating to signs informing motorists of facilities providing alternative fuels and electric vehicle charging stations.</t>
  </si>
  <si>
    <t>TX_SB_0000000514_2013_0</t>
  </si>
  <si>
    <t>TX_SB_0000001582_2021_0</t>
  </si>
  <si>
    <t>Relating to examinations for applicants for or holders of licenses or registrations to perform certain activities pertaining to compressed natural gas or liquefied natural gas.</t>
  </si>
  <si>
    <t>TX_block_376</t>
  </si>
  <si>
    <t>TX_block_14</t>
  </si>
  <si>
    <t>TX_HB_0000000003_2021_0</t>
  </si>
  <si>
    <t>Electricity Reliability Improvements</t>
  </si>
  <si>
    <t>Relating to the authority of the legislature, governor, and certain political subdivisions with respect to disasters, including pandemic disasters, and emergencies.</t>
  </si>
  <si>
    <t>climate_change; renewable_energy</t>
  </si>
  <si>
    <t>TX_HB_0000001505_2021_0</t>
  </si>
  <si>
    <t>Relating to attachments for broadband service on utility poles owned by an electric cooperative and establishing and funding a pole replacement program for deployment of certain broadband facilities.</t>
  </si>
  <si>
    <t>ncsl_database__energy_legislation_tracking_database__ncsl_topic__energy_security_and_critical_infrastructure; ncsl_database__energy_legislation_tracking_database__ncsl_topic__utility_regulation</t>
  </si>
  <si>
    <t>TX_SB_0000000083_2017_0</t>
  </si>
  <si>
    <t>Relating to protection of energy critical infrastructure from electromagnetic, geomagnetic, physical, and cyber-attack threats.</t>
  </si>
  <si>
    <t>TX_HB_0000003361_2013_0</t>
  </si>
  <si>
    <t>Relating to the continuation and functions of the Texas Department of Housing and Community Affairs; authorizing and otherwise affecting the application of certain fees.</t>
  </si>
  <si>
    <t>TX_SB_0000001239_2013_0</t>
  </si>
  <si>
    <t>Relating to distributed renewable generation and compensation for excess electricity generated by distributed renewable generation.</t>
  </si>
  <si>
    <t>TX_HB_0000002483_2021_0</t>
  </si>
  <si>
    <t>Relating to utility facilities for restoring electric service after a widespread power outage.</t>
  </si>
  <si>
    <t>TX_HB_0000001669_2011_0</t>
  </si>
  <si>
    <t>Relating to the establishment of a motor vehicle mileage fee pilot program for certain motor vehicles by the Texas Department of Motor Vehicles.</t>
  </si>
  <si>
    <t>TX_HB_0000002775_2021_0</t>
  </si>
  <si>
    <t>Relating to electricity service provided by certain municipally owned utilities.</t>
  </si>
  <si>
    <t>ncsl_database__energy_legislation_tracking_database__ncsl_topic__electric_grid_and_transmission; ncsl_database__energy_legislation_tracking_database__ncsl_topic__utility_regulation</t>
  </si>
  <si>
    <t>TX_SB_0000001398_2015_0</t>
  </si>
  <si>
    <t>Relating to a study by the Electric Reliability Council of Texas on securing critical infrastructure from electromagnetic, geomagnetic, terrorist, and cyber-attack threats.</t>
  </si>
  <si>
    <t>TX_SB_0000000076_2019_0</t>
  </si>
  <si>
    <t>Relating to the security of the electric grid.</t>
  </si>
  <si>
    <t>transportation; transportation_alt_fuel/hybrid; ncsl_database__ncsl_transportation_funding_finance_legis_database__ncsl_topic__state_infrastructure_banks</t>
  </si>
  <si>
    <t>TX_SB_0000001606_2021_0</t>
  </si>
  <si>
    <t>Relating to the resilience of the electric grid and certain municipalities.</t>
  </si>
  <si>
    <t>transportation; ncsl_database__ncsl_transportation_funding_finance_legis_database__ncsl_topic__transportation_appropriations</t>
  </si>
  <si>
    <t>TX_SB_0000000566_2021_0</t>
  </si>
  <si>
    <t>fossil_energy; transportation; ncsl_database__ncsl_transportation_funding_finance_legis_database__ncsl_topic__state_general_sales_taxes; ncsl_database__ncsl_transportation_funding_finance_legis_database__ncsl_topic__state_taxes_on_gasoline_and_diesel</t>
  </si>
  <si>
    <t>TX_HB_0000004031_2009_0</t>
  </si>
  <si>
    <t>Relating to the agricultural biomass and landfill diversion incentive program.</t>
  </si>
  <si>
    <t>climate_change; climate_change_emissions_reduction; energy_efficiency_building_codes_and_standards; green_jobs; renewable_energy; renewable_energy_wind; transportation; transportation_alt_fuel/hybrid</t>
  </si>
  <si>
    <t>TX_HB_0000001125_2015_0</t>
  </si>
  <si>
    <t>Relating to a study on the availability of natural gas utility service in certain counties.</t>
  </si>
  <si>
    <t>TX_block_361</t>
  </si>
  <si>
    <t>TX_HB_0000000007_2013_0</t>
  </si>
  <si>
    <t>Nuclear, emissions, and other waste or pollution management</t>
  </si>
  <si>
    <t>Relating to the amounts, availability, and use of certain statutorily dedicated revenue and accounts; reducing or affecting the amounts or rates of certain statutorily dedicated fees and assessments; making an appropriation.</t>
  </si>
  <si>
    <t>ncsl_database__state_9_1_1_legislation_tracking_database__ncsl_topic__9_1_1_fee,_service_fee_or_surcharge; ncsl_database__state_9_1_1_legislation_tracking_database__ncsl_topic__9_1_1_funding_and_appropriations; ncsl_database__state_9_1_1_legislation_tracking_database__ncsl_topic__9_1_1_other/miscellaneous</t>
  </si>
  <si>
    <t>climate_change_emissions_reduction; fossil_energy_natural_gas; renewable_energy; utility_regulation</t>
  </si>
  <si>
    <t>TX_HB_0000002662_2017_0</t>
  </si>
  <si>
    <t>Relating to the Texas Low-Level Radioactive Waste Disposal Compact waste disposal facility; reducing a surcharge; eliminating a fee.</t>
  </si>
  <si>
    <t>energy_efficiency; energy_security_and_critical_infrastructure; financing_energy_efficiency_and_renewable_energy</t>
  </si>
  <si>
    <t>TX_HB_0000002269_2019_0</t>
  </si>
  <si>
    <t>Relating to the operations of the Texas Low-Level Radioactive Waste Disposal Compact waste disposal facility.</t>
  </si>
  <si>
    <t>TX_SB_0000002111_2009_0</t>
  </si>
  <si>
    <t>Relating to the implementation of and incentives for projects involving the capture, transportation, injection, sequestration, geologic storage, or abatement of carbon dioxide; providing for the issuance of bonds.</t>
  </si>
  <si>
    <t>ncsl_database__energy_legislation_tracking_database__ncsl_topic__fossil_energy_coal</t>
  </si>
  <si>
    <t>energy_efficiency; energy_efficiency_building_codes_and_standards; ncsl_database__ncsl_transportation_funding_finance_legis_database__ncsl_topic__public_private_partnerships</t>
  </si>
  <si>
    <t>TX_HB_0000002692_2021_0</t>
  </si>
  <si>
    <t>Relating to the regulation of radioactive waste; reducing a surcharge; reducing a fee.</t>
  </si>
  <si>
    <t>TX_HB_0000001796_2009_0</t>
  </si>
  <si>
    <t>Relating to the development of carbon dioxide capture and sequestration in this state.</t>
  </si>
  <si>
    <t>energy_efficiency; ncsl_database__ncsl_transportation_funding_finance_legis_database__ncsl_topic__design_build</t>
  </si>
  <si>
    <t>TX_HB_0000002446_2013_1</t>
  </si>
  <si>
    <t>Relating to the definitions of advanced clean energy projects and clean energy projects and to franchise tax credits for certain of those projects.</t>
  </si>
  <si>
    <t>energy_efficiency; energy_efficiency_building_codes_and_standards; ncsl_database__ncsl_transportation_funding_finance_legis_database__ncsl_topic__design_build</t>
  </si>
  <si>
    <t>TX_SB_0000001021_2019_0</t>
  </si>
  <si>
    <t>TX_SB_0000001046_2021_0</t>
  </si>
  <si>
    <t>TX_HB_0000004525_2009_0</t>
  </si>
  <si>
    <t>Relating to qualified manufacturing project zones.</t>
  </si>
  <si>
    <t>fossil_energy_natural_gas; renewable_energy; utility_regulation</t>
  </si>
  <si>
    <t>TX_SB_0000000791_2013_0</t>
  </si>
  <si>
    <t>Relating to the regulation of low-level radioactive waste disposal facilities and radioactive substances.</t>
  </si>
  <si>
    <t>energy_efficiency; ncsl_database__ncsl_transportation_funding_finance_legis_database__ncsl_topic__public_private_partnerships</t>
  </si>
  <si>
    <t>TX_HB_0000002184_2011_0</t>
  </si>
  <si>
    <t>Relating to the disposal of low-level radioactive waste under the Texas Low-Level Radioactive Waste Disposal Compact.</t>
  </si>
  <si>
    <t>transportation; transportation_alt_fuel/hybrid; ncsl_database__ncsl_transportation_funding_finance_legis_database__ncsl_topic__alternative_fuels_and_electric_vehicles; ncsl_database__ncsl_transportation_funding_finance_legis_database__ncsl_topic__studies_and_pilot_projects</t>
  </si>
  <si>
    <t>TX_HB_0000001490_2013_0</t>
  </si>
  <si>
    <t>Relating to the amount and disposition of fees collected for municipal solid waste disposal.</t>
  </si>
  <si>
    <t>TX_SB_0000001504_2011_0</t>
  </si>
  <si>
    <t>Relating to the disposal or storage of waste at, or adjacent to, the Texas Low-Level Radioactive Waste Disposal Compact waste disposal facility.</t>
  </si>
  <si>
    <t>TX_HB_0000002446_2013_0</t>
  </si>
  <si>
    <t>fossil_energy_natural_gas; renewable_energy</t>
  </si>
  <si>
    <t>TX_HB_0000002669_2009_0</t>
  </si>
  <si>
    <t>TX_HB_0000000007_2021-X2_0</t>
  </si>
  <si>
    <t>Relating to the storage or disposal of high-level radioactive waste.</t>
  </si>
  <si>
    <t>TX_HJR_0000000123_2009_0</t>
  </si>
  <si>
    <t>Proposing a constitutional amendment authorizing the issuance of general obligation bonds to provide and guarantee loans to encourage clean energy projects.</t>
  </si>
  <si>
    <t>ncsl_database__energy_legislation_tracking_database__ncsl_topic__energy_efficiency; ncsl_database__energy_legislation_tracking_database__ncsl_topic__fossil_energy; ncsl_database__energy_legislation_tracking_database__ncsl_topic__renewable_energy</t>
  </si>
  <si>
    <t>TX_block_344</t>
  </si>
  <si>
    <t>TX_HB_0000003767_2021_0</t>
  </si>
  <si>
    <t>General infrastructure and economic development</t>
  </si>
  <si>
    <t>Relating to measures to support the alignment of education and workforce development in the state with state workforce needs, including the establishment of the Tri-Agency Workforce Initiative.</t>
  </si>
  <si>
    <t>ncsl_database__economic_mobility_database__ncsl_topic__cross_systems_integration; ncsl_database__economic_mobility_database__ncsl_topic__workforce_and_training_opportunities</t>
  </si>
  <si>
    <t>climate_change; climate_change_emissions_reduction; energy_efficiency; renewable_energy</t>
  </si>
  <si>
    <t>TX_SB_0000001281_2019_0</t>
  </si>
  <si>
    <t>Relating to assessments for water and energy improvements in certain municipalities and counties.</t>
  </si>
  <si>
    <t>TX_SB_0000000063_2021_0</t>
  </si>
  <si>
    <t>Relating to the property tax appraisal system, including an entitlement to a tax exemption based on the appraised value of certain renewable energy devices.</t>
  </si>
  <si>
    <t>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 ncsl_database__energy_legislation_tracking_database__ncsl_topic__renewable_energy_wind</t>
  </si>
  <si>
    <t>TX_SB_0000000441_2013_0</t>
  </si>
  <si>
    <t>Relating to the establishment of the Texas Fast Start Program to promote rapid delivery of workforce education and development.</t>
  </si>
  <si>
    <t>ncsl_database__education_bill_tracking_database__ncsl_topic__career_and_technical_education; ncsl_database__education_bill_tracking_database__ncsl_topic__postsecondary_workforce_development</t>
  </si>
  <si>
    <t>energy_efficiency; energy_security_and_critical_infrastructure; nuclear_energy_facilities; renewable_energy; renewable_energy_solar</t>
  </si>
  <si>
    <t>TX_HB_0000002203_2019_0</t>
  </si>
  <si>
    <t>Relating to notice of a radioactive substance release.</t>
  </si>
  <si>
    <t>climate_change; climate_change_emissions_reduction; energy_security_and_critical_infrastructure; nuclear_energy_facilities</t>
  </si>
  <si>
    <t>TX_HB_0000003853_2021_0</t>
  </si>
  <si>
    <t>Relating to middle mile broadband service provided by an electric utility.</t>
  </si>
  <si>
    <t>energy_efficiency; renewable_energy; renewable_energy_solar</t>
  </si>
  <si>
    <t>TX_HB_0000002654_2017_0</t>
  </si>
  <si>
    <t>Relating to the personal liability of certain elected officials under local government programs to fund water and energy savings improvements through assessments.</t>
  </si>
  <si>
    <t>TX_SB_0000001102_2021_0</t>
  </si>
  <si>
    <t>Relating to the establishment of the Texas Reskilling and Upskilling through Education (TRUE) Program to support workforce education.</t>
  </si>
  <si>
    <t>ncsl_database__education_bill_tracking_database__ncsl_topic__postsecondary_workforce_development</t>
  </si>
  <si>
    <t>TX_HB_0000002275_2021_0</t>
  </si>
  <si>
    <t>Relating to the creation and uses of the critical infrastructure resiliency fund and the eligibility of certain water-related projects for state financial assistance.</t>
  </si>
  <si>
    <t>ncsl_database__energy_legislation_tracking_database__ncsl_topic__electric_grid_and_transmission; ncsl_database__energy_legislation_tracking_database__ncsl_topic__energy_security_and_critical_infrastructure; ncsl_database__energy_legislation_tracking_database__ncsl_topic__utility_regulation</t>
  </si>
  <si>
    <t>TX_SB_0000001070_2019_0</t>
  </si>
  <si>
    <t>Relating to local initiatives programs under the Texas Clean Air Act and the repeal of the low-income vehicle repair assistance, retrofit, and accelerated vehicle retirement program; authorizing a fee.</t>
  </si>
  <si>
    <t>TX_HB_0000003188_2011_0</t>
  </si>
  <si>
    <t>Relating to prohibiting the implementation in this state of any federal greenhouse gas emissions regulatory program.</t>
  </si>
  <si>
    <t>TX_HB_0000001695_2019_0</t>
  </si>
  <si>
    <t>Relating to the transfer of the regulation of motor fuel metering and motor fuel quality from the Department of Agriculture to the Texas Department of Licensing and Regulation; providing civil and administrative penalties; creating criminal offenses; requiring occupational licenses; authorizing fees.</t>
  </si>
  <si>
    <t>ncsl_database__energy_legislation_tracking_database__ncsl_topic__fossil_energy; ncsl_database__energy_legislation_tracking_database__ncsl_topic__fossil_energy_natural_gas; ncsl_database__energy_legislation_tracking_database__ncsl_topic__transportation_alt_fuel/hybrid</t>
  </si>
  <si>
    <t>TX_SB_0000002299_2019_0</t>
  </si>
  <si>
    <t>Relating to the prosecution of the offense of operation of an unmanned aircraft over certain facilities.</t>
  </si>
  <si>
    <t>TX_SB_0000000149_2021_0</t>
  </si>
  <si>
    <t>climate_change_emissions_reduction; renewable_energy; renewable_energy_solar; utility_regulation</t>
  </si>
  <si>
    <t>TX_HB_0000001510_2021_0</t>
  </si>
  <si>
    <t>Relating to the response and resilience of certain electricity service providers to major weather-related events or other natural disasters; granting authority to issue bonds.</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</si>
  <si>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ncsl_database__energy_legislation_tracking_database__ncsl_topic__utility_regulation</t>
  </si>
  <si>
    <t>energy_security_and_critical_infrastructure; utility_regulation</t>
  </si>
  <si>
    <t>TX_SB_0000000064_2019_0</t>
  </si>
  <si>
    <t>Relating to cybersecurity for information resources.</t>
  </si>
  <si>
    <t>ncsl_database__education_bill_tracking_database__ncsl_topic__postsecondary_admissions_and_enrollment; ncsl_database__education_bill_tracking_database__ncsl_topic__postsecondary_other/miscellaneous; ncsl_database__energy_legislation_tracking_database__ncsl_topic__energy_security_and_critical_infrastructure</t>
  </si>
  <si>
    <t>climate_change; climate_change_emissions_reduction; nuclear_energy_facilities</t>
  </si>
  <si>
    <t>TX_SB_0000001650_2021_0</t>
  </si>
  <si>
    <t>climate_change; climate_change_emissions_reduction; energy_efficiency; energy_security_and_critical_infrastructure; renewable_energy; renewable_energy_solar</t>
  </si>
  <si>
    <t>TX_HB_0000002406_2013_0</t>
  </si>
  <si>
    <t>TX_SB_0000001382_2017_0</t>
  </si>
  <si>
    <t>Relating to energy savings performance contracts.</t>
  </si>
  <si>
    <t>TX_HB_0000003539_2015_0</t>
  </si>
  <si>
    <t>Relating to the regulation by a developer of the installation of solar energy devices in a residential subdivision.</t>
  </si>
  <si>
    <t>TX_HJR_0000000054_2009_0</t>
  </si>
  <si>
    <t>Proposing a constitutional amendment to limit the purposes for which revenues from motor vehicle registration fees, taxes on motor fuels and lubricants, and certain revenues received from the federal government may be used.</t>
  </si>
  <si>
    <t>TX_HB_0000002027_2021_0</t>
  </si>
  <si>
    <t>Relating to the allocation of low income housing tax credits.</t>
  </si>
  <si>
    <t>TX_HB_0000003215_2021_0</t>
  </si>
  <si>
    <t>Relating to energy efficiency building standards.</t>
  </si>
  <si>
    <t>TX_HB_0000000853_2019_0</t>
  </si>
  <si>
    <t>Relating to the deployment of advanced metering and meter information networks in certain areas outside of ERCOT.</t>
  </si>
  <si>
    <t>renewable_energy_solar</t>
  </si>
  <si>
    <t>TX_HB_0000002435_2017_0</t>
  </si>
  <si>
    <t>Relating to public improvement projects financed by or through assessments levied on property by municipalities and counties.</t>
  </si>
  <si>
    <t>TX_HB_0000001873_2019_0</t>
  </si>
  <si>
    <t>Relating to a report by the Texas Division of Emergency Management regarding building trade services following disasters.</t>
  </si>
  <si>
    <t>electric_grid_and_transmission; energy_security_and_critical_infrastructure; renewable_energy; renewable_energy_solar</t>
  </si>
  <si>
    <t>TX_HB_0000000500_2013_0</t>
  </si>
  <si>
    <t>Relating to the computation of the franchise tax, including certain exclusions from the tax.</t>
  </si>
  <si>
    <t>ncsl_database__energy_legislation_tracking_database__ncsl_topic__fossil_energy; ncsl_database__energy_legislation_tracking_database__ncsl_topic__fossil_energy_coal; ncsl_database__energy_legislation_tracking_database__ncsl_topic__fossil_energy_natural_gas</t>
  </si>
  <si>
    <t>TX_SB_0000000902_2009_0</t>
  </si>
  <si>
    <t>Relating to restrictions on the release into the air of natural gas and associated vapors from a gas well.</t>
  </si>
  <si>
    <t>ncsl_database__energy_legislation_tracking_database__ncsl_topic__fossil_energy</t>
  </si>
  <si>
    <t>TX_HB_0000003973_2021_0</t>
  </si>
  <si>
    <t>Relating to a study on abandoned oil and gas wells in this state and the use of the oil and gas regulation and cleanup fund.</t>
  </si>
  <si>
    <t>ncsl_database__energy_legislation_tracking_database__ncsl_topic__climate_change; ncsl_database__energy_legislation_tracking_database__ncsl_topic__climate_change_emissions_reduction; ncsl_database__energy_legislation_tracking_database__ncsl_topic__fossil_energy</t>
  </si>
  <si>
    <t>TX_SB_0000000059_2019_0</t>
  </si>
  <si>
    <t>Relating to certain images captured by an unmanned aircraft.</t>
  </si>
  <si>
    <t>transportation; transportation_alt_fuel/hybrid; utility_regulation</t>
  </si>
  <si>
    <t>TX_HB_0000001625_2015_0</t>
  </si>
  <si>
    <t>Relating to an exemption from the sales and use tax for certain lightbulbs for a limited period.</t>
  </si>
  <si>
    <t>TX_HB_0000002546_2019_0</t>
  </si>
  <si>
    <t>Relating to the energy efficiency performance standards for construction of certain industrialized housing.</t>
  </si>
  <si>
    <t>TX_HB_0000002691_2015_0</t>
  </si>
  <si>
    <t>Relating to a sales and use tax exemption and an oil and gas severance tax credit for the use of alternative base fluids in energized fracturing operations; imposing a civil penalty.</t>
  </si>
  <si>
    <t>energy_efficiency; energy_security_and_critical_infrastructure; financing_energy_efficiency_and_renewable_energy; renewable_energy; ncsl_database__ncsl_transportation_funding_finance_legis_database__ncsl_topic__public_private_partnerships</t>
  </si>
  <si>
    <t>TX_SB_0000000760_2021_0</t>
  </si>
  <si>
    <t>Relating to the removal of solar power facilities.</t>
  </si>
  <si>
    <t>electric_grid_and_transmission; energy_security_and_critical_infrastructure</t>
  </si>
  <si>
    <t>TX_HB_0000004214_2019_0</t>
  </si>
  <si>
    <t>Relating to matters concerning governmental entities, including cybersecurity, governmental efficiencies, information resources, and emergency planning.</t>
  </si>
  <si>
    <t>TX_HB_0000002512_2019_0</t>
  </si>
  <si>
    <t>TX_HB_0000000286_2021_0</t>
  </si>
  <si>
    <t>Relating to the eligibility for grants for alternative fueling facilities.</t>
  </si>
  <si>
    <t>TX_SB_0000000894_2009_0</t>
  </si>
  <si>
    <t>Relating to municipal investment of public funds received from the management and development of mineral rights.</t>
  </si>
  <si>
    <t>TX_HB_0000000599_2015_0</t>
  </si>
  <si>
    <t>Relating to energy savings performance contracts entered into by public institutions of higher education.</t>
  </si>
  <si>
    <t>TX_SB_0000001504_2011_1</t>
  </si>
  <si>
    <t>TX_HB_0000001923_2021_0</t>
  </si>
  <si>
    <t>Relating to a study and report by a public institution of higher education on local and state supply chain disruptions caused by the COVID-19 pandemic and ERCOT power outages.</t>
  </si>
  <si>
    <t>TX_SB_0000001910_2011_0</t>
  </si>
  <si>
    <t>Relating to the delay of the transition to competition in the Western Electricity Coordinating Council service area and to net metering and energy efficiency goals and programs for utilities in that area.</t>
  </si>
  <si>
    <t>electric_grid_and_transmission; energy_efficiency; energy_security_and_critical_infrastructure; renewable_energy; ncsl_database__ncsl_transportation_funding_finance_legis_database__ncsl_topic__public_private_partnerships</t>
  </si>
  <si>
    <t>TX_block_329</t>
  </si>
  <si>
    <t>TX_SB_0000001941_2019_0</t>
  </si>
  <si>
    <t>Transmission, Energy Storage and Distributed Generation Incentives</t>
  </si>
  <si>
    <t>Relating to use of electric energy storage facilities in the ERCOT power region.</t>
  </si>
  <si>
    <t>TX_HB_0000001607_2021_0</t>
  </si>
  <si>
    <t>Relating to certificates of public convenience and necessity for certain transmission projects.</t>
  </si>
  <si>
    <t>TX_HB_0000001672_2021_0</t>
  </si>
  <si>
    <t>TX_SB_0000000415_2021_0</t>
  </si>
  <si>
    <t>TX_HB_0000004120_2021_0</t>
  </si>
  <si>
    <t>Relating to the efficient use and generation of electricity by public schools.</t>
  </si>
  <si>
    <t>ncsl_database__energy_legislation_tracking_database__ncsl_topic__climate_change_emissions_reduction; ncsl_database__energy_legislation_tracking_database__ncsl_topic__energy_efficiency; ncsl_database__energy_legislation_tracking_database__ncsl_topic__renewable_energy</t>
  </si>
  <si>
    <t>TX_SB_0000001202_2021_0</t>
  </si>
  <si>
    <t>Relating to the applicability of certain utility provisions to a vehicle charging service.</t>
  </si>
  <si>
    <t>TX_SB_0000001029_2021_0</t>
  </si>
  <si>
    <t>Relating to the exemption from ad valorem taxation for certain solar or wind-powered energy devices.</t>
  </si>
  <si>
    <t>TX_SB_0000000398_2021_0</t>
  </si>
  <si>
    <t>Relating to certain resources and facilities for distributed generation.</t>
  </si>
  <si>
    <t>ncsl_database__energy_legislation_tracking_database__ncsl_topic__energy_security_and_critical_infrastructure; ncsl_database__energy_legislation_tracking_database__ncsl_topic__renewable_energy; ncsl_database__energy_legislation_tracking_database__ncsl_topic__renewable_energy_solar</t>
  </si>
  <si>
    <t>climate_change; climate_change_emissions_reduction; fossil_energy</t>
  </si>
  <si>
    <t>TX_HB_0000003624_2021_0</t>
  </si>
  <si>
    <t>Relating to certain distributed electricity resources.</t>
  </si>
  <si>
    <t>TX_HB_0000001571_2017_0</t>
  </si>
  <si>
    <t>TX_SB_0000002066_2019_0</t>
  </si>
  <si>
    <t>Relating to distributed renewable generation resources.</t>
  </si>
  <si>
    <t>ncsl_database__energy_legislation_tracking_database__ncsl_topic__energy_security_and_critical_infrastructure; ncsl_database__energy_legislation_tracking_database__ncsl_topic__renewable_energy</t>
  </si>
  <si>
    <t>climate_change_emissions_reduction; energy_efficiency</t>
  </si>
  <si>
    <t>TX_HB_0000003916_2021_0</t>
  </si>
  <si>
    <t>Relating to the interconnection and operation of certain distributed electric generation facilities for the food supply chain.</t>
  </si>
  <si>
    <t>ncsl_database__energy_legislation_tracking_database__ncsl_topic__electric_grid_and_transmission; ncsl_database__energy_legislation_tracking_database__ncsl_topic__renewable_energy; ncsl_database__energy_legislation_tracking_database__ncsl_topic__utility_regulation</t>
  </si>
  <si>
    <t>climate_change_emissions_reduction</t>
  </si>
  <si>
    <t>TX_HB_0000003696_2021_0</t>
  </si>
  <si>
    <t>TX_HB_0000003963_2021_0</t>
  </si>
  <si>
    <t>Relating to the placement of electric vehicle charging equipment in state parks.</t>
  </si>
  <si>
    <t>TX_SB_0000000533_2013_0</t>
  </si>
  <si>
    <t>Relating to a review of cost savings to state agencies and institutions of higher education under energy savings performance contracts.</t>
  </si>
  <si>
    <t>TX_HB_0000000745_2015_0</t>
  </si>
  <si>
    <t>Relating to the installation of solar-powered stop signs by a property owners' association.</t>
  </si>
  <si>
    <t>TX_block_319</t>
  </si>
  <si>
    <t>TX_block_19</t>
  </si>
  <si>
    <t>TX_HB_0000002221_2021_0</t>
  </si>
  <si>
    <t>Emissions and Pollution Regulations</t>
  </si>
  <si>
    <t>Relating to mobile source emissions reductions and transportation electrification; authorizing a surcharge.</t>
  </si>
  <si>
    <t>ncsl_database__energy_legislation_tracking_database__ncsl_topic__climate_change_emissions_reduction; ncsl_database__energy_legislation_tracking_database__ncsl_topic__transportation; ncsl_database__energy_legislation_tracking_database__ncsl_topic__transportation_alt_fuel/hybrid</t>
  </si>
  <si>
    <t>TX_HB_0000001820_2021_0</t>
  </si>
  <si>
    <t>Relating to the regulation, monitoring, and enforcement of matters under the jurisdiction of the Texas Commission on Environmental Quality; authorizing the assessment or increase of civil and administrative penalties.</t>
  </si>
  <si>
    <t>ncsl_database__state_9_1_1_legislation_tracking_database__ncsl_topic__9_1_1_other/miscellaneous</t>
  </si>
  <si>
    <t>TX_SB_0000000540_2009_0</t>
  </si>
  <si>
    <t>Relating to notice of an application for a permit to dispose of oil and gas waste in a disposal well.</t>
  </si>
  <si>
    <t>TX_HB_0000000281_2015_0</t>
  </si>
  <si>
    <t>Relating to a limitation on the expansion of certain landfills.</t>
  </si>
  <si>
    <t>TX_HB_0000000457_2015_0</t>
  </si>
  <si>
    <t>Relating to the Texas emissions reduction plan, including the use of money in the Texas emissions reduction plan fund for rail projects.</t>
  </si>
  <si>
    <t>electric_grid_and_transmission; renewable_energy; utility_regulation</t>
  </si>
  <si>
    <t>TX_HB_0000001553_2009_0</t>
  </si>
  <si>
    <t>Relating to the development of a climate adaptation plan by certain entities.</t>
  </si>
  <si>
    <t>TX_HB_0000003802_2019_0</t>
  </si>
  <si>
    <t>Relating to the creation of a zero-emission vehicle program under the Texas emissions reduction plan.</t>
  </si>
  <si>
    <t>TX_HB_0000004442_2021_0</t>
  </si>
  <si>
    <t>Relating to the regulation of oil and gas waste; imposing a fee.</t>
  </si>
  <si>
    <t>TX_SB_0000000873_2013_0</t>
  </si>
  <si>
    <t>Relating to the permitting authority of a groundwater conservation district for the drilling or operation of a water well used to supply water for the drilling, exploration, or production of oil or gas.</t>
  </si>
  <si>
    <t>TX_HB_0000000546_2013_0</t>
  </si>
  <si>
    <t>Relating to the creation of renewable energy reinvestment zones and the abatement of ad valorem taxes on property of a renewable energy company located in such a zone.</t>
  </si>
  <si>
    <t>TX_HB_0000000977_2011_0</t>
  </si>
  <si>
    <t>ncsl_database__energy_legislation_tracking_database__ncsl_topic__climate_change; ncsl_database__energy_legislation_tracking_database__ncsl_topic__climate_change_adaptation_and_environment</t>
  </si>
  <si>
    <t>TX_HB_0000001533_2009_0</t>
  </si>
  <si>
    <t>Relating to notice of applications for permits to drill certain gas wells.</t>
  </si>
  <si>
    <t>TX_HB_0000002987_2011_0</t>
  </si>
  <si>
    <t>Relating to establishing an account for the purchase or operation of emissions monitoring devices in certain counties.</t>
  </si>
  <si>
    <t>TX_SB_0000001478_2013_0</t>
  </si>
  <si>
    <t>Relating to the satisfaction of annual renewable energy requirements by certain utilities.</t>
  </si>
  <si>
    <t>TX_block_296</t>
  </si>
  <si>
    <t>TX_SB_0000000003_2021_0</t>
  </si>
  <si>
    <t>Grid reliability and wind siting regulations</t>
  </si>
  <si>
    <t>Relating to preparing for, preventing, and responding to weather emergencies and power outages; increasing the amount of administrative and civil penalties.</t>
  </si>
  <si>
    <t>ncsl_database__energy_legislation_tracking_database__ncsl_topic__electric_grid_and_transmission; 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ncsl_database__energy_legislation_tracking_database__ncsl_topic__renewable_energy_solar; ncsl_database__energy_legislation_tracking_database__ncsl_topic__renewable_energy_wind</t>
  </si>
  <si>
    <t>TX_SB_0000001728_2021_0</t>
  </si>
  <si>
    <t>Relating to the equalization for road use by and public charging infrastructure for alternatively fueled vehicles; authorizing a fee and a surcharge.</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</si>
  <si>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ncsl_database__ncsl_transportation_funding_finance_legis_database__ncsl_topic__state_dmv_fees</t>
  </si>
  <si>
    <t>TX_HB_0000000445_2017_0</t>
  </si>
  <si>
    <t>Relating to the eligibility of certain property for certain ad valorem tax incentives relating to wind-powered energy devices.</t>
  </si>
  <si>
    <t>TX_SB_0000001281_2021_0</t>
  </si>
  <si>
    <t>Relating to a reliability assessment of the ERCOT power grid and certificates of public convenience and necessity for certain transmission projects.</t>
  </si>
  <si>
    <t>TX_SB_0000001282_2021_0</t>
  </si>
  <si>
    <t>Relating to cost recovery for costs arising from the interconnection of certain electric generation facilities with the ERCOT transmission system.</t>
  </si>
  <si>
    <t>TX_SB_0000000277_2017_0</t>
  </si>
  <si>
    <t>TX_HB_0000002845_2019_0</t>
  </si>
  <si>
    <t>Relating to the removal of wind power facilities.</t>
  </si>
  <si>
    <t>TX_SB_0000001278_2021_0</t>
  </si>
  <si>
    <t>Relating to the responsibility for ancillary services costs incurred for the operation of intermittent generation resources.</t>
  </si>
  <si>
    <t>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 ncsl_database__energy_legislation_tracking_database__ncsl_topic__renewable_energy_solar; ncsl_database__energy_legislation_tracking_database__ncsl_topic__utility_regulation</t>
  </si>
  <si>
    <t>TX_HB_0000001717_2017_0</t>
  </si>
  <si>
    <t>Relating to wind energy conversion systems and facilities and the rights of owners of land on which the systems and facilities are located; providing an administrative penalty.</t>
  </si>
  <si>
    <t>TX_SB_0000000497_2011_0</t>
  </si>
  <si>
    <t>Relating to the construction or expansion of a wind-powered electric generation facility located near a federally owned or operated radar installation or military installation; providing an administrative penalty.</t>
  </si>
  <si>
    <t>ncsl_database__energy_legislation_tracking_database__ncsl_topic__renewable_energy; ncsl_database__energy_legislation_tracking_database__ncsl_topic__renewable_energy_wind; ncsl_database__military_veterans_affairs_state_leg_database__ncsl_topic__mission_sustainability</t>
  </si>
  <si>
    <t>green_jobs</t>
  </si>
  <si>
    <t>TX_SB_0000001003_2021_0</t>
  </si>
  <si>
    <t>Relating to location requirements for the construction of certain wind-powered energy devices.</t>
  </si>
  <si>
    <t>fossil_energy; ncsl_database__pension_legislation_database__ncsl_topic__divestiture; ncsl_database__pension_legislation_database__ncsl_topic__governance_and_invesment_policy</t>
  </si>
  <si>
    <t>TX_SB_0000000002_2021_0</t>
  </si>
  <si>
    <t>Relating to the governance of the Public Utility Commission of Texas, the Office of Public Utility Counsel, and an independent organization certified to manage a power region.</t>
  </si>
  <si>
    <t>financing_energy_efficiency_and_renewable_energy; fossil_energy; ncsl_database__pension_legislation_database__ncsl_topic__divestiture; ncsl_database__pension_legislation_database__ncsl_topic__governance_and_invesment_policy</t>
  </si>
  <si>
    <t>TX_HB_0000000783_2021_0</t>
  </si>
  <si>
    <t>Relating to the powers and duties of the Parks and Wildlife Department regarding wind-powered energy devices; providing a civil penalty.</t>
  </si>
  <si>
    <t>climate_change; climate_change_adaptation_and_environment; renewable_energy</t>
  </si>
  <si>
    <t>TX_HB_0000000623_2021_0</t>
  </si>
  <si>
    <t>Relating to the designation of wind-powered energy device construction areas by certain counties.</t>
  </si>
  <si>
    <t>TX_SB_0000000839_2021_0</t>
  </si>
  <si>
    <t>Relating to the regulation of electric vehicle supply equipment; requiring an occupational registration; authorizing fees; authorizing an administrative penalty.</t>
  </si>
  <si>
    <t>TX_HB_0000003168_2013_0</t>
  </si>
  <si>
    <t>Relating to wind energy facilities and the rights of owners of land on which wind energy facilities are located.</t>
  </si>
  <si>
    <t>TX_SB_0000000931_2015_0</t>
  </si>
  <si>
    <t>Relating to the goal for renewable energy and competitive renewable energy zones.</t>
  </si>
  <si>
    <t>TX_HB_0000003583_2021_0</t>
  </si>
  <si>
    <t>TX_HB_0000002577_2021_0</t>
  </si>
  <si>
    <t>Relating to the light-duty motor vehicle purchase or lease incentive program.</t>
  </si>
  <si>
    <t>TX_HB_0000001842_2021_0</t>
  </si>
  <si>
    <t>Relating to a requirement that operators of wind power facilities post signs with certain identifying information.</t>
  </si>
  <si>
    <t>TX_block_291</t>
  </si>
  <si>
    <t>TX_HB_0000000014_2021_0</t>
  </si>
  <si>
    <t>Energy infrastructure and vehicle regulations</t>
  </si>
  <si>
    <t>Relating to the creation of the Texas Electricity Supply Chain Security and Mapping Committee.</t>
  </si>
  <si>
    <t>ncsl_database__energy_legislation_tracking_database__ncsl_topic__electric_grid_and_transmission; ncsl_database__energy_legislation_tracking_database__ncsl_topic__energy_security_and_critical_infrastructure; ncsl_database__energy_legislation_tracking_database__ncsl_topic__fossil_energy; ncsl_database__energy_legislation_tracking_database__ncsl_topic__renewable_energy; ncsl_database__energy_legislation_tracking_database__ncsl_topic__utility_regulation</t>
  </si>
  <si>
    <t>energy_efficiency; energy_efficiency_building_codes_and_standards; financing_energy_efficiency_and_renewable_energy</t>
  </si>
  <si>
    <t>TX_HB_0000004472_2021_0</t>
  </si>
  <si>
    <t>ncsl_database__energy_legislation_tracking_database__ncsl_topic__climate_change_emissions_reduction; ncsl_database__energy_legislation_tracking_database__ncsl_topic__renewable_energy; ncsl_database__energy_legislation_tracking_database__ncsl_topic__transportation</t>
  </si>
  <si>
    <t>TX_SB_0000000900_2021_0</t>
  </si>
  <si>
    <t>Relating to the safety of storage vessels.</t>
  </si>
  <si>
    <t>TX_HB_0000003915_2021_0</t>
  </si>
  <si>
    <t>Relating to the designation of certain premises as critical load premises for electric service.</t>
  </si>
  <si>
    <t>TX_SB_0000001263_2021_0</t>
  </si>
  <si>
    <t>Relating to funding for the Texas emissions reduction plan.</t>
  </si>
  <si>
    <t>ncsl_database__energy_legislation_tracking_database__ncsl_topic__climate_change_emissions_reduction; ncsl_database__energy_legislation_tracking_database__ncsl_topic__financing_energy_efficiency_and_renewable_energy</t>
  </si>
  <si>
    <t>TX_HB_0000002361_2021_0</t>
  </si>
  <si>
    <t>Relating to the new technology implementation grant program administered by the Texas Commission on Environmental Quality.</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</si>
  <si>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ncsl_database__energy_legislation_tracking_database__ncsl_topic__renewable_energy</t>
  </si>
  <si>
    <t>TX_HB_0000002468_2021_0</t>
  </si>
  <si>
    <t>Relating to programs established and funded under the Texas emissions reduction plan.</t>
  </si>
  <si>
    <t>TX_HB_0000002136_2021_0</t>
  </si>
  <si>
    <t>Relating to marine vessel projects in the diesel emissions reduction incentive program.</t>
  </si>
  <si>
    <t>ncsl_database__energy_legislation_tracking_database__ncsl_topic__climate_change_emissions_reduction; ncsl_database__energy_legislation_tracking_database__ncsl_topic__transportation</t>
  </si>
  <si>
    <t>TX_SB_0000000686_2009_0</t>
  </si>
  <si>
    <t>Relating to the installation, maintenance, or operation of natural gas pipelines on state highways and highway and county road rights-of-way.</t>
  </si>
  <si>
    <t>TX_SB_0000000527_2011_1</t>
  </si>
  <si>
    <t>Relating to projects funded through the Texas emissions reduction plan.</t>
  </si>
  <si>
    <t>TX_HB_0000001346_2019_0</t>
  </si>
  <si>
    <t>Relating to the eligibility requirements for the diesel emissions reduction incentive program.</t>
  </si>
  <si>
    <t>TX_HB_0000000739_2021_0</t>
  </si>
  <si>
    <t>Relating to a program administered by the Texas Veterans Commission to provide energy industry career training for veterans.</t>
  </si>
  <si>
    <t>ncsl_database__military_veterans_affairs_state_leg_database__ncsl_topic__employment_and_occupational_licensing</t>
  </si>
  <si>
    <t>TX_HB_0000004309_2009_0</t>
  </si>
  <si>
    <t>Relating to the use of grants or loans by an electric utility or transmission and distribution utility deploying advanced metering technology for use with renewable energy.</t>
  </si>
  <si>
    <t>TX_HB_0000001572_2021_0</t>
  </si>
  <si>
    <t>Relating to the rental and operation of electric generation equipment.</t>
  </si>
  <si>
    <t>TX_HB_0000002982_2013_0</t>
  </si>
  <si>
    <t>TX_HCR_0000000067_2009_0</t>
  </si>
  <si>
    <t>Urging the United States Congress to maintain state regulatory coverage of hydraulic fracturing.</t>
  </si>
  <si>
    <t>TX_HB_0000001981_2011_1</t>
  </si>
  <si>
    <t>TX_SB_0000001826_2009_0</t>
  </si>
  <si>
    <t>Relating to the status of liquefied natural gas marine terminals.</t>
  </si>
  <si>
    <t>TX_block_282</t>
  </si>
  <si>
    <t>TX_HB_0000001736_2015_0</t>
  </si>
  <si>
    <t>Preemptions of energy regulations</t>
  </si>
  <si>
    <t>Relating to building energy efficiency performance standards.</t>
  </si>
  <si>
    <t>TX_HB_0000000017_2021_0</t>
  </si>
  <si>
    <t>Relating to a restriction on the regulation of utility services and infrastructure based on the energy source to be used or delivered.</t>
  </si>
  <si>
    <t>TX_SCR_0000000020_2011_0</t>
  </si>
  <si>
    <t>Urging the United States Congress to prevent the Environmental Protection Agency from regulating greenhouse gases for stationary sources.</t>
  </si>
  <si>
    <t>TX_HCR_0000000066_2011_0</t>
  </si>
  <si>
    <t>climate_change_carbon_capture_and_sequestration; climate_change_emissions_reduction; financing_energy_efficiency_and_renewable_energy</t>
  </si>
  <si>
    <t>TX_SB_0000001261_2021_0</t>
  </si>
  <si>
    <t>Relating to the exclusive jurisdiction of the state to regulate greenhouse gas emissions in this state and the express preemption of local regulation of those emissions.</t>
  </si>
  <si>
    <t>electric_grid_and_transmission; financing_energy_efficiency_and_renewable_energy; renewable_energy; renewable_energy_wind</t>
  </si>
  <si>
    <t>TX_HB_0000002189_2021_0</t>
  </si>
  <si>
    <t>Relating to state contracts with and investments in certain companies that boycott energy companies.</t>
  </si>
  <si>
    <t>TX_SB_0000002232_2019_0</t>
  </si>
  <si>
    <t>Relating to a study of the elimination of the effects of federal renewable energy subsidies.</t>
  </si>
  <si>
    <t>transportation; transportation_alt_fuel/hybrid; ncsl_database__ncsl_transportation_funding_finance_legis_database__ncsl_topic__alternative_fuels_and_electric_vehicles; ncsl_database__ncsl_transportation_funding_finance_legis_database__ncsl_topic__other; ncsl_database__ncsl_transportation_funding_finance_legis_database__ncsl_topic__studies_and_pilot_projects</t>
  </si>
  <si>
    <t>TX_SB_0000000931_2015_1</t>
  </si>
  <si>
    <t>TX_SB_0000000013_2021_0</t>
  </si>
  <si>
    <t>ncsl_database__energy_legislation_tracking_database__ncsl_topic__fossil_energy; ncsl_database__pension_legislation_database__ncsl_topic__divestiture; ncsl_database__pension_legislation_database__ncsl_topic__governance_and_invesment_policy</t>
  </si>
  <si>
    <t>energy_efficiency; energy_security_and_critical_infrastructure; financing_energy_efficiency_and_renewable_energy; renewable_energy</t>
  </si>
  <si>
    <t>TX_HB_0000001501_2021_0</t>
  </si>
  <si>
    <t>Relating to certain regulations adopted by a governmental entity restricting the use of a natural gas or propane appliance or other system or component.</t>
  </si>
  <si>
    <t>TX_block_230</t>
  </si>
  <si>
    <t>TX_HCR_0000000057_2015_0</t>
  </si>
  <si>
    <t>Oil and gas exports, permits, and pollution controls</t>
  </si>
  <si>
    <t>Urging the U.S. Congress to end the ban on crude oil exports.</t>
  </si>
  <si>
    <t>TX_HB_0000001284_2021_0</t>
  </si>
  <si>
    <t>Relating to the regulation of the injection and geologic storage of carbon dioxide in this state.</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</si>
  <si>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 ncsl_database__energy_legislation_tracking_database__ncsl_topic__fossil_energy</t>
  </si>
  <si>
    <t>TX_HB_0000000497_2015_0</t>
  </si>
  <si>
    <t>Relating to the applicability of the law governing saltwater pipeline facilities located in the vicinity of public roads.</t>
  </si>
  <si>
    <t>TX_HB_0000003110_2011_0</t>
  </si>
  <si>
    <t>Relating to the issuance of permits for certain facilities regulated by the Texas Commission on Environmental Quality.</t>
  </si>
  <si>
    <t>TX_HCR_0000000063_2015_0</t>
  </si>
  <si>
    <t>Urging the U.S. Congress to expedite natural gas exports.</t>
  </si>
  <si>
    <t>TX_SB_0000001134_2011_1</t>
  </si>
  <si>
    <t>TX_HB_0000001526_2009_0</t>
  </si>
  <si>
    <t>Relating to the authority of a common purchaser that transports natural gas by pipeline to use a public right-of-way for a pipeline.</t>
  </si>
  <si>
    <t>transportation; transportation_alt_fuel/hybrid; ncsl_database__ncsl_transportation_funding_finance_legis_database__ncsl_topic__alternative_fuels_and_electric_vehicles</t>
  </si>
  <si>
    <t>TX_SCR_0000000013_2015_0</t>
  </si>
  <si>
    <t>TX_HB_0000003198_2017_0</t>
  </si>
  <si>
    <t>Relating to the eligibility of land to continue to be appraised for ad valorem tax purposes as qualified open-space land if the land begins to be used for oil and gas operations.</t>
  </si>
  <si>
    <t>TX_HB_0000000129_2017_0</t>
  </si>
  <si>
    <t>Relating to the manner in which a payor of proceeds derived from the sale of oil or gas production is required to provide certain information to a royalty interest owner.</t>
  </si>
  <si>
    <t>TX_SB_0000001585_2019_0</t>
  </si>
  <si>
    <t>energy_efficiency; energy_security_and_critical_infrastructure; financing_energy_efficiency_and_renewable_energy; renewable_energy; renewable_energy_solar</t>
  </si>
  <si>
    <t>TX_SB_0000001258_2021_0</t>
  </si>
  <si>
    <t>Relating to the duty of a lessee or other agent in control of certain state land to drill an offset well, pay compensatory royalty, or otherwise protect the land from drainage of oil or gas by a horizontal drainhole well located on certain land.</t>
  </si>
  <si>
    <t>energy_efficiency; energy_security_and_critical_infrastructure</t>
  </si>
  <si>
    <t>TX_HB_0000002767_2013_0</t>
  </si>
  <si>
    <t>Relating to the treatment and recycling for beneficial use of certain waste arising out of or incidental to the drilling for or production of oil or gas.</t>
  </si>
  <si>
    <t>TX_SB_0000001541_2017_0</t>
  </si>
  <si>
    <t>Relating to the treatment and recycling for beneficial use of drill cuttings.</t>
  </si>
  <si>
    <t>TX_SB_0000001658_2009_0</t>
  </si>
  <si>
    <t>Relating to an increase in the fee for natural gas pipeline safety inspections.</t>
  </si>
  <si>
    <t>TX_HB_0000001558_2019_0</t>
  </si>
  <si>
    <t>Relating to the severance tax exemption for oil and gas produced from certain inactive wells.</t>
  </si>
  <si>
    <t>electric_grid_and_transmission; transportation; transportation_alt_fuel/hybrid</t>
  </si>
  <si>
    <t>TX_SB_0000001378_2009_0</t>
  </si>
  <si>
    <t>Relating to the responsibility of oil and gas well operators with regard to plugging inactive oil or gas wells and to ensuring the proper connection of electric lines.</t>
  </si>
  <si>
    <t>TX_HB_0000004433_2009_0</t>
  </si>
  <si>
    <t>Relating to an exemption from oil and gas severance taxes for oil and gas produced in association with the production of geothermal energy.</t>
  </si>
  <si>
    <t>ncsl_database__energy_legislation_tracking_database__ncsl_topic__fossil_energy; ncsl_database__energy_legislation_tracking_database__ncsl_topic__renewable_energy</t>
  </si>
  <si>
    <t>fossil_energy; utility_regulation</t>
  </si>
  <si>
    <t>TX_SCR_0000000032_2015_0</t>
  </si>
  <si>
    <t>Urging Congress to expedite natural gas exports.</t>
  </si>
  <si>
    <t>TX_HCR_0000000183_2009_0</t>
  </si>
  <si>
    <t>Urging Congress to reject provisions of President Barack Obama's budget that would eliminate certain deductions presently available to the oil and natural gas exploration industry.</t>
  </si>
  <si>
    <t>financing_energy_efficiency_and_renewable_energy</t>
  </si>
  <si>
    <t>TX_HB_0000003086_2013_0</t>
  </si>
  <si>
    <t>Relating to an optional exemption from the diesel fuel tax for materials blended with taxable diesel fuel.</t>
  </si>
  <si>
    <t>energy_efficiency_building_codes_and_standards; financing_energy_efficiency_and_renewable_energy</t>
  </si>
  <si>
    <t>TX_HB_0000003794_2021_0</t>
  </si>
  <si>
    <t>Relating to oil and gas liens.</t>
  </si>
  <si>
    <t>TX_SB_0000002349_2009_0</t>
  </si>
  <si>
    <t>Relating to distributed generation of electric power by natural gas powered generation facilities.</t>
  </si>
  <si>
    <t>TX_HCR_0000000081_2011_0</t>
  </si>
  <si>
    <t>Expressing opposition to federal regulation of hazardous waste, water, and clean air and of the production, exploration, drilling, development, operation, transportation, and processing of oil, natural gas, petroleum, and petroleum products in the State of Texas.</t>
  </si>
  <si>
    <t>TX_HB_0000001883_2009_0</t>
  </si>
  <si>
    <t>Relating to the status of certain transporters of natural or synthetic gas and liquified natural gas marine terminals as gas utilities.</t>
  </si>
  <si>
    <t>TX_HB_0000002127_2019_0</t>
  </si>
  <si>
    <t>Relating to the licensure and registration of persons engaged in certain activities pertaining to compressed natural gas or liquefied natural gas containers and systems.</t>
  </si>
  <si>
    <t>climate_change; climate_change_emissions_reduction; renewable_energy; utility_regulation</t>
  </si>
  <si>
    <t>TX_HB_0000003899_2009_0</t>
  </si>
  <si>
    <t>Relating to the administration of and exemptions from the gas production tax.</t>
  </si>
  <si>
    <t>TX_HB_0000002277_2017_0</t>
  </si>
  <si>
    <t>Relating to the temporary exemption or tax reduction for certain high-cost gas.</t>
  </si>
  <si>
    <t>TX_HB_0000001346_2021_0</t>
  </si>
  <si>
    <t>Relating to a sales tax refund for sales tax overpayments by certain oil or gas severance taxpayers.</t>
  </si>
  <si>
    <t>renewable_energy; renewable_energy_hydrogren; transportation; transportation_alt_fuel/hybrid</t>
  </si>
  <si>
    <t>TX_HB_0000003865_2019_0</t>
  </si>
  <si>
    <t>Relating to calculation of daily production for purposes of the oil and gas production tax credits for low-producing wells and leases.</t>
  </si>
  <si>
    <t>TX_SB_0000001120_2017_0</t>
  </si>
  <si>
    <t>Relating to the prohibition of local motor fuel taxes on compressed natural gas and liquefied natural gas.</t>
  </si>
  <si>
    <t>ncsl_database__ncsl_transportation_funding_finance_legis_database__ncsl_topic__local_transportation_funding</t>
  </si>
  <si>
    <t>TX_block_207</t>
  </si>
  <si>
    <t>TX_HB_0000001976_2009_0</t>
  </si>
  <si>
    <t>Protections and incentives for solar power</t>
  </si>
  <si>
    <t>Relating to the operation of property owners' associations.</t>
  </si>
  <si>
    <t>TX_HB_0000001182_2009_0</t>
  </si>
  <si>
    <t>Relating to the administration and purposes of the system benefit fund and the eligibility of customers for benefits under certain programs financed by the system benefit fund and other programs.</t>
  </si>
  <si>
    <t>TX_SB_0000000545_2009_0</t>
  </si>
  <si>
    <t>Relating to the creation of a distributed and wholesale solar generation incentive program and to encouraging the use of solar energy devices.</t>
  </si>
  <si>
    <t>ncsl_database__energy_legislation_tracking_database__ncsl_topic__renewable_energy_solar</t>
  </si>
  <si>
    <t>TX_HB_0000000362_2011_0</t>
  </si>
  <si>
    <t>Relating to the regulation by a property owners' association of the installation of solar energy devices and certain roofing materials on property.</t>
  </si>
  <si>
    <t>energy_security_and_critical_infrastructure; renewable_energy</t>
  </si>
  <si>
    <t>TX_SB_0000000238_2011_0</t>
  </si>
  <si>
    <t>Relating to the regulation by a property owners' association of the installation of solar energy devices on property.</t>
  </si>
  <si>
    <t>TX_HB_0000001866_2009_0</t>
  </si>
  <si>
    <t>Relating to distributed renewable generation of electric power.</t>
  </si>
  <si>
    <t>climate_change; climate_change_emissions_reduction; energy_efficiency; financing_energy_efficiency_and_renewable_energy; renewable_energy</t>
  </si>
  <si>
    <t>TX_HB_0000000516_2009_0</t>
  </si>
  <si>
    <t>Relating to the establishment and funding of a green job skills training program.</t>
  </si>
  <si>
    <t>nuclear_/_radioactive_waste; transportation; transportation_alt_fuel/hybrid</t>
  </si>
  <si>
    <t>TX_HB_0000001629_2011_0</t>
  </si>
  <si>
    <t>Relating to energy efficiency goals and programs, public information regarding energy efficiency programs, and the participation of loads in certain energy markets.</t>
  </si>
  <si>
    <t>TX_HB_0000002783_2009_0</t>
  </si>
  <si>
    <t>Relating to the adoption of energy efficient building standards and energy efficiency and conservation standards for instructional facilities.</t>
  </si>
  <si>
    <t>TX_SB_0000000546_2009_0</t>
  </si>
  <si>
    <t>Relating to energy efficiency goals and programs and demand reduction targets; creating an office of energy efficiency deployment in the state energy conservation office.</t>
  </si>
  <si>
    <t>TX_HB_0000001391_2009_0</t>
  </si>
  <si>
    <t>Relating to the promotion and use of renewable energy systems and energy efficiency improvements; authorizing the issuance of revenue bonds.</t>
  </si>
  <si>
    <t>TX_SB_0000001125_2011_1</t>
  </si>
  <si>
    <t>TX_SB_0000000898_2011_0</t>
  </si>
  <si>
    <t>Relating to energy efficiency programs in institutions of higher education and certain governmental entities.</t>
  </si>
  <si>
    <t>TX_SB_0000001125_2011_0</t>
  </si>
  <si>
    <t>TX_SB_0000000924_2011_0</t>
  </si>
  <si>
    <t>Relating to the duties of certain utilities regarding energy efficiency reports and emergency notification systems.</t>
  </si>
  <si>
    <t>TX_SB_0000000598_2009_0</t>
  </si>
  <si>
    <t>Relating to a pilot revolving loan program for retrofitting public school buildings with photovoltaic solar panels and associated energy efficiency improvements.</t>
  </si>
  <si>
    <t>ncsl_database__energy_legislation_tracking_database__ncsl_topic__energy_efficiency; ncsl_database__energy_legislation_tracking_database__ncsl_topic__renewable_energy_solar</t>
  </si>
  <si>
    <t>TX_SB_0000000991_2015_0</t>
  </si>
  <si>
    <t>Relating to a requirement that the General Land Office conduct a study regarding the use of wind or solar power to desalinate brackish groundwater.</t>
  </si>
  <si>
    <t>energy_security_and_critical_infrastructure; transportation; transportation_alt_fuel/hybrid</t>
  </si>
  <si>
    <t>TX_SB_0000001586_2013_0</t>
  </si>
  <si>
    <t>Relating to distributed renewable generation of electricity.</t>
  </si>
  <si>
    <t>TX_HB_0000000773_2011_0</t>
  </si>
  <si>
    <t>Relating to creating an energy efficiency council to coordinate administration of energy efficiency programs.</t>
  </si>
  <si>
    <t>TX_SB_0000000981_2011_0</t>
  </si>
  <si>
    <t>Relating to the regulation of distributed renewable generation of electricity.</t>
  </si>
  <si>
    <t>TX_HB_0000002392_2015_0</t>
  </si>
  <si>
    <t>Relating to the establishment of a residential energy efficiency loan program.</t>
  </si>
  <si>
    <t>TX_HB_0000000977_2009_0</t>
  </si>
  <si>
    <t>Relating to use of the money from the Texas enterprise fund to promote renewable energy technology.</t>
  </si>
  <si>
    <t>TX_HB_0000002709_2011_0</t>
  </si>
  <si>
    <t>Relating to energy and efficiency conservation programs administered by the Texas Public Utility Commission.</t>
  </si>
  <si>
    <t>TX_SB_0000000981_2011_1</t>
  </si>
  <si>
    <t>TX_SB_0000001861_2009_0</t>
  </si>
  <si>
    <t>Relating to the transfer of powers, duties, and programs to, and the continuation of, the Texas Department of Housing and Community Affairs, to the establishment and administration of certain other programs and divisions within the department, and to other provisions relating to fair or affordable housing.</t>
  </si>
  <si>
    <t>climate_change; fossil_energy; nuclear_energy_facilities; renewable_energy; renewable_energy_solar</t>
  </si>
  <si>
    <t>TX_SB_0000001434_2011_0</t>
  </si>
  <si>
    <t>Relating to certain low-income weatherization programs.</t>
  </si>
  <si>
    <t>TX_HB_0000003595_2011_0</t>
  </si>
  <si>
    <t>Relating to energy efficiency goals and energy efficiency programs.</t>
  </si>
  <si>
    <t>TX_HB_0000002500_2013_0</t>
  </si>
  <si>
    <t>Relating to the appraisal for ad valorem tax purposes of solar energy property.</t>
  </si>
  <si>
    <t>TX_SB_0000001626_2015_0</t>
  </si>
  <si>
    <t>TX_HB_0000003532_2011_0</t>
  </si>
  <si>
    <t>Relating to the creation of an incentive program for solar and wind-powered distributed electric generation for public school property.</t>
  </si>
  <si>
    <t>renewable_energy; transportation</t>
  </si>
  <si>
    <t>TX_HB_0000000706_2015_0</t>
  </si>
  <si>
    <t>Relating to the procedure for claiming an exemption from ad valorem taxation of property on which a solar or wind-powered energy device is installed or constructed.</t>
  </si>
  <si>
    <t>climate_change; climate_change_carbon_capture_and_sequestration; climate_change_emissions_reduction; nuclear_energy_facilities; renewable_energy; utility_regulation</t>
  </si>
  <si>
    <t>TX_HB_0000000629_2009_0</t>
  </si>
  <si>
    <t>Relating to the purchase of plug-in hybrid electric vehicles by state agencies.</t>
  </si>
  <si>
    <t>climate_change; renewable_energy; renewable_energy_wind; ncsl_database__pension_legislation_database__ncsl_topic__divestiture; ncsl_database__pension_legislation_database__ncsl_topic__governance_and_invesment_policy</t>
  </si>
  <si>
    <t>TX_HB_0000004261_2009_0</t>
  </si>
  <si>
    <t>Relating to establishing a no-interest loan program to promote the use of energy efficiency measures and renewable energy technology in certain residential dwellings, commercial buildings, and places of worship.</t>
  </si>
  <si>
    <t>TX_HB_0000002288_2011_0</t>
  </si>
  <si>
    <t>TX_SB_0000001597_2017_0</t>
  </si>
  <si>
    <t>Relating to a requirement that the General Land Office conduct an evaluation and submit a report regarding the use of wind and solar power to desalinate brackish groundwater on real property owned by the state.</t>
  </si>
  <si>
    <t>TX_HB_0000003268_2011_0</t>
  </si>
  <si>
    <t>Relating to permits for air contaminant emissions of stationary natural gas engines used in combined heating and power systems.</t>
  </si>
  <si>
    <t>TX_HB_0000002049_2013_0</t>
  </si>
  <si>
    <t>Relating to a qualifying cogeneration facility's ability to sell electric energy to multiple purchasers.</t>
  </si>
  <si>
    <t>TX_HB_0000000051_2011_2</t>
  </si>
  <si>
    <t>Relating to energy efficiency standards for certain buildings and to high-performance design, construction, and renovation standards for certain buildings and facilities of institutions of higher education.</t>
  </si>
  <si>
    <t>TX_HB_0000001937_2009_0</t>
  </si>
  <si>
    <t>Relating to the voluntary assessment of property owners by a municipality to finance certain energy conservation improvements.</t>
  </si>
  <si>
    <t>TX_HB_0000000051_2011_0</t>
  </si>
  <si>
    <t>TX_HB_0000002077_2011_0</t>
  </si>
  <si>
    <t>Relating to a pilot program under the loanstar revolving loan program to promote the use of energy efficiency measures and renewable energy technology by certain nonprofit organizations.</t>
  </si>
  <si>
    <t>TX_HB_0000002769_2015_0</t>
  </si>
  <si>
    <t>Relating to the date of expiration of a certain pilot revolving loan program established under the loanstar revolving loan program to provide for energy efficiency measures and renewable energy technology for certain organizations.</t>
  </si>
  <si>
    <t>TX_HB_0000001864_2013_0</t>
  </si>
  <si>
    <t>Relating to certain energy security technologies for critical governmental facilities.</t>
  </si>
  <si>
    <t>ncsl_database__energy_legislation_tracking_database__ncsl_topic__energy_efficiency; ncsl_database__energy_legislation_tracking_database__ncsl_topic__energy_security_and_critical_infrastructure</t>
  </si>
  <si>
    <t>green_jobs; renewable_energy; renewable_energy_solar</t>
  </si>
  <si>
    <t>TX_HB_0000002919_2015_0</t>
  </si>
  <si>
    <t>Relating to an energy efficiency pilot program for state-owned buildings operated by the Texas Facilities Commission.</t>
  </si>
  <si>
    <t>TX_SB_0000001501_2011_1</t>
  </si>
  <si>
    <t>Relating to energy and efficiency conservation programs administered by the Public Utility Commission of Texas.</t>
  </si>
  <si>
    <t>TX_SB_0000001434_2011_1</t>
  </si>
  <si>
    <t>TX_SB_0000001501_2011_0</t>
  </si>
  <si>
    <t>TX_SB_0000001666_2009_0</t>
  </si>
  <si>
    <t>Relating to the establishment of the Texas Bioenergy Policy Council and the Texas Bioenergy Research Committee.</t>
  </si>
  <si>
    <t>TX_HB_0000002499_2013_0</t>
  </si>
  <si>
    <t>Relating to the use of Texas Emissions Reduction Plan funds for a drayage truck incentive program.</t>
  </si>
  <si>
    <t>fossil_energy</t>
  </si>
  <si>
    <t>TX_SB_0000001821_2009_0</t>
  </si>
  <si>
    <t>Relating to a study and a pilot project with regard to, and the implementation of policies to promote, the adoption of plug-in hybrid electric vehicles.</t>
  </si>
  <si>
    <t>climate_change; energy_efficiency; renewable_energy</t>
  </si>
  <si>
    <t>TX_HB_0000003595_2011_1</t>
  </si>
  <si>
    <t>TX_HB_0000003254_2011_0</t>
  </si>
  <si>
    <t>TX_HB_0000002368_2013_0</t>
  </si>
  <si>
    <t>Relating to a study on waste reduction and a statewide waste reduction plan.</t>
  </si>
  <si>
    <t>TX_SB_0000001293_2011_0</t>
  </si>
  <si>
    <t>Relating to the amounts of administrative, civil, and criminal penalties for violations relating to certain pipelines.</t>
  </si>
  <si>
    <t>TX_HB_0000002226_2009_0</t>
  </si>
  <si>
    <t>Relating to exemptions from the sales tax for certain solar and wind energy devices.</t>
  </si>
  <si>
    <t>TX_HCR_0000000177_2009_0</t>
  </si>
  <si>
    <t>Directing state agencies to initiate emission reduction policies and programs in order to help Central and South Central Texas meet the 2008 National Ambient Air Quality Standard for ground-level ozone.</t>
  </si>
  <si>
    <t>TX_HB_0000001728_2011_0</t>
  </si>
  <si>
    <t>Relating to energy savings performance contracts and energy efficiency planning.</t>
  </si>
  <si>
    <t>energy_security_and_critical_infrastructure; fossil_energy; fossil_energy_natural_gas</t>
  </si>
  <si>
    <t>TX_HB_0000003374_2009_0</t>
  </si>
  <si>
    <t>Relating to permits for air contaminant emissions of stationary natural gas engines.</t>
  </si>
  <si>
    <t>green_jobs; renewable_energy; ncsl_database__ncsl_transportation_funding_finance_legis_database__ncsl_topic__public_transit_and_rail; ncsl_database__ncsl_transportation_funding_finance_legis_database__ncsl_topic__transportation_appropriations</t>
  </si>
  <si>
    <t>TX_SB_0000001772_2021_0</t>
  </si>
  <si>
    <t>Relating to the establishment of the Texas Pollinator-Smart program for solar energy sites.</t>
  </si>
  <si>
    <t>renewable_energy; renewable_energy_hydrogren; renewable_energy_solar; renewable_energy_wind</t>
  </si>
  <si>
    <t>TX_SB_0000000546_2009_1</t>
  </si>
  <si>
    <t>climate_change; climate_change_emissions_reduction; renewable_energy</t>
  </si>
  <si>
    <t>TX_HB_0000002753_2009_0</t>
  </si>
  <si>
    <t>Relating to the voluntary assessment of property owners by a county to finance certain solar energy improvements.</t>
  </si>
  <si>
    <t>TX_HB_0000002210_2009_1</t>
  </si>
  <si>
    <t>Relating to efficiency standards for certain appliances; providing a civil penalty.</t>
  </si>
  <si>
    <t>TX_HB_0000001328_2009_0</t>
  </si>
  <si>
    <t>TX_HB_0000004493_2019_0</t>
  </si>
  <si>
    <t>Relating to supplemental environmental projects authorized by the Texas Commission on Environmental Quality.</t>
  </si>
  <si>
    <t>TX_HB_0000002210_2009_0</t>
  </si>
  <si>
    <t>TX_HB_0000003532_2011_1</t>
  </si>
  <si>
    <t>TX_block_204</t>
  </si>
  <si>
    <t>TX_HB_0000001556_2021_0</t>
  </si>
  <si>
    <t>Property tax reductions (unclear)</t>
  </si>
  <si>
    <t>Relating to the Texas Economic Development Act; requiring the imposition of an authorized fee and changing the amounts of certain fees.</t>
  </si>
  <si>
    <t>TX_SB_0000001938_2019_0</t>
  </si>
  <si>
    <t>Relating to certificates of convenience and necessity for the construction of facilities for the transmission of electricity.</t>
  </si>
  <si>
    <t>ncsl_database__energy_legislation_tracking_database__ncsl_topic__electric_grid_and_transmission</t>
  </si>
  <si>
    <t>TX_HB_0000001145_2011_0</t>
  </si>
  <si>
    <t>TX_block_183</t>
  </si>
  <si>
    <t>TX_SB_0000000421_2019_0</t>
  </si>
  <si>
    <t>Eminent domain and permitting restrictions</t>
  </si>
  <si>
    <t>Relating to the acquisition of real property by an entity with eminent domain authority.</t>
  </si>
  <si>
    <t>TX_SB_0000000016_2009_0</t>
  </si>
  <si>
    <t>Relating to the enhancement of air quality, including the capture and storage of carbon dioxide and development of a greenhouse gas registry, the development of emissions reduction technologies, and the improvement of energy efficiency in buildings, vehicles, and appliances.</t>
  </si>
  <si>
    <t>ncsl_database__energy_legislation_tracking_database__ncsl_topic__climate_change; ncsl_database__energy_legislation_tracking_database__ncsl_topic__fossil_energy; ncsl_database__energy_legislation_tracking_database__ncsl_topic__transportation</t>
  </si>
  <si>
    <t>TX_SB_0000000873_2013_1</t>
  </si>
  <si>
    <t>financing_energy_efficiency_and_renewable_energy; renewable_energy; renewable_energy_solar; renewable_energy_wind</t>
  </si>
  <si>
    <t>TX_HB_0000000569_2009_0</t>
  </si>
  <si>
    <t>Relating to notice of an application for a permit to dispose of oil and gas waste in a commercial disposal well; creating an offense.</t>
  </si>
  <si>
    <t>TX_block_179</t>
  </si>
  <si>
    <t>TX_HB_0000004492_2021_0</t>
  </si>
  <si>
    <t>Disaster preparedness</t>
  </si>
  <si>
    <t>Relating to financing certain costs associated with electric markets; granting authority to issue bonds; authorizing fees.</t>
  </si>
  <si>
    <t>TX_HB_0000000013_2021_0</t>
  </si>
  <si>
    <t>Relating to the establishment of the Texas Energy Disaster Reliability Council.</t>
  </si>
  <si>
    <t>TX_HB_0000000011_2021_0</t>
  </si>
  <si>
    <t>Relating to the preparedness for extreme weather emergencies of facilities that provide electricity service; providing an administrative penalty.</t>
  </si>
  <si>
    <t>TX_HB_0000000012_2021_0</t>
  </si>
  <si>
    <t>Relating to a study on a statewide disaster alert system and implementation of that system and to notice to elected officials of a widespread power, water, or natural gas outage or emergency.</t>
  </si>
  <si>
    <t>TX_HB_0000002000_2021_0</t>
  </si>
  <si>
    <t>Relating to the funding of projects by the Texas Water Development Board to promote utility reliability, resiliency, efficiency, conservation, and demand reduction; authorizing the issuance of revenue bonds.</t>
  </si>
  <si>
    <t>TX_HJR_0000000002_2021_0</t>
  </si>
  <si>
    <t>Proposing a constitutional amendment creating the State Utilities Reliability Fund and the State Utilities Reliability Revenue Fund to provide financial support for projects that enhance the reliability and resiliency of water, electric, and natural gas utilities, broadband providers, and power generation resources in this state.</t>
  </si>
  <si>
    <t>ncsl_database__energy_legislation_tracking_database__ncsl_topic__energy_security_and_critical_infrastructure; ncsl_database__energy_legislation_tracking_database__ncsl_topic__fossil_energy_natural_gas; ncsl_database__energy_legislation_tracking_database__ncsl_topic__utility_regulation</t>
  </si>
  <si>
    <t>TX_HB_0000000016_2021_0</t>
  </si>
  <si>
    <t>Relating to the regulation of certain retail electric products.</t>
  </si>
  <si>
    <t>TX_SB_0000001750_2021_0</t>
  </si>
  <si>
    <t>Relating to extreme weather preparedness of critical electric and natural gas infrastructure; authorizing administrative penalties.</t>
  </si>
  <si>
    <t>TX_HB_0000003648_2021_0</t>
  </si>
  <si>
    <t>Relating to the provision of natural gas and electric services in this state.</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</si>
  <si>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ncsl_database__energy_legislation_tracking_database__ncsl_topic__green_jobs</t>
  </si>
  <si>
    <t>TX_SB_0000001757_2021_0</t>
  </si>
  <si>
    <t>Relating to securitizing costs associated with electric markets; granting authority to issue bonds.</t>
  </si>
  <si>
    <t>TX_HB_0000003378_2019_0</t>
  </si>
  <si>
    <t>Relating to an advisory body on the security of the electric grid.</t>
  </si>
  <si>
    <t>TX_HB_0000000550_2013_0</t>
  </si>
  <si>
    <t>Relating to financing programs for low-income electric customers and certain other electric customers; lowering the amount of a fee; imposing a fee.</t>
  </si>
  <si>
    <t>TX_SB_0000000475_2019_0</t>
  </si>
  <si>
    <t>TX_HB_0000000787_2017_0</t>
  </si>
  <si>
    <t>TX_HB_0000000351_2019_0</t>
  </si>
  <si>
    <t>Relating to emergency management for cyber attacks against this state.</t>
  </si>
  <si>
    <t>TX_HB_0000000010_2021_0</t>
  </si>
  <si>
    <t>TX_HB_0000003544_2021_0</t>
  </si>
  <si>
    <t>Relating to the use of securitization by electric cooperatives to address certain weather-related extraordinary costs and expenses.</t>
  </si>
  <si>
    <t>TX_SB_0000001580_2021_0</t>
  </si>
  <si>
    <t>Relating to the use of securitization by electric cooperatives to address certain weather-related extraordinary costs and expenses and to the duty of electric utility market participants to pay certain amounts owed.</t>
  </si>
  <si>
    <t>TX_SB_0000000617_2013_0</t>
  </si>
  <si>
    <t>Relating to the regulation of energy efficiency professionals; providing penalties; authorizing fees.</t>
  </si>
  <si>
    <t>ncsl_database__energy_legislation_tracking_database__ncsl_topic__energy_efficiency; ncsl_database__energy_legislation_tracking_database__ncsl_topic__green_jobs</t>
  </si>
  <si>
    <t>ncsl_database__education_bill_tracking_database__ncsl_topic__teacher_issues; ncsl_database__education_bill_tracking_database__ncsl_topic__teacher_issues_compensation; renewable_energy; renewable_energy_solar; renewable_energy_wind</t>
  </si>
  <si>
    <t>TX_HB_0000003377_2019_0</t>
  </si>
  <si>
    <t>Relating to a cybersecurity monitor for certain electric utilities.</t>
  </si>
  <si>
    <t>financing_energy_efficiency_and_renewable_energy; renewable_energy; renewable_energy_wind</t>
  </si>
  <si>
    <t>TX_SB_0000000936_2019_0</t>
  </si>
  <si>
    <t>TX_HB_0000004449_2019_0</t>
  </si>
  <si>
    <t>Relating to the applicability of certain electric energy storage equipment requirements to municipally owned utilities and electric cooperatives.</t>
  </si>
  <si>
    <t>TX_SB_0000002194_2021_0</t>
  </si>
  <si>
    <t>Relating to the regulation of retail electric providers.</t>
  </si>
  <si>
    <t>TX_SB_0000001279_2021_0</t>
  </si>
  <si>
    <t>SD_block_35</t>
  </si>
  <si>
    <t>SD_block_0</t>
  </si>
  <si>
    <t>SD</t>
  </si>
  <si>
    <t>SD_SB_0000000157_2020_0</t>
  </si>
  <si>
    <t>IGNORE</t>
  </si>
  <si>
    <t>Revise certain provisions regarding the county zoning and appeals process.</t>
  </si>
  <si>
    <t>SD_SB_0000000001_2015_0</t>
  </si>
  <si>
    <t>Revise certain taxes and fees to fund improvements to public roads and bridges in South Dakota, to increase the maximum speed limit on interstate highways, and to declare an emergency.</t>
  </si>
  <si>
    <t>ncsl_database__energy_legislation_tracking_database__ncsl_topic__transportation; ncsl_database__ncsl_transportation_funding_finance_legis_database__ncsl_topic__state_taxes_on_gasoline_and_diesel; ncsl_database__state_traffic_safety_legislation_database__ncsl_topic__speed_limits</t>
  </si>
  <si>
    <t>SD_SB_0000000015_2019_0</t>
  </si>
  <si>
    <t>Define solar energy facilities, establish certain provisions regarding solar energy permits, and revise the procedures by which the Public Utilities Commission processes facility permits.</t>
  </si>
  <si>
    <t>SD_SB_0000000131_2016_0</t>
  </si>
  <si>
    <t>Establish a target teacher salary and a target teacher ratio, to revise certain provisions regarding education funding, to create the School Finance Accountability Board, and to provide for certain school district reporting and penalties.</t>
  </si>
  <si>
    <t>ncsl_database__education_bill_tracking_database__ncsl_topic__teacher_issues_compensation; ncsl_database__energy_legislation_tracking_database__ncsl_topic__renewable_energy; ncsl_database__energy_legislation_tracking_database__ncsl_topic__renewable_energy_wind</t>
  </si>
  <si>
    <t>SD_SB_0000000080_2022_0</t>
  </si>
  <si>
    <t>Exempt the provision of electricity through electric vehicle charging stations from the definition of electric utility.</t>
  </si>
  <si>
    <t>ncsl_database__energy_legislation_tracking_database__ncsl_topic__transportation_alt_fuel/hybrid; ncsl_database__energy_legislation_tracking_database__ncsl_topic__utility_regulation</t>
  </si>
  <si>
    <t>SD_SB_0000000151_2020_0</t>
  </si>
  <si>
    <t>Define critical infrastructure and revise certain crimes for the trespass or damage to critical infrastructure.</t>
  </si>
  <si>
    <t>SD_SB_0000000180_2015_0</t>
  </si>
  <si>
    <t>Revise certain provisions regarding the production tax for wind energy facilities and to declare an emergency.</t>
  </si>
  <si>
    <t>SD_SB_0000000195_2013_0</t>
  </si>
  <si>
    <t>Revise the distribution of the wind energy tax.</t>
  </si>
  <si>
    <t>SD_SB_0000000040_2022_0</t>
  </si>
  <si>
    <t>Establish safety standards regarding biogas gathering lines.</t>
  </si>
  <si>
    <t>ncsl_database__energy_legislation_tracking_database__ncsl_topic__electric_grid_and_transmission; ncsl_database__energy_legislation_tracking_database__ncsl_topic__fossil_energy_natural_gas; ncsl_database__energy_legislation_tracking_database__ncsl_topic__renewable_energy</t>
  </si>
  <si>
    <t>SD_HB_0000001093_2022_0</t>
  </si>
  <si>
    <t>Increase the annual fee for certain electric motor vehicles.</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</si>
  <si>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t>
  </si>
  <si>
    <t>SD_HB_0000001192_2010_0</t>
  </si>
  <si>
    <t>Establish an ethanol blender pump incentive grant program, to make an appropriation therefor, and to declare an emergency.</t>
  </si>
  <si>
    <t>SD_HB_0000001053_2021_0</t>
  </si>
  <si>
    <t>Establish an annual fee for certain electric motor vehicles.</t>
  </si>
  <si>
    <t>SD_SB_0000000090_2020_0</t>
  </si>
  <si>
    <t>Revise the distribution of motor fuel tax revenue, create a small structure and large culvert fund, provide for the use and administration of the fund, and to make an appropriation thereof.</t>
  </si>
  <si>
    <t>ncsl_database__ncsl_transportation_funding_finance_legis_database__ncsl_topic__transportation_appropriations</t>
  </si>
  <si>
    <t>SD_HB_0000001234_2018_0</t>
  </si>
  <si>
    <t>Provide for certain requirements prior to construction of wind energy facilities.</t>
  </si>
  <si>
    <t>SD_SB_0000000111_2020_0</t>
  </si>
  <si>
    <t>Exclude certain wind energy tax revenue from the state aid to education formula.</t>
  </si>
  <si>
    <t>SD_SB_0000000093_2014_0</t>
  </si>
  <si>
    <t>Define liquid natural gas, to revise certain provisions regarding the collection of the motor fuel tax, and to apply motor fuel tax to all fuels used to propel a motor vehicle.</t>
  </si>
  <si>
    <t>climate_change; climate_change_emissions_reduction; ncsl_database__ncsl_transportation_funding_finance_legis_database__ncsl_topic__transportation_appropriations</t>
  </si>
  <si>
    <t>SD_SB_0000000016_2019_0</t>
  </si>
  <si>
    <t>Establish certain provisions regarding financial security for the decommissioning of wind turbines.</t>
  </si>
  <si>
    <t>SD_HB_0000001254_2014_0</t>
  </si>
  <si>
    <t>Provide for producer payback for distributed generation to small-scale renewable energy systems.</t>
  </si>
  <si>
    <t>ncsl_database__energy_legislation_tracking_database__ncsl_topic__electric_grid_and_transmission; ncsl_database__energy_legislation_tracking_database__ncsl_topic__renewable_energy</t>
  </si>
  <si>
    <t>SD_SB_0000000085_2020_0</t>
  </si>
  <si>
    <t>Establish an annual fee for certain electric motor vehicles and electric hybrid motor vehicles.</t>
  </si>
  <si>
    <t>climate_change; climate_change_carbon_capture_and_sequestration; climate_change_emissions_reduction; fossil_energy</t>
  </si>
  <si>
    <t>SD_SB_0000000064_2019_0</t>
  </si>
  <si>
    <t>Require certain wind energy facilities to include aircraft detection lighting systems.</t>
  </si>
  <si>
    <t>ncsl_database__education_bill_tracking_database__ncsl_topic__education_technology; ncsl_database__education_bill_tracking_database__ncsl_topic__k_12_leadership; ncsl_database__education_bill_tracking_database__ncsl_topic__parental_involvement; ncsl_database__education_bill_tracking_database__ncsl_topic__reading/literacy; ncsl_database__education_bill_tracking_database__ncsl_topic__teacher_issues_employment; ncsl_database__education_bill_tracking_database__ncsl_topic__teacher_issues_induction_and_mentoring; renewable_energy; renewable_energy_solar; renewable_energy_wind</t>
  </si>
  <si>
    <t>SD_HB_0000001301_2018_0</t>
  </si>
  <si>
    <t>Provide for the establishment of property assessed clean energy programs.</t>
  </si>
  <si>
    <t>SD_HB_0000001228_2012_0</t>
  </si>
  <si>
    <t>Provide tax refunds for certain energy projects.</t>
  </si>
  <si>
    <t>ncsl_database__energy_legislation_tracking_database__ncsl_topic__financing_energy_efficiency_and_renewable_energy; ncsl_database__energy_legislation_tracking_database__ncsl_topic__renewable_energy; ncsl_database__energy_legislation_tracking_database__ncsl_topic__renewable_energy_wind</t>
  </si>
  <si>
    <t>climate_change; climate_change_emissions_reduction; energy_security_and_critical_infrastructure</t>
  </si>
  <si>
    <t>SD_SB_0000000088_2017_0</t>
  </si>
  <si>
    <t>Revise the definition of an electric transmission facility.</t>
  </si>
  <si>
    <t>SD_SB_0000000172_2010_0</t>
  </si>
  <si>
    <t>Revise the definition for environmental upgrades used to provide a property tax exemption for coal-fired power plants.</t>
  </si>
  <si>
    <t>ncsl_database__energy_legislation_tracking_database__ncsl_topic__fossil_energy; ncsl_database__energy_legislation_tracking_database__ncsl_topic__fossil_energy_coal</t>
  </si>
  <si>
    <t>SD_SB_0000000165_2020_0</t>
  </si>
  <si>
    <t>Require all wind energy facilities to include an aircraft detection lighting system.</t>
  </si>
  <si>
    <t>SD_SB_0000000014_2019_0</t>
  </si>
  <si>
    <t>Define solar energy facilities and to establish certain provisions regarding solar energy permits.</t>
  </si>
  <si>
    <t>SD_SB_0000000194_2011_0</t>
  </si>
  <si>
    <t>Create a Wind Energy Competitive Advisory Task Force and to provide for the appointment of the task force members.</t>
  </si>
  <si>
    <t>RI_block_57</t>
  </si>
  <si>
    <t>RI_block_3</t>
  </si>
  <si>
    <t>RI_block_0</t>
  </si>
  <si>
    <t>RI</t>
  </si>
  <si>
    <t>RI_H_0000005327_2021_0</t>
  </si>
  <si>
    <t>Net Metering</t>
  </si>
  <si>
    <t>Increases the maximum aggregate amount of community remote net-metering systems from 30 MW to 90 MW and requires the allocation of a minimum of twenty percent (20%) of the generated power to low- or moderate-income households commencing July 1, 2021.</t>
  </si>
  <si>
    <t>ncsl_database__energy_legislation_tracking_database__ncsl_topic__electric_grid_and_transmission; ncsl_database__energy_legislation_tracking_database__ncsl_topic__renewable_energy; ncsl_database__energy_legislation_tracking_database__ncsl_topic__renewable_energy_solar</t>
  </si>
  <si>
    <t>RI_H_0000005775_2019_0</t>
  </si>
  <si>
    <t>Add a definition for "industrial and commercial" to be included in the net metering chapter of the general laws.</t>
  </si>
  <si>
    <t>RI_S_0000000472_2021_0</t>
  </si>
  <si>
    <t>Increases maximum aggregate amount of community remote net-metering systems from 30 MW to 90 MW requires and reallocate 40 MW to low/moderate households on and after 1/2/22 on first come/first serve basis.</t>
  </si>
  <si>
    <t>RI_H_0000005804_2019_0</t>
  </si>
  <si>
    <t>Energy Facility Siting Act</t>
  </si>
  <si>
    <t>Amends provisions relative to the energy facility siting act including designating the public utilities commission as the public advocate and creates certain pre-application requirements.</t>
  </si>
  <si>
    <t>RI_S_0000000760_2019_0</t>
  </si>
  <si>
    <t>Adds a definition for "other eligible entity" and includes the entity under the provisions of the net metering statute and amends the definition for multi-municipal collaborative to be called multi-party collaborative.</t>
  </si>
  <si>
    <t>RI_block_4</t>
  </si>
  <si>
    <t>RI_S_0000000078_2021_0</t>
  </si>
  <si>
    <t>2021 Act On Climate</t>
  </si>
  <si>
    <t>Establishes a statewide greenhouse gas emission reduction mandate.</t>
  </si>
  <si>
    <t>ncsl_database__energy_legislation_tracking_database__ncsl_topic__climate_change; ncsl_database__energy_legislation_tracking_database__ncsl_topic__climate_change_emissions_reduction; ncsl_database__energy_legislation_tracking_database__ncsl_topic__green_jobs</t>
  </si>
  <si>
    <t>RI_H_0000005444_2019_0</t>
  </si>
  <si>
    <t>Rhode Island Global Warming Solutions Act</t>
  </si>
  <si>
    <t>Establishes the Rhode Island global warming solutions act to reduce carbon emissions across various sectors of the local economy.</t>
  </si>
  <si>
    <t>ncsl_database__energy_legislation_tracking_database__ncsl_topic__climate_change; ncsl_database__energy_legislation_tracking_database__ncsl_topic__climate_change_emissions_reduction; ncsl_database__ncsl_transportation_funding_finance_legis_database__ncsl_topic__public_transit_and_rail</t>
  </si>
  <si>
    <t>RI_H_0000005445_2021_0</t>
  </si>
  <si>
    <t>RI_H_0000005869_2019_0</t>
  </si>
  <si>
    <t>Economic And Climate Resilience Act Of 2019</t>
  </si>
  <si>
    <t>Establishes a fee on companies that sell fossil fuels in Rhode Island for consumption or distribution within the state and establishes an "economic and climate resilience fund" to disburse the collected funds.</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</si>
  <si>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ncsl_database__energy_legislation_tracking_database__ncsl_topic__fossil_energy; ncsl_database__energy_legislation_tracking_database__ncsl_topic__renewable_energy</t>
  </si>
  <si>
    <t>RI_H_0000005789_2019_0</t>
  </si>
  <si>
    <t>Rhode Island Energy Resources Act</t>
  </si>
  <si>
    <t>Provides for the establishment of comprehensive solar energy siting ordinances in each municipality of the state.</t>
  </si>
  <si>
    <t>RI_S_0000000629_2021_0</t>
  </si>
  <si>
    <t>Relating To Public Utilities And Carriers-renewable Energy</t>
  </si>
  <si>
    <t>Increases the percentage of retail electricity sales from renewable energy sources.</t>
  </si>
  <si>
    <t>RI_H_0000005762_2021_0</t>
  </si>
  <si>
    <t>Renewable Energy Standard</t>
  </si>
  <si>
    <t>Sets forth new renewable energy standards.</t>
  </si>
  <si>
    <t>RI_S_0000000661_2019_0</t>
  </si>
  <si>
    <t>Distributed Generation Interconnection</t>
  </si>
  <si>
    <t>Requires municipalities to adopt comprehensive solar siting ordinances addressing both roof, ground mounted and carport solar systems.</t>
  </si>
  <si>
    <t>RI_H_0000005966_2021_0</t>
  </si>
  <si>
    <t>Appliance And Equipment Energy And Water Efficiency Standards Act Of 2021</t>
  </si>
  <si>
    <t>Establishes efficiency standards for selected residential and commercial products.</t>
  </si>
  <si>
    <t>ncsl_database__energy_legislation_tracking_database__ncsl_topic__energy_efficiency; ncsl_database__energy_legislation_tracking_database__ncsl_topic__utility_regulation</t>
  </si>
  <si>
    <t>RI_H_0000006310_2021_0</t>
  </si>
  <si>
    <t>Relating To Health And Safety – Transportation Emissions And Mobile</t>
  </si>
  <si>
    <t>TEAM) COMMUNITY ACT (Establishes the Transportation Emission and Mobile (Team) Community Act intended to limit and reduce indirect carbon dioxide emissions throughout the state while promoting the purposes of the transportation climate initiative program.</t>
  </si>
  <si>
    <t>RI_S_0000000552_2019_0</t>
  </si>
  <si>
    <t>Establishing Appliance And Equipment Energy And Water Efficiency Standards Of 2019</t>
  </si>
  <si>
    <t>Establishes minimum energy and water efficiency standards for appliances and specified equipment purchased or installed after July 1, 2020.</t>
  </si>
  <si>
    <t>ncsl_database__energy_legislation_tracking_database__ncsl_topic__energy_efficiency; ncsl_database__energy_legislation_tracking_database__ncsl_topic__energy_efficiency_building_codes_and_standards; ncsl_database__energy_legislation_tracking_database__ncsl_topic__fossil_energy; ncsl_database__energy_legislation_tracking_database__ncsl_topic__fossil_energy_natural_gas</t>
  </si>
  <si>
    <t>RI_S_0000000662_2019_0</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</si>
  <si>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ncsl_database__energy_legislation_tracking_database__ncsl_topic__fossil_energy; ncsl_database__energy_legislation_tracking_database__ncsl_topic__renewable_energy</t>
  </si>
  <si>
    <t>RI_H_0000005667_2019_0</t>
  </si>
  <si>
    <t>The Energy And Consumer Savings Act Of 2005</t>
  </si>
  <si>
    <t>Establishes minimum energy and water efficiency standards for certain products sold or installed in the state.</t>
  </si>
  <si>
    <t>RI_S_0000000474_2021_0</t>
  </si>
  <si>
    <t>Renewal Energy Resource Projects</t>
  </si>
  <si>
    <t>Prohibits the co-location of multiple renewable energy resources one or more contiguous parcels, unless the total capacity of the co-location is less than ten megawatts (10MW) in total.</t>
  </si>
  <si>
    <t>RI_S_0000000634_2021_0</t>
  </si>
  <si>
    <t>Public Utilities Commission</t>
  </si>
  <si>
    <t>Requires the energy efficiency and resources management council to run a triennial competitive bid process to select an entity to propose and administer system reliability and energy efficiency and conservation procurement until March 1, 2036.</t>
  </si>
  <si>
    <t>ncsl_database__energy_legislation_tracking_database__ncsl_topic__energy_efficiency; ncsl_database__energy_legislation_tracking_database__ncsl_topic__energy_security_and_critical_infrastructure; ncsl_database__energy_legislation_tracking_database__ncsl_topic__utility_regulation</t>
  </si>
  <si>
    <t>RI_S_0000000339_2021_0</t>
  </si>
  <si>
    <t>Establishes minimum energy and water efficiency standards for appliances and specified equipment purchased or installed after January 1, 2023.</t>
  </si>
  <si>
    <t>ncsl_database__energy_legislation_tracking_database__ncsl_topic__energy_efficiency; ncsl_database__energy_legislation_tracking_database__ncsl_topic__fossil_energy_natural_gas; ncsl_database__energy_legislation_tracking_database__ncsl_topic__transportation; ncsl_database__energy_legislation_tracking_database__ncsl_topic__transportation_alt_fuel/hybrid</t>
  </si>
  <si>
    <t>RI_H_0000005625_2021_0</t>
  </si>
  <si>
    <t>The Climate Literacy Act</t>
  </si>
  <si>
    <t>Implements literacy of climate change for all students enrolled in public schools or other schools managed and controlled by the state in kindergarten through twelve (K-12).</t>
  </si>
  <si>
    <t>RI_S_0000000464_2021_0</t>
  </si>
  <si>
    <t>electric_grid_and_transmission</t>
  </si>
  <si>
    <t>RI_S_0000000658_2019_0</t>
  </si>
  <si>
    <t>ncsl_database__energy_legislation_tracking_database__ncsl_topic__climate_change; ncsl_database__ncsl_transportation_funding_finance_legis_database__ncsl_topic__public_transit_and_rail</t>
  </si>
  <si>
    <t>RI_H_0000005967_2021_0</t>
  </si>
  <si>
    <t>The Ocean State Climate Adaptation Fund</t>
  </si>
  <si>
    <t>Establishes the Ocean State Climate Adaptation and Resilience Fund.</t>
  </si>
  <si>
    <t>RI_H_0000005445_2021_1</t>
  </si>
  <si>
    <t>RI_S_0000000154_2021_0</t>
  </si>
  <si>
    <t>Economic And Climate Resilience Act Of 2021</t>
  </si>
  <si>
    <t>Establishes a fee on companies that sell fossil fuels in Rhode Island and establishes a fund to disburse the collected funds.</t>
  </si>
  <si>
    <t>ncsl_database__energy_legislation_tracking_database__ncsl_topic__climate_change; ncsl_database__energy_legislation_tracking_database__ncsl_topic__climate_change_adaptation_and_environment; ncsl_database__energy_legislation_tracking_database__ncsl_topic__climate_change_emissions_reduction; 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ncsl_database__energy_legislation_tracking_database__ncsl_topic__fossil_energy; ncsl_database__energy_legislation_tracking_database__ncsl_topic__renewable_energy</t>
  </si>
  <si>
    <t>RI_S_0000000470_2021_0</t>
  </si>
  <si>
    <t>Relating To Agriculture And Forestry</t>
  </si>
  <si>
    <t>Creates a forest conservation commission, to be coordinated with the department of environmental management, to seek new funding and identify incentives for landowners to maintain their land as forest.</t>
  </si>
  <si>
    <t>ncsl_database__energy_legislation_tracking_database__ncsl_topic__climate_change_adaptation_and_environment; ncsl_database__energy_legislation_tracking_database__ncsl_topic__climate_change_carbon_capture_and_sequestration; ncsl_database__energy_legislation_tracking_database__ncsl_topic__climate_change_emissions_reduction</t>
  </si>
  <si>
    <t>RI_H_0000005760_2021_0</t>
  </si>
  <si>
    <t>RI_H_0000006144_2021_0</t>
  </si>
  <si>
    <t>Requires submission of a triennial system reliability/energy efficiency/conservation procurement plan until 9/1/2036 and continues a charge on gas/electricity to fund energy efficiency/conversation programs until 9/1/2035.</t>
  </si>
  <si>
    <t>ncsl_database__energy_legislation_tracking_database__ncsl_topic__energy_efficiency; 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ncsl_database__energy_legislation_tracking_database__ncsl_topic__utility_regulation</t>
  </si>
  <si>
    <t>energy_efficiency; renewable_energy; utility_regulation</t>
  </si>
  <si>
    <t>RI_S_0000000016_2019_0</t>
  </si>
  <si>
    <t>Provides that applicants/licensees for fossil fuel electricity generating facilities invest in renewable energy facilities in conjunction with the fossil fuel facility construction.</t>
  </si>
  <si>
    <t>ncsl_database__elections_legislation_database__ncsl_topic__special_elections</t>
  </si>
  <si>
    <t>RI_H_0000005525_2021_0</t>
  </si>
  <si>
    <t>Photovoltaic Takeback Act Of 2021</t>
  </si>
  <si>
    <t>Requires that any manufacturer or installer of solar module systems in Rhode Island establish a program as set up by the department of environmental management, for the safe disposal of those systems.</t>
  </si>
  <si>
    <t>RI_H_0000005446_2019_0</t>
  </si>
  <si>
    <t>Makes changes to the membership of the energy facilities siting board by increasing the size of the board from three (3) to seven (7) members for certain applications, and also imposes additional requirements on applicants for energy facilities.</t>
  </si>
  <si>
    <t>RI_H_0000005666_2019_0</t>
  </si>
  <si>
    <t>RI_H_0000005678_2019_0</t>
  </si>
  <si>
    <t>Prohibits nonregulated power producers from automatically renewing a contract. Mandates that the nonregulated power producer provide methods for the customer to cancel service and provide the customer with notice of the contract expiration date.</t>
  </si>
  <si>
    <t>RI_H_0000005120_2021_0</t>
  </si>
  <si>
    <t>Economic And Climate Resilience Act Of 2020</t>
  </si>
  <si>
    <t>Imposes carbon tax on fossil fuel sellers for use in climate resilience/renewable energy/energy efficiency/climate adaption programs effective upon 3 states adoption covered by RGGI.</t>
  </si>
  <si>
    <t>RI_H_0000005279_2021_0</t>
  </si>
  <si>
    <t>Energy Siting</t>
  </si>
  <si>
    <t>Requires carbon-emissions-reduction goals be considered in energy plant siting proceedings.</t>
  </si>
  <si>
    <t>ncsl_database__energy_legislation_tracking_database__ncsl_topic__climate_change; ncsl_database__energy_legislation_tracking_database__ncsl_topic__climate_change_emissions_reduction; ncsl_database__energy_legislation_tracking_database__ncsl_topic__electric_grid_and_transmission</t>
  </si>
  <si>
    <t>RI_S_0000000558_2019_0</t>
  </si>
  <si>
    <t>State Fleet Replacement Revolving Loan Fund</t>
  </si>
  <si>
    <t>Requires the state to phase in the use of zero emission vehicles beginning in 2020 using state fleet replacement revolving loan funds.</t>
  </si>
  <si>
    <t>RI_H_0000006063_2019_0</t>
  </si>
  <si>
    <t>House Resolution Creating A Special Legislative Study Commission To Study And Provide Recommendations On The Method And Necessary Procedures For The Implementation Of Rhode Island's Action Plan To Stand Up To Climate Change (creates A 16 Member Commission To Study The Methods And Procedures For The Implementation Of Rhode Island's Action Plan To Stand Up To Climate Change, And Would Report Back To The House By April 15, 2020, And Expire On May 15, 2020.)</t>
  </si>
  <si>
    <t>fossil_energy; fossil_energy_natural_gas; transportation</t>
  </si>
  <si>
    <t>RI_S_0000000173_2021_0</t>
  </si>
  <si>
    <t>Parking Facilities And Privileges</t>
  </si>
  <si>
    <t>Requires parking lots to designate parking spaces for electric vehicles/installation of charging stations for new existing public/private parking lots with fines for parking violations/compliance. Effective 7/1/21.</t>
  </si>
  <si>
    <t>transportation; transportation_alt_fuel/hybrid; ncsl_database__ncsl_transportation_funding_finance_legis_database__ncsl_topic__state_dmv_fees; ncsl_database__ncsl_transportation_funding_finance_legis_database__ncsl_topic__state_taxes_on_aviation_and_jet_fuels</t>
  </si>
  <si>
    <t>RI_S_0000000042_2021_0</t>
  </si>
  <si>
    <t>Department Of Administration</t>
  </si>
  <si>
    <t>Defines light duty, non-emergency and zero emission vehicles and requires the state to convert its fleet of vehicles to no less than fifty percent (50%) of vehicles in those categories by the year 2029.</t>
  </si>
  <si>
    <t>RI_S_0000000035_2021_0</t>
  </si>
  <si>
    <t>Establishes the Ocean State Climate Adaptation and Resilience Fund. Enables municipalities and the state to apply for grants to improve public safety and community climate resilience for coastal habitats, as well as river and stream floodplains.</t>
  </si>
  <si>
    <t>RI_H_0000005628_2019_0</t>
  </si>
  <si>
    <t>The Climate Change Coastal Adaptation Trust Fund</t>
  </si>
  <si>
    <t>Establishes OSACR, a fund which provides grants to fund projects that adapt infrastructure to address climate change; assess eligibility of projects, allocation, disbursements and the fund's financing. Effective July 1, 2019.</t>
  </si>
  <si>
    <t>ncsl_database__energy_legislation_tracking_database__ncsl_topic__climate_change; ncsl_database__energy_legislation_tracking_database__ncsl_topic__climate_change_adaptation_and_environment; ncsl_database__ncsl_transportation_funding_finance_legis_database__ncsl_topic__state_taxes_on_gasoline_and_diesel</t>
  </si>
  <si>
    <t>transportation; transportation_alt_fuel/hybrid; ncsl_database__immigration_laws_database__ncsl_topic__identification_and_driver's_licenses,_other_licenses; ncsl_database__ncsl_transportation_funding_finance_legis_database__ncsl_topic__state_dmv_fees</t>
  </si>
  <si>
    <t>RI_H_0000006169_2021_0</t>
  </si>
  <si>
    <t>ncsl_database__ncsl_transportation_funding_finance_legis_database__ncsl_topic__state_taxes_on_gasoline_and_diesel</t>
  </si>
  <si>
    <t>RI_S_0000000412_2019_0</t>
  </si>
  <si>
    <t>RI_H_0000005923_2021_0</t>
  </si>
  <si>
    <t>Relating To Health And Safety- High-heat Waste Facility Act Of 2021</t>
  </si>
  <si>
    <t>Prohibits new high-heat waste processing facilities.</t>
  </si>
  <si>
    <t>RI_S_0000000127_2021_0</t>
  </si>
  <si>
    <t>energy_efficiency_building_codes_and_standards; fossil_energy_natural_gas; utility_regulation</t>
  </si>
  <si>
    <t>RI_S_0000000194_2019_0</t>
  </si>
  <si>
    <t>Senate Resolution Creating A Special Legislative Commission To Study And Evaluate Rhode Island's Electric And Natural Gas Transmission And Distribution System Infrastructure (creates A 22 Member Commission To Study And Evaluate Rhode Island's Electric And Natural Gas Transmission And Distribution System Infrastructure, And Report Back To The General Assembly By March 1, 2020, And Expire On June 30, 2020.)</t>
  </si>
  <si>
    <t>RI_H_0000005031_2021_0</t>
  </si>
  <si>
    <t>Related To Motor And Other Vehicles -- Electric Vehicle Charging Stations</t>
  </si>
  <si>
    <t>Requires the department of transportation, along with the division of motor vehicles and the office of energy resources, to develop, no later than January 1, 2022, a plan for statewide electric vehicle charging station infrastructure.</t>
  </si>
  <si>
    <t>ncsl_database__ncsl_transportation_funding_finance_legis_database__ncsl_topic__design_build; ncsl_database__ncsl_transportation_funding_finance_legis_database__ncsl_topic__local_transportation_funding</t>
  </si>
  <si>
    <t>RI_H_0000005919_2021_0</t>
  </si>
  <si>
    <t>Green Buildings Act</t>
  </si>
  <si>
    <t>Repeals the expiration provisions that major facility projects or other public improvements comply with green building standards, thereby requiring major facility projects of state agencies to be construed to LEED standards.</t>
  </si>
  <si>
    <t>RI_S_0000000699_2021_0</t>
  </si>
  <si>
    <t>Requires the electric distribution company to report interconnection studies and not charge more than actual costs for the studies.</t>
  </si>
  <si>
    <t>RI_H_0000005634_2021_0</t>
  </si>
  <si>
    <t>Levy And Assessment Of Local Taxes</t>
  </si>
  <si>
    <t>Requires cities and towns to assess renewable energy resources to be taxed as tangible property and the real property on which it is located shall not be reclassified, revalued or reassessed.</t>
  </si>
  <si>
    <t>RI_H_0000006136_2019_0</t>
  </si>
  <si>
    <t>Requires elec. distribution co. to provide actual interconnection cost to customers within 90 days of modification/modifies application process with technical amendments approved by PUC not applicable to completed applications. eff. 30 days after passage.</t>
  </si>
  <si>
    <t>RI_S_0000000659_2019_0</t>
  </si>
  <si>
    <t>Senate Resolution Respectfully Requesting An Assessment Of The Benefits To Rhode Island Of Enactment Of A Green New Deal, Including, But Not Limited To, Findings And Recommendations For State Legislation Based On Green New Deal Principles.</t>
  </si>
  <si>
    <t>ncsl_database__energy_legislation_tracking_database__ncsl_topic__climate_change; ncsl_database__energy_legislation_tracking_database__ncsl_topic__renewable_energy</t>
  </si>
  <si>
    <t>RI_H_0000005631_2019_0</t>
  </si>
  <si>
    <t>RI_H_0000005537_2021_0</t>
  </si>
  <si>
    <t>RI_H_0000005665_2019_0</t>
  </si>
  <si>
    <t>House Resolution Respectfully Requesting An Assessment Of The Benefits To Rhode Island Of Enactment Of A Green New Deal, Including, But Not Limited To, Findings And Recommendations For State Legislation Based On Green New Deal Principles.</t>
  </si>
  <si>
    <t>RI_H_0000005774_2019_0</t>
  </si>
  <si>
    <t>Real Estate Sales Disclosures</t>
  </si>
  <si>
    <t>Requires real estate sellers to provide buyers with an annual building energy cost estimate and imposes a duty on sellers to conduct real estate condition inspections.</t>
  </si>
  <si>
    <t>RI_H_0000005524_2021_0</t>
  </si>
  <si>
    <t>House Resolution Requesting The Rhode Island Division Of Statewide Planning To Provide An Excel Spreadsheet ( Or Equivalent) And Gis Map Layer Showing Commercial Scale Solar Development In Rhode Island's Cities And Towns, And The Sites Identified In The August 2020 Office Of Energy Resources Report Entitled "solar Siting Opportunities In Rhode Island"</t>
  </si>
  <si>
    <t>RI_H_0000005767_2021_0</t>
  </si>
  <si>
    <t>Requires the energy efficiency and resources management council to run a triennial competitive bid process to select an entity to propose and administer system reliability and energy efficiency and conservation procurement.</t>
  </si>
  <si>
    <t>ncsl_database__ncsl_transportation_funding_finance_legis_database__ncsl_topic__local_transportation_funding; ncsl_database__ncsl_transportation_funding_finance_legis_database__ncsl_topic__state_taxes_on_gasoline_and_diesel</t>
  </si>
  <si>
    <t>RI_H_0000005730_2019_0</t>
  </si>
  <si>
    <t>RI_H_0000005360_2021_0</t>
  </si>
  <si>
    <t>Establishes the Ocean State Climate Adaptation and Resilience (OSCAR) trust fund which provides grants to fund projects that adapt infrastructure on public lands to address impacts of climate change.</t>
  </si>
  <si>
    <t>OH_block_6</t>
  </si>
  <si>
    <t>OH_block_5</t>
  </si>
  <si>
    <t>OH_block_0</t>
  </si>
  <si>
    <t>OH</t>
  </si>
  <si>
    <t>OH_SB_0000000307_2021_0</t>
  </si>
  <si>
    <t>Regards electric vehicle incentives, transport electrification</t>
  </si>
  <si>
    <t>To amend sections 4928.02 and 5703.21 and to enact sections 122.97, 122.971, 4501.85, 4928.1410, 4928.1411, 4928.1414, 4928.1417, 4928.1420, 4928.1423, 4928.1425, 5739.22, 6301.24, 6301.25, 6301.26, 6301.27, 6301.28, and 6301.29 of the Revised Code to authorize incentives for the manufacture and usage of electric vehicles, to permit electric distribution utilities to create, and recover costs of, transportation electrification programs, and to make an appropriation.</t>
  </si>
  <si>
    <t>OH_SB_0000000346_2019_0</t>
  </si>
  <si>
    <t>Repeal HB 6 of 133rd GA and revive prior law</t>
  </si>
  <si>
    <t>To amend sections 303.213, 519.213, 713.081, 4906.13, 4928.01, 4928.64, 4928.641, 4928.644, 4928.645, 4928.66, 4928.6610, and 5727.75; to enact section 4928.6616, in order to revive the section as it existed prior to the enactment of H.B. 6 of the 133rd General Assembly; and to repeal sections 3706.40, 3706.41, 3706.43, 3706.431, 3706.45, 3706.46, 3706.49, 3706.53, 3706.55, 3706.59, 3706.61, 3706.63, 3706.65, 4928.148, 4928.47, 4928.471, 4928.642, 4928.75, 4928.80, and 5727.231 of the Revised Code and to repeal Sections 4 and 5 of H.B. 6 of the 133rd General Assembly to repeal the changes made by H.B. 6 of the 133rd General Assembly to the laws governing electric service, renewable energy, and energy efficiency and the changes made to other related laws.</t>
  </si>
  <si>
    <t>ncsl_database__energy_legislation_tracking_database__ncsl_topic__energy_efficiency; ncsl_database__energy_legislation_tracking_database__ncsl_topic__fossil_energy; ncsl_database__energy_legislation_tracking_database__ncsl_topic__fossil_energy_coal; ncsl_database__energy_legislation_tracking_database__ncsl_topic__nuclear_energy_facilities; ncsl_database__energy_legislation_tracking_database__ncsl_topic__renewable_energy</t>
  </si>
  <si>
    <t>OH_SB_0000000188_2017_0</t>
  </si>
  <si>
    <t>Adjust wind turbine setback where economically significant</t>
  </si>
  <si>
    <t>To amend sections 4906.20 and 4906.201 of the Revised Code to revise wind turbine setback provisions for economically significant wind farms.</t>
  </si>
  <si>
    <t>OH_HB_0000000190_2015_0</t>
  </si>
  <si>
    <t>Permits wind farm setback/extends project tax exemption</t>
  </si>
  <si>
    <t>To amend section 5727.75 and to enact sections 4906.21, 4906.211, 4906.212, 4906.213, 4906.214, and 4906.215 of the Revised Code to permit counties to adopt resolutions establishing an alternative setback for wind farms and to extend by five years the deadlines for obtaining the qualified energy project tax exemption.</t>
  </si>
  <si>
    <t>OH_HB_0000000450_2021_0</t>
  </si>
  <si>
    <t>Allow development of community solar projects</t>
  </si>
  <si>
    <t>To amend section 4928.02 and to enact sections 4928.85, 4928.851, 4928.852, 4928.856, 4928.857, 4928.858, and 4928.859 of the Revised Code to allow for the development of community solar projects.</t>
  </si>
  <si>
    <t>ncsl_database__energy_legislation_tracking_database__ncsl_topic__renewable_energy_solar; ncsl_database__energy_legislation_tracking_database__ncsl_topic__utility_regulation</t>
  </si>
  <si>
    <t>OH_HB_0000000389_2021_0</t>
  </si>
  <si>
    <t>Regards energy efficiency and peak demand reduction portfolios</t>
  </si>
  <si>
    <t>To amend section 4928.02 and to enact sections 4928.6630, 4928.6631, 4928.6633, 4928.6634, 4928.6636, 4928.6639, 4928.6641, 4928.6644, 4928.6645, 4928.6646, 4928.6647, 4928.6650, 4928.6653, 4928.6655, 4928.6657, 4928.6660, and 4928.6665 of the Revised Code to permit electric distribution utilities to establish energy efficiency and demand reduction portfolios.</t>
  </si>
  <si>
    <t>OH_HB_0000000202_2019_0</t>
  </si>
  <si>
    <t>Establishes Electric Vehicle Infrastructure Study Committee</t>
  </si>
  <si>
    <t>To establish the Electric Vehicle Infrastructure Study Committee.</t>
  </si>
  <si>
    <t>OH_SB_0000000061_2021_0</t>
  </si>
  <si>
    <t>Regards condos, planned communities, and the New Community Law</t>
  </si>
  <si>
    <t>To amend sections 317.32, 349.01, 5311.05, 5311.08, 5311.081, 5311.091, 5311.16, 5311.18, 5312.02, 5312.03, 5312.05, 5312.06, 5312.07, and 5312.11 and to enact sections 5311.192 and 5312.16 of the Revised Code regarding condominiums, planned community properties, and new communities.</t>
  </si>
  <si>
    <t>OH_SB_0000000257_2019_0</t>
  </si>
  <si>
    <t>Authorize tax incentives for plug-in electric cars</t>
  </si>
  <si>
    <t>To amend sections 5739.025, 5747.98, and 5751.98 and to enact sections 5747.79 and 5751.55 of the Revised Code to authorize tax incentives for the purchase of plug-in electric motor vehicles and charging stations.</t>
  </si>
  <si>
    <t>fossil_energy_natural_gas; utility_regulation</t>
  </si>
  <si>
    <t>OH_HB_0000000546_2019_0</t>
  </si>
  <si>
    <t>Alter definitions-hybrid/plug-in vehicles/halve registration fee</t>
  </si>
  <si>
    <t>To amend sections 4501.01 and 4503.10 of the Revised Code to alter the definitions of "plug-in electric motor vehicle" and "hybrid motor vehicle" under the motor vehicle law and to halve the additional registration fees for those two types of motor vehicles.</t>
  </si>
  <si>
    <t>OH_HB_0000000746_2019_0</t>
  </si>
  <si>
    <t>OH_SB_0000000289_2019_0</t>
  </si>
  <si>
    <t>Regards condominiums and planned community properties</t>
  </si>
  <si>
    <t>To amend sections 349.01, 5311.05, 5311.08, 5311.081, 5311.091, 5311.16, 5311.18, 5312.02, 5312.03, 5312.06, 5312.07, and 5312.11 and to enact sections 5311.192 and 5312.16 of the Revised Code regarding condominiums and planned community properties and to make changes to the New Community Law.</t>
  </si>
  <si>
    <t>OH_block_53</t>
  </si>
  <si>
    <t>OH_HB_0000000006_2019_0</t>
  </si>
  <si>
    <t>Creates Ohio Clean Air Program</t>
  </si>
  <si>
    <t>To amend sections 303.213, 519.213, 713.081, 4906.13, 4928.01, 4928.64, 4928.641, 4928.644, 4928.645, 4928.66, 4928.6610, and 5727.75, to enact sections 3706.40, 3706.41, 3706.43, 3706.431, 3706.45, 3706.46, 3706.49, 3706.53, 3706.55, 3706.59, 3706.61, 3706.63, 3706.65, 4928.148, 4928.47, 4928.471, 4928.642, 4928.75, 4928.80, and 5727.231, and to repeal section 4928.6616 of the Revised Code to facilitate and continue the development, production, and use of electricity from nuclear, coal, and renewable energy resources in this state, to modify the existing mandates for renewable energy and energy efficiency savings, and to determine amounts of federal funding received for home weatherization services.</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</si>
  <si>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ncsl_database__energy_legislation_tracking_database__ncsl_topic__nuclear_energy_facilities; ncsl_database__energy_legislation_tracking_database__ncsl_topic__renewable_energy</t>
  </si>
  <si>
    <t>OH_HB_0000000114_2017_0</t>
  </si>
  <si>
    <t>Revise energy efficiency provisions</t>
  </si>
  <si>
    <t>To amend sections 4928.01, 4928.142, 4928.143, 4928.20, 4928.61, 4928.62, 4928.64, 4928.641, 4928.643, 4928.644, 4928.645, 4928.65, 4928.66, 4928.662, 4928.6610, 4928.6611, and 5727.75 and to enact sections 4928.647, 4928.664, 4928.665, 4928.666, 4928.667, 4928.6620, and 4928.6621 of the Revised Code and to amend Section 257.80 of Am. Sub. H.B. 64 of the 132nd General Assembly and to repeal Sections 5, 6, 7, 8, 9, 10, and 11 of Sub. S.B. 310 of the 130th General Assembly to revise the provisions governing renewable energy, energy efficiency, and peak demand reduction and to alter funding allocations under the Home Energy Assistance Program.</t>
  </si>
  <si>
    <t>ncsl_database__energy_legislation_tracking_database__ncsl_topic__energy_efficiency; ncsl_database__energy_legislation_tracking_database__ncsl_topic__energy_security_and_critical_infrastructure; ncsl_database__energy_legislation_tracking_database__ncsl_topic__renewable_energy; ncsl_database__energy_legislation_tracking_database__ncsl_topic__utility_regulation</t>
  </si>
  <si>
    <t>OH_SB_0000000320_2015_0</t>
  </si>
  <si>
    <t>Modifies laws pertaining to energy</t>
  </si>
  <si>
    <t>To amend sections 1710.01, 1710.02, 1710.06, 1710.13, 3706.25, 4582.06, 4582.31, 4928.01, 4928.02, 4928.55, 4928.64, 4928.66, 4928.662, 4928.6610, and 4928.67; to recodify section 4928.67 as sections 4928.6711, 4928.6713, 4928.6715, 4928.6717, 4928.6723, and 4928.6725; and to enact sections 1710.20, 1710.21, 1710.22, 1710.24, 1710.241, 1710.26, 1710.28, 3745.28, 4928.41, 4928.6620, 4928.6621, 4928.671, 4928.672, 4928.673, 4928.676, 4928.677, 4928.679, 4928.6719, and 4928.6721 of the Revised Code to revise the requirements for renewable energy, energy efficiency, and peak demand reduction, to permit property owners to petition municipal corporations and townships for the purpose of developing and implementing special energy improvement projects, to govern condominium association participation in special improvement districts, to require deployment and permit cost recovery of advanced energy analytics technology by electric distribution utilities, and to revise the law governing net metering service provided by electric utilities and electric services companies.</t>
  </si>
  <si>
    <t>OH_HB_0000000554_2015_0</t>
  </si>
  <si>
    <t>Addresses renewable energy and energy efficiency</t>
  </si>
  <si>
    <t>To amend sections 4928.143, 4928.64, 4928.643, 4928.645, 4928.65, 4928.66, 4928.662, 4928.6610, and 5727.75 and to enact sections 4928.6620 and 4928.6621 of the Revised Code and to amend Section 6 of Sub. S.B. 310 of the 130th General Assembly and Section 257.80 of Am. Sub. H.B. 64 of the 131st General Assembly to revise the requirements for renewable energy, energy efficiency, and peak demand reduction and to alter funding allocations under the Home Energy Assistance Program.</t>
  </si>
  <si>
    <t>ncsl_database__energy_legislation_tracking_database__ncsl_topic__electric_grid_and_transmission; ncsl_database__energy_legislation_tracking_database__ncsl_topic__energy_efficiency; ncsl_database__energy_legislation_tracking_database__ncsl_topic__renewable_energy</t>
  </si>
  <si>
    <t>OH_HB_0000000798_2019_0</t>
  </si>
  <si>
    <t>Delays certain provisions of HB 6; revises the energy law</t>
  </si>
  <si>
    <t>To amend sections 3706.431, 3706.46, 3706.49, 3706.55, 3706.61, 4928.01, and 4928.143; to enact sections 3706.42, 3706.491, 3706.551, 4906.105, 4928.149, 4928.473, 4928.646, and 4928.647; and to repeal section 4928.471 of the Revised Code to delay for one year the charges and payments for nuclear resource and renewable energy credits, and revise certain other laws, enacted by H.B. 6 of the 133rd General Assembly, and to amend Power Siting Board law and other electric utility law.</t>
  </si>
  <si>
    <t>ncsl_database__energy_legislation_tracking_database__ncsl_topic__nuclear_energy_facilities; ncsl_database__energy_legislation_tracking_database__ncsl_topic__renewable_energy; ncsl_database__energy_legislation_tracking_database__ncsl_topic__renewable_energy_solar</t>
  </si>
  <si>
    <t>OH_HB_0000000401_2019_0</t>
  </si>
  <si>
    <t>Regards regulation of wind farms and wind turbine setbacks</t>
  </si>
  <si>
    <t>To amend sections 4906.10, 4906.13, 4906.20, and 4906.201; to amend, for the purpose of adopting a new section number as indicated in parentheses, section 519.214 (519.215); and to enact new section 519.214 and sections 4906.101 and 4906.203 of the Revised Code to require inclusion of safety specifications in wind farm certificate applications, to modify wind turbine setbacks, and to permit a township referendum vote on certain wind farm certificates.</t>
  </si>
  <si>
    <t>OH_block_51</t>
  </si>
  <si>
    <t>OH_HB_0000000074_2021_0</t>
  </si>
  <si>
    <t>Enact FY 2022-2023 transportation budget</t>
  </si>
  <si>
    <t>To amend sections 306.322, 723.52, 723.53, 723.54, 1317.07, 2131.12, 2131.13, 2913.71, 3704.14, 3743.01, 3743.04, 3743.15, 3743.17, 3743.75, 3935.04, 3937.03, 4501.01, 4501.21, 4503.04, 4503.042, 4503.10, 4503.102, 4503.103, 4503.182, 4503.19, 4503.191, 4503.21, 4503.29, 4503.51, 4503.513, 4503.573, 4503.581, 4503.591, 4503.593, 4503.67, 4503.68, 4503.69, 4503.771, 4503.78, 4503.791, 4503.83, 4503.871, 4503.873, 4503.874, 4503.875, 4503.876, 4503.877, 4503.878, 4503.879, 4503.88, 4503.892, 4503.901, 4503.902, 4503.903, 4503.904, 4503.905, 4503.906, 4503.907, 4503.908, 4503.909, 4503.951, 4503.952, 4503.953, 4503.954, 4503.955, 4505.01, 4505.06, 4505.11, 4505.19, 4507.02, 4507.06, 4507.12, 4507.21, 4507.213, 4507.50, 4507.51, 4507.53, 4508.02, 4510.037, 4511.195, 4511.21, 4511.454, 4511.513, 4511.751, 4519.10, 4519.55, 4519.60, 5501.47, 5501.48, 5516.01, 5516.02, 5516.05, 5516.06, 5516.061, 5516.11, 5540.02, 5543.19, 5543.20, 5575.01, 5577.02, 5595.04, 5703.21, 5709.48, and 5709.50; to amend, for the purpose of adopting new section numbers as indicated in parentheses, sections 4503.771 (4503.77) and 4503.791 (4503.79); to enact new section 4505.032 and sections 4505.22, 4507.061, 5512.11, 5529.02, 5577.045, and 5709.481; and to repeal sections 4503.511, 4503.512, 4503.77, 4503.772, 4503.79, and 4505.032 of the Revised Code and to repeal Section 513.20 of H.B. 166 of the 133rd General Assembly to make appropriations for programs related to transportation and public safety for the biennium beginning July 1, 2021, and ending June 30, 2023, and to provide authorization and conditions for the operation of those programs.</t>
  </si>
  <si>
    <t>ncsl_database__education_bill_tracking_database__ncsl_topic__k_12_finance; ncsl_database__energy_legislation_tracking_database__ncsl_topic__transportation; ncsl_database__energy_legislation_tracking_database__ncsl_topic__transportation_alt_fuel/hybrid; ncsl_database__ncsl_transportation_funding_finance_legis_database__ncsl_topic__transportation_appropriations; ncsl_database__state_traffic_safety_legislation_database__ncsl_topic__driver's_licensing; ncsl_database__state_traffic_safety_legislation_database__ncsl_topic__speed_limits</t>
  </si>
  <si>
    <t>OH_HB_0000000062_2019_0</t>
  </si>
  <si>
    <t>Creates FY 2020-2021 transportation budget</t>
  </si>
  <si>
    <t>To amend sections 9.54, 107.03, 119.14, 122.14,164.08, 306.70, 307.86,340.021, 505.267, 505.71,1349.61, 1901.18, 1901.20, 1907.02, 1907.031,3327.07,4111.03, 4111.14, 4121.01, 4123.01,4141.01, 4301.62, 4501.01, 4501.031, 4501.042,4501.043, 4503.038, 4503.10, 4503.103, 4503.19,4503.21, 4503.23, 4503.41, 4504.10, 4504.201,4505.101, 4506.09, 4506.11, 4506.17, 4507.01,4507.13, 4507.23, 4507.50, 4507.52, 4509.101,4510.04, 4511.092, 4511.093, 4511.096, 4511.097,4511.098, 4511.0910, 4511.21, 4511.521, 4511.54,4511.76, 4513.263, 4513.34, 4513.60, 4513.601,4513.61, 4513.62, 4513.63, 4513.64, 4513.65,4513.66, 4513.69, 4549.10, 4582.12, 4582.31,5501.21, 5501.41, 5577.044, 5577.15, 5735.01,5735.011, 5735.05, 5735.051, 5735.053, 5735.142,5735.27, 5739.02, 5739.023, 5741.022, 5747.51, 5747.53, and 5747.71; to enact new sections 4511.099 and 5747.502 and sections 3.112, 306.051, 306.353, 4503.193, 4504.173, 4504.181, 4507.18, 5501.09, 5517.07, and 5735.50; and to repeal sections 9.57, 4511.099, 4511.0915, and 5747.502 of the Revised Code and to amend Sections 213.20, 223.10, and 223.50 of H.B. 529 of the 132nd General Assembly, as subsequently amended, and to repeal Section 3 of Am. Sub. S.B. 20 of the 120th General Assembly, as subsequently amended, to increase the rate of and modify the distribution of revenue from motor fuel excise taxes, to make appropriations for programs related to transportation and public safety for the biennium beginning July 1, 2019, and ending June 30, 2021, and to provide authorization and conditions for the operation of those programs.</t>
  </si>
  <si>
    <t>ncsl_database__energy_legislation_tracking_database__ncsl_topic__fossil_energy; ncsl_database__energy_legislation_tracking_database__ncsl_topic__fossil_energy_natural_gas; 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ncsl_database__ncsl_transportation_funding_finance_legis_database__ncsl_topic__local_transportation_funding; ncsl_database__ncsl_transportation_funding_finance_legis_database__ncsl_topic__state_taxes_on_gasoline_and_diesel; ncsl_database__state_traffic_safety_legislation_database__ncsl_topic__automated_enforcement/photo_monitoring; ncsl_database__state_traffic_safety_legislation_database__ncsl_topic__distracted_driving</t>
  </si>
  <si>
    <t>OH_HB_0000000201_2021_0</t>
  </si>
  <si>
    <t>Prevent local governments from limiting use of natural gas</t>
  </si>
  <si>
    <t>To enact sections 4933.40, 4933.41, and 4933.42 of the Revised Code to prevent local governments from limiting use of natural gas and propane.</t>
  </si>
  <si>
    <t>OH_SB_0000000033_2019_0</t>
  </si>
  <si>
    <t>Modify criminal and civil law for critical infrastructure damage</t>
  </si>
  <si>
    <t>To amend sections 2909.07, 2909.10, 2911.21, 2911.211, and 2917.32 and to enact sections 2307.67 and 2923.04 of the Revised Code to modify certain criminal offenses with respect to critical infrastructure facilities and to impose fines and civil liability for damage to a critical infrastructure facility.</t>
  </si>
  <si>
    <t>OH_HB_0000000090_2021_0</t>
  </si>
  <si>
    <t>Establish legislative oversight over Governor's and health orders</t>
  </si>
  <si>
    <t>To amend sections 106.022, 111.15, 119.03, 3701.13, 3715.74, and 4935.03 and to enact sections 103.65, 103.651, 107.42, and 107.43 of the Revised Code to establish legislative oversight of the Governor's executive orders, certain public health orders, and emergency rules, including by establishing the Ohio Health Oversight and Advisory Committee.</t>
  </si>
  <si>
    <t>OH_HB_0000000128_2021_0</t>
  </si>
  <si>
    <t>Revise electric utility service law; repeal portions of HB 6</t>
  </si>
  <si>
    <t>To amend sections 3706.40, 3706.41, 3706.43, 3706.45, 3706.46, 3706.49, 3706.55, 3706.59, 4928.143, 4928.642, and 4928.645; to enact sections 3706.491, 3706.551, and 4906.105; and to repeal sections 3706.53, 3706.61, 4928.471, and 5727.231 of the Revised Code to make changes regarding electric utility service law, to repeal certain provisions of, and limit to solar resources the credit payment provisions of, H.B. 6 of the 133rd General Assembly, and to provide refunds to retail electric customers in the state.</t>
  </si>
  <si>
    <t>ncsl_database__energy_legislation_tracking_database__ncsl_topic__electric_grid_and_transmission; ncsl_database__energy_legislation_tracking_database__ncsl_topic__nuclear_energy_facilities; ncsl_database__energy_legislation_tracking_database__ncsl_topic__renewable_energy; ncsl_database__energy_legislation_tracking_database__ncsl_topic__renewable_energy_solar; ncsl_database__energy_legislation_tracking_database__ncsl_topic__utility_regulation</t>
  </si>
  <si>
    <t>OH_HB_0000000430_2021_0</t>
  </si>
  <si>
    <t>Regards property development</t>
  </si>
  <si>
    <t>To amend sections 153.64, 1509.01, 1509.071, 1509.151, 1513.37, 3781.06, 3781.106, 3781.27, 5321.01, and 5321.19 and to enact sections 5.248, 4927.102, and 5321.20 of the Revised Code to address underground utility facilities affected by construction, to exempt mobile computing units from certain building regulation, to make changes relating to the Landlord and Tenant Law, to limit regulation of telecommunications, wireless, or internet protocol-enabled service providers, to revise the law governing the plugging of idle and orphaned wells, and to revise the use of the Abandoned Mine Reclamation Fund, and to designate April as "Ohio Work Zone Safety Awareness Month."</t>
  </si>
  <si>
    <t>ncsl_database__energy_legislation_tracking_database__ncsl_topic__electric_grid_and_transmission; ncsl_database__energy_legislation_tracking_database__ncsl_topic__fossil_energy_natural_gas</t>
  </si>
  <si>
    <t>OH_SB_0000000250_2017_0</t>
  </si>
  <si>
    <t>Protect critical infrastructure facilities from mischief</t>
  </si>
  <si>
    <t>To amend sections 2909.07, 2909.10, 2911.21, 2911.211, 2917.21, and 2917.32 and to enact section 2307.66 of the Revised Code to modify the offenses of criminal mischief, criminal trespass, aggravated trespass, telecommunications harassment, and making false alarms with respect to critical infrastructure facilities, to impose fines for organizations that are complicit in such conduct, and to impose civil liability for intentional damage to a critical infrastructure facility.</t>
  </si>
  <si>
    <t>OH_HB_0000000218_2019_0</t>
  </si>
  <si>
    <t>Authorize public-private initiatives regarding public facilities</t>
  </si>
  <si>
    <t>To enact sections 168.01, 168.02, 168.03, 168.04, 168.05, 168.06, 168.07, 168.08, 168.09, 168.10, 168.11, 168.12, 168.13, 168.14, and 168.15 of the Revised Code to authorize certain public entities to enter into public-private initiatives with a private party through a public-private agreement regarding public facilities.</t>
  </si>
  <si>
    <t>ncsl_database__ncsl_transportation_funding_finance_legis_database__ncsl_topic__public_private_partnerships</t>
  </si>
  <si>
    <t>OH_SB_0000000044_2021_0</t>
  </si>
  <si>
    <t>Revise certain provisions of HB6 of the 133rd GA</t>
  </si>
  <si>
    <t>To amend sections 3706.40, 3706.41, 3706.43, 3706.45, 3706.46, 3706.49, 3706.55, and 3706.59; to enact section 3706.551; and to repeal sections 3706.53, 3706.61, and 5727.231 of the Revised Code to repeal the nuclear resource credit payment provisions, and amend, and rename as solar resource, the renewable resource credit payment provisions of H.B. 6 of the 133rd General Assembly.</t>
  </si>
  <si>
    <t>OH_HR_0000000013_2021_0</t>
  </si>
  <si>
    <t>Urge Michigan to keep Enbridge Line 5 operating.</t>
  </si>
  <si>
    <t>To urge the Governor of the State of Michigan and the Director of the Michigan Department of Natural Resources to make all efforts to keep Enbridge Line 5 operating.</t>
  </si>
  <si>
    <t>energy_efficiency; energy_efficiency_building_codes_and_standards; renewable_energy; renewable_energy_wind</t>
  </si>
  <si>
    <t>OH_HB_0000000264_2019_0</t>
  </si>
  <si>
    <t>Refinance loans for water and waste water infrastructure projects</t>
  </si>
  <si>
    <t>To amend sections 6121.03 and 6121.04 of the Revised Code to allow the Ohio Water Development Authority to provide for the refinancing of loans for certain public water and waste water infrastructure projects and to declare an emergency.</t>
  </si>
  <si>
    <t>OH_HB_0000000225_2017_0</t>
  </si>
  <si>
    <t>Regards plugging idle or orphaned wells</t>
  </si>
  <si>
    <t>To amend sections 1509.071, 1509.13, 1509.151, and 1509.34 of the Revised Code and to amend Section 343.10 of Am. Sub. H.B. 49 of the 132nd General Assembly to modify the law governing idle and orphaned oil and gas wells and to make additional appropriations.</t>
  </si>
  <si>
    <t>OH_HB_0000000400_2019_0</t>
  </si>
  <si>
    <t>Grant income tax credit-sale of high-ethanol blend motor fuel</t>
  </si>
  <si>
    <t>To amend section 5747.98 and to enact section 5747.74 of the Revised Code to authorize a nonrefundable income tax credit for the retail sale of high-ethanol blend motor fuel.</t>
  </si>
  <si>
    <t>ncsl_database__energy_legislation_tracking_database__ncsl_topic__fossil_energy; ncsl_database__energy_legislation_tracking_database__ncsl_topic__transportation; ncsl_database__energy_legislation_tracking_database__ncsl_topic__transportation_alt_fuel/hybrid</t>
  </si>
  <si>
    <t>OH_HB_0000000128_2017_0</t>
  </si>
  <si>
    <t>Makes changes relating to building inspections</t>
  </si>
  <si>
    <t>To amend sections 121.083 and 3781.10 and to enact sections 3781.181 and 3781.182 of the Revised Code to permit a general contractor or owner of specified buildings to enter into a contract with a third-party private inspector or a certified building department for building inspection and to make other changes relating to building inspections.</t>
  </si>
  <si>
    <t>OH_HB_0000000192_2021_0</t>
  </si>
  <si>
    <t>Prohibit pol. sub. prohibit certain types of energy generation</t>
  </si>
  <si>
    <t>To enact section 4933.40 of the Revised Code to prohibit counties, townships, and municipal corporations from prohibiting energy generation from fossil fuels and gas pipelines.</t>
  </si>
  <si>
    <t>climate_change; energy_efficiency</t>
  </si>
  <si>
    <t>OH_HB_0000000422_2021_0</t>
  </si>
  <si>
    <t>Regards billing for municipal utility, other services</t>
  </si>
  <si>
    <t>To amend sections 701.10, 729.49, 735.29, and 743.04 and to enact sections 319.65, 701.101, 701.102, 701.20, 701.21, 701.22, 701.23, 701.24, 701.25, 701.26, 729.491, 729.492, 735.291, 743.041, 3745.15, 3745.151, 3745.152, 3745.153, 3745.154, 3745.155, 3745.156, 3745.157, 3745.158, 3745.159, 3745.1510, and 3745.1511 of the Revised Code regarding limitations on recovery and lien imposition by municipalities against property owners of non-owner-occupied properties for unpaid water, sewer, and disposal services rates and charges.</t>
  </si>
  <si>
    <t>ncsl_database__pension_legislation_database__ncsl_topic__pensions_private_sector; ncsl_database__pension_legislation_database__ncsl_topic__retiree_health_benefits</t>
  </si>
  <si>
    <t>OH_HB_0000000430_2017_0</t>
  </si>
  <si>
    <t>Expand sales tax exemption for oil and gas production property</t>
  </si>
  <si>
    <t>To amend sections 3743.75, 5709.20, 5709.211, 5709.212, 5709.22, and 5739.02 of the Revised Code to modify the language governing the sales and use tax exemption for certain kinds of property used in the production of oil and gas and to extend the moratorium on new fireworks manufacturer and wholesaler licenses.</t>
  </si>
  <si>
    <t>OH_HB_0000000646_2021_0</t>
  </si>
  <si>
    <t>Regards residential property assessed clean energy (PACE) loans</t>
  </si>
  <si>
    <t>To amend sections 717.25, 1710.01, 1710.02, 1710.06, and 5721.10 and to enact sections 1356.01, 1356.011, 1356.02, 1356.03, 1356.04, 1356.07, 1356.08, 1356.09, 1356.10, 1356.11, 1356.12, 1356.14, 1356.15, 1356.16, 1356.17, 1356.18, 1356.19, 1356.20, 1356.21, 1356.22, and 1710.15 of the Revised Code regarding residential property assessed clean energy (PACE) loans.</t>
  </si>
  <si>
    <t>climate_change; climate_change_carbon_capture_and_sequestration</t>
  </si>
  <si>
    <t>OH_SR_0000000176_2021_0</t>
  </si>
  <si>
    <t>Urge Congress to protect the natural gas and oil industry</t>
  </si>
  <si>
    <t>To urge Congress to protect the natural gas and oil industry from disproportionate tax increases or other punitive measures.</t>
  </si>
  <si>
    <t>OH_HB_0000000008_2015_0</t>
  </si>
  <si>
    <t>Regulates oil and gas operation and valuation</t>
  </si>
  <si>
    <t>To amend sections 1509.28 and 5713.051 of the Revised Code to revise provisions in the Oil and Gas Law governing unit operation, including requiring unit operation of land for which the Department of Transportation owns the mineral rights, and to specify that the discounted cash flow formula used to value certain producing oil and gas reserves for property tax purposes is the only method for valuing all oil and gas reserves.</t>
  </si>
  <si>
    <t>OH_HCR_0000000022_2017_0</t>
  </si>
  <si>
    <t>Express support for energy resources and infrastructure</t>
  </si>
  <si>
    <t>To express support for the importance of Ohio's energy resources and energy infrastructure in furthering Ohio's economic development.</t>
  </si>
  <si>
    <t>ncsl_database__energy_legislation_tracking_database__ncsl_topic__energy_security_and_critical_infrastructure; ncsl_database__energy_legislation_tracking_database__ncsl_topic__fossil_energy</t>
  </si>
  <si>
    <t>OH_HB_0000000292_2021_0</t>
  </si>
  <si>
    <t>Create Electric Vehicle Commission; temporary sales tax on parts</t>
  </si>
  <si>
    <t>To amend section 5739.02 and to enact sections 4501.82 and 4501.821 of the Revised Code to create a temporary sales tax exemption for electric vehicle production parts and to create the Electric Vehicle Commission.</t>
  </si>
  <si>
    <t>OH_HB_0000000747_2017_0</t>
  </si>
  <si>
    <t>Create Civilian Cyber Security Reserve Forces</t>
  </si>
  <si>
    <t>To amend sections 5923.01, 5923.03, 5923.12, 5923.37, and 5924.01 and to enact sections 5922.01, 5922.02, 5922.03, 5922.04, 5922.05, 5922.06, 5922.07, and 5922.08 of the Revised Code to create the civilian cyber security reserve forces.</t>
  </si>
  <si>
    <t>OH_HR_0000000518_2017_0</t>
  </si>
  <si>
    <t>To petition the United States Department of Energy to promulgate rules and establish programs allowing states, in collaboration with the Department, to develop new nuclear technologies and laboratories and construct nuclear experimentation containment facility testing platforms.</t>
  </si>
  <si>
    <t>OH_HB_0000000072_2015_0</t>
  </si>
  <si>
    <t>Allow creation of energy special improvement districts</t>
  </si>
  <si>
    <t>To amend sections 1710.01, 1710.02, 1710.021, 1710.03, 1710.04, 1710.05, 1710.06, 1710.061, 1710.07, 1710.11, 1710.12, 1710.13, 4582.06, and 4582.31; to amend, for the purpose of adopting a new section number as indicated in parentheses, section 1710.061 (1710.40); and to enact sections 1710.20, 1710.21, 1710.22, 1710.23, 1710.24, 1710.25, 1710.26, 1710.27, 1710.28, 1710.29, 1710.30, 1710.31, 1710.32, 1710.33, 1710.34, 1710.35, 1710.36, and 1710.37 of the Revised Code to authorize port authorities to create energy special improvement districts for the purpose of developing and implementing plans for special energy improvement projects and to alter the law governing such districts that are governed by a nonprofit corporation.</t>
  </si>
  <si>
    <t>OH_block_3</t>
  </si>
  <si>
    <t>OH_SB_0000000128_2017_0</t>
  </si>
  <si>
    <t>Address zero-emissions nuclear resource program</t>
  </si>
  <si>
    <t>To amend section 4928.02 and to enact sections 4928.75, 4928.751, 4928.752, 4928.753, 4928.754, 4928.755, 4928.756, 4928.757, 4928.7511, 4928.7513, 4928.7514, 4928.7515, 4928.7520, 4928.7521, 4928.7522, 4928.7523, 4928.7524, 4928.7525, 4928.7526, 4928.7527, 4928.7530, 4928.7532, 4928.7533, 4928.7534, and 4928.7540 of the Revised Code regarding the zero-emissions nuclear resource program.</t>
  </si>
  <si>
    <t>OH_HB_0000000178_2017_0</t>
  </si>
  <si>
    <t>OH_SB_0000000155_2017_0</t>
  </si>
  <si>
    <t>Allow recovery of national security generation resource costs</t>
  </si>
  <si>
    <t>To amend sections 4928.01, 4928.02, 4928.141, 4928.142, and 4928.143 of the Revised Code to allow electric distribution utilities to recover costs for a national security generation resource.</t>
  </si>
  <si>
    <t>transportation_alt_fuel/hybrid</t>
  </si>
  <si>
    <t>OH_HB_0000000239_2017_0</t>
  </si>
  <si>
    <t>Allow recovery of national security generation resource cost</t>
  </si>
  <si>
    <t>OH_HB_0000000247_2019_0</t>
  </si>
  <si>
    <t>Regards competitive retail electric service law</t>
  </si>
  <si>
    <t>To amend sections 4928.01, 4928.02, 4928.143, 4928.17, and 4928.34 and to enact section 4928.25 of the Revised Code regarding the competitive retail electric service law.</t>
  </si>
  <si>
    <t>ncsl_database__energy_legislation_tracking_database__ncsl_topic__electric_grid_and_transmission; ncsl_database__energy_legislation_tracking_database__ncsl_topic__energy_efficiency; ncsl_database__energy_legislation_tracking_database__ncsl_topic__energy_security_and_critical_infrastructure; ncsl_database__energy_legislation_tracking_database__ncsl_topic__renewable_energy; ncsl_database__energy_legislation_tracking_database__ncsl_topic__renewable_energy_solar</t>
  </si>
  <si>
    <t>OH_block_22</t>
  </si>
  <si>
    <t>OH_HB_0000000247_2017_0</t>
  </si>
  <si>
    <t>Regards utility refunds, market rate service, corporate being</t>
  </si>
  <si>
    <t>To amend sections 4928.01, 4928.04, 4928.05, 4928.06, 4928.14, 4928.141, 4928.142, 4928.144, 4928.17, 4928.18, 4928.20, 4928.23, 4928.231, 4928.232, 4928.31, 4928.34, 4928.35, 4928.542, and 4933.81; to amend, for the purpose of adopting a new section number as indicated in parentheses, section 4928.04 (4928.041); to enact new section 4928.04 and sections 4903.191, 4928.28, 4928.281, 4928.29, and 4928.30; and to repeal section 4928.143 of the Revised Code to require refunds to utility customers who have been improperly charged, to eliminate electric security plans and require all electric standard service offers to be delivered through market-rate offers, and to strengthen corporate separation requirements.</t>
  </si>
  <si>
    <t>OH_SB_0000000117_2021_0</t>
  </si>
  <si>
    <t>Repeal legacy generation resource provisions of H.B. 6</t>
  </si>
  <si>
    <t>To amend section 4928.01 and to repeal section 4928.148 of the Revised Code to repeal the legacy generation resource provisions of H.B. 6 of the 133rd General Assembly and provide customers refunds.</t>
  </si>
  <si>
    <t>ncsl_database__energy_legislation_tracking_database__ncsl_topic__energy_security_and_critical_infrastructure; ncsl_database__energy_legislation_tracking_database__ncsl_topic__nuclear_energy_facilities; ncsl_database__energy_legislation_tracking_database__ncsl_topic__utility_regulation</t>
  </si>
  <si>
    <t>OH_HB_0000000317_2021_0</t>
  </si>
  <si>
    <t>Repeal electric security plans; revise electric service law</t>
  </si>
  <si>
    <t>To amend sections 4928.14, 4928.141, 4928.142, 4928.143, 4928.144, 4928.148, 4928.17, 4928.20, 4928.23, 4928.231, 4928.232, and 4928.542 of the Revised Code to repeal electric security plans and make other changes to the law regarding competitive retail electric service.</t>
  </si>
  <si>
    <t>fossil_energy; fossil_energy_coal</t>
  </si>
  <si>
    <t>OH_HB_0000000351_2021_0</t>
  </si>
  <si>
    <t>Repeal certain utility cost recovery mechanisms; provide refunds</t>
  </si>
  <si>
    <t>To amend section 4928.01 and to repeal section 4928.148 of the Revised Code to repeal the nonbypassable cost recovery mechanisms associated with legacy generation resources and to provide customer refunds.</t>
  </si>
  <si>
    <t>ncsl_database__energy_legislation_tracking_database__ncsl_topic__nuclear_energy_facilities; ncsl_database__energy_legislation_tracking_database__ncsl_topic__renewable_energy; ncsl_database__energy_legislation_tracking_database__ncsl_topic__utility_regulation</t>
  </si>
  <si>
    <t>OH_SB_0000000010_2021_0</t>
  </si>
  <si>
    <t>Regards electric regulation, decoupling, and customer refunds</t>
  </si>
  <si>
    <t>To amend section 4928.143 and to repeal section 4928.471 of the Revised Code to terminate decoupling mechanisms authorized under H.B. 6 of the 133rd General Assembly, to modify the significantly excessive earnings determination for an electric security plan, and to provide refunds to retail electric customers in the state.</t>
  </si>
  <si>
    <t>OH_SB_0000000118_2021_0</t>
  </si>
  <si>
    <t>Repeal renewable resource credit payment provisions of HB 6</t>
  </si>
  <si>
    <t>To amend sections 3706.40, 3706.41, 3706.43, 3706.45, 3706.46, 3706.49, 3706.55, 3706.59, 3706.61, 4928.64, and 4928.645 and to repeal sections 3706.53 and 4928.642 of the Revised Code to repeal the renewable resource credit payment provisions enacted under H.B. 6 of the 133rd General Assembly.</t>
  </si>
  <si>
    <t>OH_block_21</t>
  </si>
  <si>
    <t>OH_SB_0000000052_2021_0</t>
  </si>
  <si>
    <t>Revise law governing wind farms and solar facilities</t>
  </si>
  <si>
    <t>To amend sections 4906.01, 4906.02, and 4906.10 and to enact sections 303.57, 303.58, 303.59, 303.60, 303.61, 303.62, 4906.021, 4906.022, 4906.023, 4906.024, 4906.025, 4906.101, 4906.102, 4906.103, 4906.21, 4906.211, 4906.212, 4906.22, 4906.221, 4906.222, 4906.30, and 4906.31 of the Revised Code to permit a board of county commissioners to prevent power siting board certification of certain wind and solar facilities, to provide for ad hoc members of the power siting board, and to establish decommissioning requirements for certain wind and solar facilities.</t>
  </si>
  <si>
    <t>ncsl_database__energy_legislation_tracking_database__ncsl_topic__electric_grid_and_transmission; ncsl_database__energy_legislation_tracking_database__ncsl_topic__fossil_energy_natural_gas; ncsl_database__energy_legislation_tracking_database__ncsl_topic__renewable_energy; ncsl_database__energy_legislation_tracking_database__ncsl_topic__renewable_energy_solar; ncsl_database__energy_legislation_tracking_database__ncsl_topic__renewable_energy_wind</t>
  </si>
  <si>
    <t>OH_HB_0000000118_2021_0</t>
  </si>
  <si>
    <t>Regards wind farm applications, setbacks, and referenda</t>
  </si>
  <si>
    <t>To amend sections 4906.01, 4906.10, 4906.13, 4906.20, and 4906.201 and to enact sections 519.215, 519.217, 519.219, 519.2111, 519.2113, 519.2115, 519.2117, 519.2119, 519.2121, 519.2123, 4906.101, 4906.203, and 4906.30 of the Revised Code to require inclusion of safety specifications in wind farm certificate applications, to modify wind turbine setbacks, and to permit a township referendum vote on certain wind farm and solar facility certificates.</t>
  </si>
  <si>
    <t>OH_SB_0000000234_2019_0</t>
  </si>
  <si>
    <t>NJ_block_257</t>
  </si>
  <si>
    <t>NJ_block_7</t>
  </si>
  <si>
    <t>NJ_block_0</t>
  </si>
  <si>
    <t>NJ</t>
  </si>
  <si>
    <t>NJ_A_0000000010_2016_0</t>
  </si>
  <si>
    <t>Infrastructure and economic development</t>
  </si>
  <si>
    <t>Revises "New Jersey Transportation Trust Fund Authority Act"; establishes State Transportation Infrastructure Bank within NJ Environmental Infrastructure Trust; renames NJ Environmental Infrastructure Trust.</t>
  </si>
  <si>
    <t>ncsl_database__energy_legislation_tracking_database__ncsl_topic__transportation; ncsl_database__energy_legislation_tracking_database__ncsl_topic__transportation_alt_fuel/hybrid; ncsl_database__ncsl_transportation_funding_finance_legis_database__ncsl_topic__state_infrastructure_banks</t>
  </si>
  <si>
    <t>NJ_S_0000002412_2016_0</t>
  </si>
  <si>
    <t>ncsl_database__energy_legislation_tracking_database__ncsl_topic__transportation; ncsl_database__ncsl_transportation_funding_finance_legis_database__ncsl_topic__transportation_appropriations</t>
  </si>
  <si>
    <t>NJ_A_0000000012_2016_0</t>
  </si>
  <si>
    <t>Adjusts certain State taxes to support strengthened investments in public and private assets in this State.*</t>
  </si>
  <si>
    <t>ncsl_database__energy_legislation_tracking_database__ncsl_topic__fossil_energy; ncsl_database__energy_legislation_tracking_database__ncsl_topic__transportation; ncsl_database__ncsl_transportation_funding_finance_legis_database__ncsl_topic__state_general_sales_taxes; ncsl_database__ncsl_transportation_funding_finance_legis_database__ncsl_topic__state_taxes_on_gasoline_and_diesel</t>
  </si>
  <si>
    <t>NJ_A_0000000004_2020_0</t>
  </si>
  <si>
    <t>"New Jersey Economic Recovery Act of 2020"; provides for administration of programs and policies related to jobs, property development, food deserts, community partnerships, small and early stage businesses, State procurement, wind energy, and film production, and makes an appropriation.</t>
  </si>
  <si>
    <t>ncsl_database__energy_legislation_tracking_database__ncsl_topic__climate_change; ncsl_database__energy_legislation_tracking_database__ncsl_topic__climate_change_emissions_reduction; ncsl_database__energy_legislation_tracking_database__ncsl_topic__energy_efficiency_building_codes_and_standards; ncsl_database__energy_legislation_tracking_database__ncsl_topic__green_jobs; ncsl_database__energy_legislation_tracking_database__ncsl_topic__renewable_energy; ncsl_database__energy_legislation_tracking_database__ncsl_topic__renewable_energy_wind; ncsl_database__energy_legislation_tracking_database__ncsl_topic__transportation; ncsl_database__energy_legislation_tracking_database__ncsl_topic__transportation_alt_fuel/hybrid</t>
  </si>
  <si>
    <t>NJ_S_0000003295_2020_0</t>
  </si>
  <si>
    <t>NJ_A_0000005655_2020_0</t>
  </si>
  <si>
    <t>Directs BPU to establish program concerning renewable natural gas; provides gas public utilities with customer rate recovery mechanism for costs associated with program.</t>
  </si>
  <si>
    <t>ncsl_database__energy_legislation_tracking_database__ncsl_topic__climate_change_emissions_reduction; ncsl_database__energy_legislation_tracking_database__ncsl_topic__fossil_energy_natural_gas; ncsl_database__energy_legislation_tracking_database__ncsl_topic__renewable_energy; ncsl_database__energy_legislation_tracking_database__ncsl_topic__utility_regulation</t>
  </si>
  <si>
    <t>NJ_S_0000002958_2018_0</t>
  </si>
  <si>
    <t>Establishes the "Energy Infrastructure Public-Private Partnership Act."</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</si>
  <si>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t>
  </si>
  <si>
    <t>NJ_A_0000005939_2020_0</t>
  </si>
  <si>
    <t>Revises various provisions of "New Jersey Economic Recovery Act of 2020" and other economic development programs; establishes New Jersey Innovation Fellows Program; appropriates $10 million.</t>
  </si>
  <si>
    <t>NJ_S_0000000865_2018_0</t>
  </si>
  <si>
    <t>Permits public-private partnership agreements for certain building and highway infrastructure projects; provides for EDA oversight.</t>
  </si>
  <si>
    <t>ncsl_database__energy_legislation_tracking_database__ncsl_topic__energy_efficiency; ncsl_database__energy_legislation_tracking_database__ncsl_topic__energy_efficiency_building_codes_and_standards; ncsl_database__ncsl_transportation_funding_finance_legis_database__ncsl_topic__public_private_partnerships</t>
  </si>
  <si>
    <t>NJ_S_0000003993_2020_0</t>
  </si>
  <si>
    <t>NJ_S_0000002874_2020_0</t>
  </si>
  <si>
    <t>Establishes procedures for awarding of design-build contracts.</t>
  </si>
  <si>
    <t>ncsl_database__energy_legislation_tracking_database__ncsl_topic__energy_efficiency; ncsl_database__ncsl_transportation_funding_finance_legis_database__ncsl_topic__design_build</t>
  </si>
  <si>
    <t>NJ_A_0000001730_2016_0</t>
  </si>
  <si>
    <t>ncsl_database__energy_legislation_tracking_database__ncsl_topic__energy_efficiency; ncsl_database__energy_legislation_tracking_database__ncsl_topic__energy_efficiency_building_codes_and_standards; ncsl_database__ncsl_transportation_funding_finance_legis_database__ncsl_topic__design_build</t>
  </si>
  <si>
    <t>NJ_A_0000001285_2020_0</t>
  </si>
  <si>
    <t>NJ_A_0000001299_2018_0</t>
  </si>
  <si>
    <t>NJ_S_0000003526_2020_0</t>
  </si>
  <si>
    <t>ncsl_database__energy_legislation_tracking_database__ncsl_topic__fossil_energy_natural_gas; ncsl_database__energy_legislation_tracking_database__ncsl_topic__renewable_energy; ncsl_database__energy_legislation_tracking_database__ncsl_topic__utility_regulation</t>
  </si>
  <si>
    <t>NJ_A_0000001753_2016_0</t>
  </si>
  <si>
    <t>ncsl_database__energy_legislation_tracking_database__ncsl_topic__energy_efficiency; ncsl_database__ncsl_transportation_funding_finance_legis_database__ncsl_topic__public_private_partnerships</t>
  </si>
  <si>
    <t>NJ_A_0000005518_2018_0</t>
  </si>
  <si>
    <t>Establishes "Alternative Fuel Vehicle Transportation Financing Commission" to examine manner in which alternative fuel vehicles may be taxed to contribute to cost of maintaining State transportation system.</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</si>
  <si>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ncsl_database__ncsl_transportation_funding_finance_legis_database__ncsl_topic__studies_and_pilot_projects</t>
  </si>
  <si>
    <t>NJ_A_0000000577_2022_0</t>
  </si>
  <si>
    <t>NJ_S_0000002518_2018_0</t>
  </si>
  <si>
    <t>Excludes certain out-of-State businesses and employees from certain taxes, fees, and business registration requirements when temporarily performing in-State work or services during declared disaster or emergency.</t>
  </si>
  <si>
    <t>NJ_S_0000001366_2022_0</t>
  </si>
  <si>
    <t>ncsl_database__energy_legislation_tracking_database__ncsl_topic__fossil_energy_natural_gas; ncsl_database__energy_legislation_tracking_database__ncsl_topic__renewable_energy</t>
  </si>
  <si>
    <t>ncsl_database__ncsl_transportation_funding_finance_legis_database__ncsl_topic__public_transit_and_rail; ncsl_database__ncsl_transportation_funding_finance_legis_database__ncsl_topic__state_taxes_on_gasoline_and_diesel</t>
  </si>
  <si>
    <t>NJ_A_0000003699_2018_0</t>
  </si>
  <si>
    <t>NJ_S_0000000612_2018_0</t>
  </si>
  <si>
    <t>Dedicates first $300 million from State's participation in Regional Greenhouse Gas Initiative for electric vehicle programs.</t>
  </si>
  <si>
    <t>NJ_S_0000002298_2018_0</t>
  </si>
  <si>
    <t>Increases tax credit provided for qualified investments under "New Jersey Angel Investor Tax Credit Act."</t>
  </si>
  <si>
    <t>NJ_S_0000000158_2016_0</t>
  </si>
  <si>
    <t>Permits holding companies of eligible New Jersey emerging technology companies to receive investments under "New Jersey Angel Investor Tax Credit Act."</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</si>
  <si>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ncsl_database__energy_legislation_tracking_database__ncsl_topic__renewable_energy</t>
  </si>
  <si>
    <t>fossil_energy; fossil_energy_natural_gas; hydraulic_fracturing</t>
  </si>
  <si>
    <t>NJ_A_0000003631_2016_0</t>
  </si>
  <si>
    <t>climate_change; climate_change_emissions_reduction; financing_energy_efficiency_and_renewable_energy; renewable_energy</t>
  </si>
  <si>
    <t>NJ_block_23</t>
  </si>
  <si>
    <t>NJ_S_0000002314_2018_0</t>
  </si>
  <si>
    <t>Promote and Define Renewable Energy and Energy Efficiency</t>
  </si>
  <si>
    <t>Establishes and modifies clean energy and energy efficiency programs; modifies State's solar renewable energy portfolio standards.</t>
  </si>
  <si>
    <t>NJ_S_0000000877_2018_0</t>
  </si>
  <si>
    <t>Establishes and modifies clean energy and energy efficiency programs; establishes zero emission certificate program; modifies State's solar renewable portfolio standards. *</t>
  </si>
  <si>
    <t>ncsl_database__energy_legislation_tracking_database__ncsl_topic__energy_efficiency; ncsl_database__energy_legislation_tracking_database__ncsl_topic__energy_security_and_critical_infrastructure; ncsl_database__energy_legislation_tracking_database__ncsl_topic__nuclear_energy_facilities; ncsl_database__energy_legislation_tracking_database__ncsl_topic__renewable_energy; ncsl_database__energy_legislation_tracking_database__ncsl_topic__renewable_energy_solar</t>
  </si>
  <si>
    <t>NJ_S_0000002313_2018_0</t>
  </si>
  <si>
    <t>Establishes zero emission certificate program for nuclear power plants.</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</si>
  <si>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 ncsl_database__energy_legislation_tracking_database__ncsl_topic__nuclear_energy_facilities</t>
  </si>
  <si>
    <t>NJ_A_0000003723_2018_0</t>
  </si>
  <si>
    <t>ncsl_database__energy_legislation_tracking_database__ncsl_topic__energy_efficiency; ncsl_database__energy_legislation_tracking_database__ncsl_topic__renewable_energy; ncsl_database__energy_legislation_tracking_database__ncsl_topic__renewable_energy_solar</t>
  </si>
  <si>
    <t>NJ_A_0000003724_2018_0</t>
  </si>
  <si>
    <t>NJ_S_0000002276_2016_0</t>
  </si>
  <si>
    <t>Modifies State's solar renewable energy portfolio standards.*</t>
  </si>
  <si>
    <t>NJ_A_0000002850_2018_0</t>
  </si>
  <si>
    <t>Establishes and modifies clean energy and energy efficiency programs; establishes zero emission certificate program; modifies State's solar renewable energy portfolio standards.</t>
  </si>
  <si>
    <t>climate_change_carbon_capture_and_sequestration; fossil_energy_natural_gas; renewable_energy; renewable_energy_hydrogren</t>
  </si>
  <si>
    <t>NJ_A_0000003918_2016_0</t>
  </si>
  <si>
    <t>climate_change; climate_change_emissions_reduction; fossil_energy; fossil_energy_coal</t>
  </si>
  <si>
    <t>NJ_A_0000002371_2020_0</t>
  </si>
  <si>
    <t>Requires large food waste generators to separate and recycle food waste and amends definition of "Class I renewable energy."</t>
  </si>
  <si>
    <t>NJ_A_0000002485_2018_0</t>
  </si>
  <si>
    <t>Requires BPU consideration and approval of amended application for qualified wind energy project offshore in certain NJ territorial waters.</t>
  </si>
  <si>
    <t>energy_efficiency; fossil_energy_coal</t>
  </si>
  <si>
    <t>NJ_S_0000001217_2018_0</t>
  </si>
  <si>
    <t>NJ_block_228</t>
  </si>
  <si>
    <t>NJ_S_0000002605_2020_0</t>
  </si>
  <si>
    <t>Solar and energy storage incentives</t>
  </si>
  <si>
    <t>Establishes successor program to solar renewable energy certificate program in BPU, including solicitation process for certain solar power generation facilities.</t>
  </si>
  <si>
    <t>ncsl_database__energy_legislation_tracking_database__ncsl_topic__climate_change_emissions_reduction; ncsl_database__energy_legislation_tracking_database__ncsl_topic__renewable_energy; ncsl_database__energy_legislation_tracking_database__ncsl_topic__renewable_energy_solar; ncsl_database__energy_legislation_tracking_database__ncsl_topic__utility_regulation</t>
  </si>
  <si>
    <t>NJ_S_0000002185_2022_0</t>
  </si>
  <si>
    <t>Requires BPU to develop program to incentivize installation of new energy storage systems.</t>
  </si>
  <si>
    <t>NJ_S_0000003061_2016_0</t>
  </si>
  <si>
    <t>Requires BPU to conduct study concerning zero emission credits.</t>
  </si>
  <si>
    <t>ncsl_database__energy_legislation_tracking_database__ncsl_topic__climate_change; ncsl_database__energy_legislation_tracking_database__ncsl_topic__climate_change_emissions_reduction; ncsl_database__energy_legislation_tracking_database__ncsl_topic__nuclear_energy_facilities</t>
  </si>
  <si>
    <t>NJ_S_0000002484_2020_0</t>
  </si>
  <si>
    <t>Establishes Office of Clean Energy Equity in BPU; directs establishment of certain clean energy, energy efficiency, and energy storage programs for overburdened communities; makes change to community solar program.</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</si>
  <si>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ncsl_database__energy_legislation_tracking_database__ncsl_topic__energy_security_and_critical_infrastructure; ncsl_database__energy_legislation_tracking_database__ncsl_topic__renewable_energy; ncsl_database__energy_legislation_tracking_database__ncsl_topic__renewable_energy_solar</t>
  </si>
  <si>
    <t>NJ_A_0000004554_2020_0</t>
  </si>
  <si>
    <t>NJ_S_0000003064_2016_0</t>
  </si>
  <si>
    <t>Requires BPU and electric public utilities to conduct energy storage analysis.*</t>
  </si>
  <si>
    <t>energy_security_and_critical_infrastructure; ncsl_database__ncsl_transportation_funding_finance_legis_database__ncsl_topic__local_transportation_funding; ncsl_database__ncsl_transportation_funding_finance_legis_database__ncsl_topic__state_general_sales_taxes; ncsl_database__ncsl_transportation_funding_finance_legis_database__ncsl_topic__transportation_appropriations</t>
  </si>
  <si>
    <t>NJ_A_0000002204_2016_0</t>
  </si>
  <si>
    <t>Authorizes virtual net metering for certain electric public utility customers connected to certain hydropower facilities and resource recovery facilities.**</t>
  </si>
  <si>
    <t>NJ_S_0000003062_2016_0</t>
  </si>
  <si>
    <t>Allows 50 percent credit against societal benefits charge to electric or gas public utility customers who install and maintain publicly available zero emission vehicle charging stations.</t>
  </si>
  <si>
    <t>NJ_S_0000002732_2022_0</t>
  </si>
  <si>
    <t>Extends deadlines, under certain circumstances, for completion and commercial operation of certain solar electric power generation facilities.</t>
  </si>
  <si>
    <t>NJ_A_0000001672_2016_0</t>
  </si>
  <si>
    <t>Establishes "Neighborhood Solar Energy Investment Program."</t>
  </si>
  <si>
    <t>NJ_A_0000004089_2022_0</t>
  </si>
  <si>
    <t>NJ_S_0000000772_2016_0</t>
  </si>
  <si>
    <t>Requires electric public utilities to enter into long-term contracts for certain forms of Class I renewable energy.</t>
  </si>
  <si>
    <t>NJ_A_0000004397_2020_0</t>
  </si>
  <si>
    <t>Allows installation of residential solar energy systems prior to obtaining construction permit or interconnection approval during COVID-19 emergency.</t>
  </si>
  <si>
    <t>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 ncsl_database__energy_legislation_tracking_database__ncsl_topic__renewable_energy_solar</t>
  </si>
  <si>
    <t>fossil_energy; fossil_energy_coal; green_jobs; renewable_energy</t>
  </si>
  <si>
    <t>NJ_A_0000003733_2018_0</t>
  </si>
  <si>
    <t>Requires State's participation in Regional Greenhouse Gas Initiative.</t>
  </si>
  <si>
    <t>NJ_S_0000003355_2016_0</t>
  </si>
  <si>
    <t>Authorizes virtual net metering for certain electric public utility customers connected to certain hydropower facilities and resource recovery facilities.*</t>
  </si>
  <si>
    <t>energy_security_and_critical_infrastructure; fossil_energy; fossil_energy_coal; fossil_energy_natural_gas; utility_regulation</t>
  </si>
  <si>
    <t>NJ_S_0000000439_2022_0</t>
  </si>
  <si>
    <t>Directs BPU to establish process to maintain supply and demand for solar renewable energy certificates.</t>
  </si>
  <si>
    <t>NJ_block_195</t>
  </si>
  <si>
    <t>NJ_A_0000002360_2020_0</t>
  </si>
  <si>
    <t>Miscellaneous Elec. Utility Regulations</t>
  </si>
  <si>
    <t>Requires electric public utility to charge residential rate for service used by residential customer for electric vehicle charging at charging stations within certain designated parking spaces.</t>
  </si>
  <si>
    <t>ncsl_database__energy_legislation_tracking_database__ncsl_topic__transportation; ncsl_database__energy_legislation_tracking_database__ncsl_topic__transportation_alt_fuel/hybrid; ncsl_database__energy_legislation_tracking_database__ncsl_topic__utility_regulation</t>
  </si>
  <si>
    <t>NJ_A_0000002426_2018_0</t>
  </si>
  <si>
    <t>" Reliability, Preparedness, and Storm Response Act; requires public utilities to file certain information concerning emergency preparedness with BPU and increases certain penalties.**</t>
  </si>
  <si>
    <t>NJ_S_0000000719_2018_0</t>
  </si>
  <si>
    <t>energy_efficiency; financing_energy_efficiency_and_renewable_energy; renewable_energy; renewable_energy_solar</t>
  </si>
  <si>
    <t>NJ_A_0000004535_2018_0</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</si>
  <si>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 ncsl_database__ncsl_transportation_funding_finance_legis_database__ncsl_topic__public_private_partnerships</t>
  </si>
  <si>
    <t>ncsl_database__ncsl_transportation_funding_finance_legis_database__ncsl_topic__state_dmv_fees; ncsl_database__ncsl_transportation_funding_finance_legis_database__ncsl_topic__state_taxes_on_gasoline_and_diesel; ncsl_database__ncsl_transportation_funding_finance_legis_database__ncsl_topic__transportation_appropriations</t>
  </si>
  <si>
    <t>NJ_A_0000002558_2018_0</t>
  </si>
  <si>
    <t>"Vegetation Management Response Act"; concerns vegetation management related to electric public utility infrastructure.</t>
  </si>
  <si>
    <t>ncsl_database__energy_legislation_tracking_database__ncsl_topic__electric_grid_and_transmission; ncsl_database__energy_legislation_tracking_database__ncsl_topic__energy_security_and_critical_infrastructure</t>
  </si>
  <si>
    <t>NJ_A_0000002427_2020_0</t>
  </si>
  <si>
    <t>"The Reliability, Preparedness, and Storm Response Act; requires public utilities to file certain information concerning emergency preparedness with BPU and increases certain penalties.</t>
  </si>
  <si>
    <t>NJ_S_0000003060_2016_0</t>
  </si>
  <si>
    <t>Requires municipalities, public utilities, and State to use LED technology in certain street lights.</t>
  </si>
  <si>
    <t>ncsl_database__education_bill_tracking_database__ncsl_topic__education_technology; fossil_energy; fossil_energy_natural_gas</t>
  </si>
  <si>
    <t>NJ_S_0000003285_2020_0</t>
  </si>
  <si>
    <t>NJ_A_0000005663_2018_0</t>
  </si>
  <si>
    <t>Amends "Electric Discount and Energy Competition Act" to add definition of "open access offshore wind transmission facility" and revises law concerning "qualified offshore wind projects." *</t>
  </si>
  <si>
    <t>NJ_S_0000003985_2018_0</t>
  </si>
  <si>
    <t>Amends "Electric Discount and Energy Competition Act" to add definition of "open access offshore wind transmission facility" and revises law concerning "qualified offshore wind projects."</t>
  </si>
  <si>
    <t>NJ_S_0000002221_2018_0</t>
  </si>
  <si>
    <t>Requires certain electric public utilities to file emergency response plan with BPU.</t>
  </si>
  <si>
    <t>NJ_S_0000000889_2018_0</t>
  </si>
  <si>
    <t>"The Reliability, Preparedness, and Storm Response Act of 2012"; requires public utilities to file certain information concerning emergency preparedness with BPU and increases certain penalties.</t>
  </si>
  <si>
    <t>NJ_A_0000004508_2016_0</t>
  </si>
  <si>
    <t>"Improving Energy Infrastructure through Public-Private Partnership Act."</t>
  </si>
  <si>
    <t>ncsl_database__energy_legislation_tracking_database__ncsl_topic__electric_grid_and_transmission; ncsl_database__energy_legislation_tracking_database__ncsl_topic__energy_efficiency; ncsl_database__energy_legislation_tracking_database__ncsl_topic__energy_security_and_critical_infrastructure; ncsl_database__energy_legislation_tracking_database__ncsl_topic__renewable_energy; ncsl_database__ncsl_transportation_funding_finance_legis_database__ncsl_topic__public_private_partnerships</t>
  </si>
  <si>
    <t>fossil_energy; fossil_energy_coal; ncsl_database__pension_legislation_database__ncsl_topic__contribution_rates_and_funding_issues; ncsl_database__pension_legislation_database__ncsl_topic__defined_benefit_plan_changes; ncsl_database__pension_legislation_database__ncsl_topic__pensions_public_employees</t>
  </si>
  <si>
    <t>NJ_SR_0000000075_2016_0</t>
  </si>
  <si>
    <t>Urges BPU, DEP, NJT, and Governor to reject Jersey Central Power &amp; Light's application to undertake Monmouth County Reliability Project.</t>
  </si>
  <si>
    <t>NJ_A_0000002454_2020_0</t>
  </si>
  <si>
    <t>Requires certain electric public utilities to file emergency response plan with Board of Public Utilities.</t>
  </si>
  <si>
    <t>NJ_block_160</t>
  </si>
  <si>
    <t>NJ_S_0000000232_2020_0</t>
  </si>
  <si>
    <t>Pollution regulations on power generators</t>
  </si>
  <si>
    <t>Requires DEP to evaluate environmental and public health stressors of certain facilities on overburdened communities when reviewing certain permit applications.</t>
  </si>
  <si>
    <t>NJ_A_0000003726_2018_0</t>
  </si>
  <si>
    <t>NJ_S_0000000771_2016_0</t>
  </si>
  <si>
    <t>NJ_S_0000001707_2016_0</t>
  </si>
  <si>
    <t>Establishes requirements for provision of energy from Class I renewable energy sources.</t>
  </si>
  <si>
    <t>NJ_S_0000001206_2018_0</t>
  </si>
  <si>
    <t>NJ_S_0000003207_2018_0</t>
  </si>
  <si>
    <t>Establishes new timeframes for implementation of, and revises, certain requirements in "Global Warming Response Act." *</t>
  </si>
  <si>
    <t>NJ_S_0000000611_2018_0</t>
  </si>
  <si>
    <t>Clarifies intent of P.L.2007, c.340 regarding NJ's required participation in Regional Greenhouse Gas Initiative.*</t>
  </si>
  <si>
    <t>NJ_S_0000003667_2020_0</t>
  </si>
  <si>
    <t>Codifies certain energy goals related to 2019 Energy Master Plan.</t>
  </si>
  <si>
    <t>NJ_A_0000005160_2020_0</t>
  </si>
  <si>
    <t>Establishes minimum energy and water efficiency standards for certain products sold, offered for sale, or leased in the State.</t>
  </si>
  <si>
    <t>ncsl_database__energy_legislation_tracking_database__ncsl_topic__climate_change_emissions_reduction; ncsl_database__energy_legislation_tracking_database__ncsl_topic__energy_efficiency</t>
  </si>
  <si>
    <t>NJ_S_0000002978_2022_0</t>
  </si>
  <si>
    <t>Revises State renewable energy portfolio standards.</t>
  </si>
  <si>
    <t>ncsl_database__energy_legislation_tracking_database__ncsl_topic__climate_change_emissions_reduction</t>
  </si>
  <si>
    <t>NJ_S_0000003324_2020_0</t>
  </si>
  <si>
    <t>NJ_S_0000000678_2018_0</t>
  </si>
  <si>
    <t>Prohibits treatment, discharge, disposal, application to roadway, or storage of wastewater, wastewater solids, sludge, drill cuttings or other byproducts from natural gas exploration or production using hydraulic fracturing.</t>
  </si>
  <si>
    <t>NJ_S_0000000874_2018_0</t>
  </si>
  <si>
    <t>Requires State's full participation in Regional Greenhouse Gas Initiative.</t>
  </si>
  <si>
    <t>NJ_A_0000001212_2018_0</t>
  </si>
  <si>
    <t>Clarifies intent of P.L.2007, c.340 regarding NJ's required participation in Regional Greenhouse Gas Initiative.</t>
  </si>
  <si>
    <t>NJ_A_0000005720_2020_0</t>
  </si>
  <si>
    <t>NJ_S_0000003066_2016_0</t>
  </si>
  <si>
    <t>Requires installation of smart thermostats in all new residential construction.</t>
  </si>
  <si>
    <t>NJ_S_0000003059_2016_0</t>
  </si>
  <si>
    <t>NJ_SCR_0000000150_2018_0</t>
  </si>
  <si>
    <t>Urges Governor to block proposed rules permitting import of wastewater from hydraulic fracturing into Delaware River Basin and export of water from basin for hydraulic fracturing; Urges Governor to ban hydraulic fracturing in basin.*</t>
  </si>
  <si>
    <t>NJ_S_0000000431_2022_0</t>
  </si>
  <si>
    <t>Directs BPU to update interconnection standards for Class I renewable energy sources and develop fixed fee structure for interconnection costs.</t>
  </si>
  <si>
    <t>NJ_S_0000003065_2016_0</t>
  </si>
  <si>
    <t>Provides gross income tax credit for costs to purchase and install smart thermostats.</t>
  </si>
  <si>
    <t>ncsl_database__education_bill_tracking_database__ncsl_topic__accountability; energy_efficiency; financing_energy_efficiency_and_renewable_energy</t>
  </si>
  <si>
    <t>NJ_A_0000002417_2016_0</t>
  </si>
  <si>
    <t>NJ_A_0000004821_2018_0</t>
  </si>
  <si>
    <t>Establishes new timeframes for implementation of, and revises, certain requirements in "Global Warming Response Act". *</t>
  </si>
  <si>
    <t>NJ_S_0000002606_2020_0</t>
  </si>
  <si>
    <t>energy_security_and_critical_infrastructure; transportation; transportation_alt_fuel/hybrid; ncsl_database__ncsl_transportation_funding_finance_legis_database__ncsl_topic__alternative_fuels_and_electric_vehicles; ncsl_database__ncsl_transportation_funding_finance_legis_database__ncsl_topic__local_transportation_funding; ncsl_database__ncsl_transportation_funding_finance_legis_database__ncsl_topic__state_dmv_fees; ncsl_database__ncsl_transportation_funding_finance_legis_database__ncsl_topic__state_taxes_on_aviation_and_jet_fuels; ncsl_database__ncsl_transportation_funding_finance_legis_database__ncsl_topic__studies_and_pilot_projects; ncsl_database__ncsl_transportation_funding_finance_legis_database__ncsl_topic__transportation_appropriations</t>
  </si>
  <si>
    <t>NJ_SCR_0000000151_2016_0</t>
  </si>
  <si>
    <t>Amends Constitution to dedicate revenues from societal benefits charge for various energy-related uses established by law.</t>
  </si>
  <si>
    <t>NJ_A_0000004701_2016_0</t>
  </si>
  <si>
    <t>fossil_energy; fossil_energy_coal; ncsl_database__military_veterans_affairs_state_leg_database__ncsl_topic__active_duty_discounts_and_benefits</t>
  </si>
  <si>
    <t>NJ_S_0000002607_2020_0</t>
  </si>
  <si>
    <t>Requires land use plan element of municipal master plan to include climate change-related hazard vulnerability assessment.</t>
  </si>
  <si>
    <t>NJ_A_0000001329_2018_0</t>
  </si>
  <si>
    <t>green_jobs; ncsl_database__economic_mobility_database__ncsl_topic__tax_credits_and_deductions</t>
  </si>
  <si>
    <t>NJ_SR_0000000057_2020_0</t>
  </si>
  <si>
    <t>Urges Governor and AG to pursue legal action against fossil fuel companies for damages caused by climate change.</t>
  </si>
  <si>
    <t>NJ_A_0000003352_2020_0</t>
  </si>
  <si>
    <t>Requires all newly constructed warehouses to be solar-ready buildings.</t>
  </si>
  <si>
    <t>NJ_SCR_0000000118_2018_0</t>
  </si>
  <si>
    <t>Urges President and Congress to require interstate natural gas pipelines constructed in N.J. to conform with N.J. regulations for intrastate natural gas pipelines.</t>
  </si>
  <si>
    <t>NJ_A_0000001493_2016_0</t>
  </si>
  <si>
    <t>NJ_A_0000001929_2018_0</t>
  </si>
  <si>
    <t>Requires NJ to join U.S. Climate Alliance to uphold Paris Climate Accord.</t>
  </si>
  <si>
    <t>NJ_ACR_0000000053_2016_0</t>
  </si>
  <si>
    <t>Urges President and Congress to revise laws, and Federal Energy Regulatory Commission to change rules, concerning interstate natural gas pipeline approvals to more fully address adverse impacts.*</t>
  </si>
  <si>
    <t>NJ_S_0000003317_2016_0</t>
  </si>
  <si>
    <t>NJ_S_0000003182_2016_0</t>
  </si>
  <si>
    <t>Requires electric efficiency portfolio standard.</t>
  </si>
  <si>
    <t>climate_change; climate_change_carbon_capture_and_sequestration; fossil_energy; fossil_energy_coal</t>
  </si>
  <si>
    <t>NJ_SCR_0000000053_2016_0</t>
  </si>
  <si>
    <t>Urges Congress to pass "Crude-By-Rail Safety Act."</t>
  </si>
  <si>
    <t>ncsl_database__education_bill_tracking_database__ncsl_topic__k_12_finance; fossil_energy; fossil_energy_natural_gas</t>
  </si>
  <si>
    <t>NJ_A_0000001759_2016_0</t>
  </si>
  <si>
    <t>Establishes renewable energy portfolio standards.</t>
  </si>
  <si>
    <t>NJ_block_14</t>
  </si>
  <si>
    <t>NJ_A_0000000822_2022_0</t>
  </si>
  <si>
    <t>Responsible Production and Workers' Rights</t>
  </si>
  <si>
    <t>Creates "New Jersey Domestic Workers' Bill of Rights Act."</t>
  </si>
  <si>
    <t>ncsl_database__energy_legislation_tracking_database__ncsl_topic__green_jobs</t>
  </si>
  <si>
    <t>NJ_S_0000000416_2022_0</t>
  </si>
  <si>
    <t>Prohibits investment by State of pension and annuity funds in, and requires divestment from, 200 largest publicly traded fossil fuel companies.</t>
  </si>
  <si>
    <t>NJ_A_0000001733_2022_0</t>
  </si>
  <si>
    <t>ncsl_database__energy_legislation_tracking_database__ncsl_topic__financing_energy_efficiency_and_renewable_energy; ncsl_database__energy_legislation_tracking_database__ncsl_topic__fossil_energy; ncsl_database__pension_legislation_database__ncsl_topic__divestiture; ncsl_database__pension_legislation_database__ncsl_topic__governance_and_invesment_policy</t>
  </si>
  <si>
    <t>NJ_A_0000002785_2020_0</t>
  </si>
  <si>
    <t>ncsl_database__energy_legislation_tracking_database__ncsl_topic__climate_change; ncsl_database__energy_legislation_tracking_database__ncsl_topic__climate_change_adaptation_and_environment; ncsl_database__energy_legislation_tracking_database__ncsl_topic__renewable_energy</t>
  </si>
  <si>
    <t>NJ_S_0000003970_2020_0</t>
  </si>
  <si>
    <t>Requires certain warehouse operators to implement air pollution reduction and mitigation plans.</t>
  </si>
  <si>
    <t>climate_change; climate_change_carbon_capture_and_sequestration; climate_change_emissions_reduction</t>
  </si>
  <si>
    <t>NJ_A_0000005941_2020_0</t>
  </si>
  <si>
    <t>fossil_energy_coal</t>
  </si>
  <si>
    <t>NJ_S_0000003665_2020_0</t>
  </si>
  <si>
    <t>Requires manufacturers of electric vehicles to establish and implement electric vehicle battery management plans.</t>
  </si>
  <si>
    <t>electric_grid_and_transmission; energy_security_and_critical_infrastructure; fossil_energy; fossil_energy_natural_gas</t>
  </si>
  <si>
    <t>NJ_A_0000002242_2016_0</t>
  </si>
  <si>
    <t>NJ_block_116</t>
  </si>
  <si>
    <t>NJ_S_0000002252_2018_0</t>
  </si>
  <si>
    <t>EV incentives and Misc. renewables incentives</t>
  </si>
  <si>
    <t>Establishes goals and initiatives for increased use of use of plug-in electric vehicles.**</t>
  </si>
  <si>
    <t>energy_security_and_critical_infrastructure; fossil_energy</t>
  </si>
  <si>
    <t>NJ_A_0000004819_2018_0</t>
  </si>
  <si>
    <t>Establishes goals and incentives for increased use of plug-in electric vehicles in NJ.*</t>
  </si>
  <si>
    <t>ncsl_database__education_bill_tracking_database__ncsl_topic__k_12_finance; fossil_energy</t>
  </si>
  <si>
    <t>NJ_S_0000003029_2016_0</t>
  </si>
  <si>
    <t>Establishes "Volkswagen Settlement Utilization Fund for Motor Vehicle Emissions Reduction and Air Pollution Control"; directs DEP to use moneys in fund to establish and implement certain air pollution control programs.</t>
  </si>
  <si>
    <t>NJ_S_0000003033_2020_0</t>
  </si>
  <si>
    <t>Establishes School and Small Business Energy Efficiency Stimulus Program in BPU.</t>
  </si>
  <si>
    <t>ncsl_database__energy_legislation_tracking_database__ncsl_topic__energy_efficiency; ncsl_database__energy_legislation_tracking_database__ncsl_topic__energy_efficiency_building_codes_and_standards; ncsl_database__energy_legislation_tracking_database__ncsl_topic__financing_energy_efficiency_and_renewable_energy</t>
  </si>
  <si>
    <t>NJ_A_0000004819_2020_0</t>
  </si>
  <si>
    <t>NJ_A_0000002108_2020_0</t>
  </si>
  <si>
    <t>Establishes numerical requirements and zoning standards for installation of electric vehicle supply equipment and Make-Ready parking spaces.</t>
  </si>
  <si>
    <t>fossil_energy; fossil_energy_coal; fossil_energy_natural_gas; renewable_energy</t>
  </si>
  <si>
    <t>NJ_A_0000005032_2020_0</t>
  </si>
  <si>
    <t>Provides that electric vehicle charging stations are permitted accessory uses and structures and requires ordinance concerning electric vehicle charging stations.</t>
  </si>
  <si>
    <t>NJ_A_0000005583_2018_0</t>
  </si>
  <si>
    <t>Prohibits sale, lease, rent or installation of certain equipment or products containing hydrofluorocarbons or other greenhouse gases.</t>
  </si>
  <si>
    <t>NJ_A_0000004634_2018_0</t>
  </si>
  <si>
    <t>Establishes goals, initiatives, and programs to encourage and support use of plug-in electric vehicles.</t>
  </si>
  <si>
    <t>NJ_S_0000003223_2020_0</t>
  </si>
  <si>
    <t>ncsl_database__energy_legislation_tracking_database__ncsl_topic__energy_efficiency_building_codes_and_standards; ncsl_database__energy_legislation_tracking_database__ncsl_topic__transportation; ncsl_database__energy_legislation_tracking_database__ncsl_topic__transportation_alt_fuel/hybrid</t>
  </si>
  <si>
    <t>climate_change; climate_change_carbon_capture_and_sequestration; climate_change_emissions_reduction; energy_security_and_critical_infrastructure; fossil_energy; fossil_energy_coal</t>
  </si>
  <si>
    <t>NJ_S_0000003919_2018_0</t>
  </si>
  <si>
    <t>NJ_A_0000004749_2016_0</t>
  </si>
  <si>
    <t>NJ_A_0000002374_2020_0</t>
  </si>
  <si>
    <t>Directs EDA to establish program for public or private financing of certain renewable energy, water, and storm resiliency projects through use by municipalities of voluntary special assessments for certain property owners.</t>
  </si>
  <si>
    <t>ncsl_database__energy_legislation_tracking_database__ncsl_topic__climate_change_adaptation_and_environment; ncsl_database__energy_legislation_tracking_database__ncsl_topic__climate_change_emissions_reduction; ncsl_database__energy_legislation_tracking_database__ncsl_topic__electric_grid_and_transmission; 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t>
  </si>
  <si>
    <t>NJ_S_0000000938_2020_0</t>
  </si>
  <si>
    <t>Establishes standards for installation of electric vehicle charging stations; authorizes municipal deviation from standards; exempts installation at gasoline service station from certain requirements.</t>
  </si>
  <si>
    <t>NJ_S_0000000429_2022_0</t>
  </si>
  <si>
    <t>Provides corporation business tax and gross income tax credits for purchase and installation of electric vehicle charging stations and for commercial zero emission vehicle fleet conversions.</t>
  </si>
  <si>
    <t>ncsl_database__energy_legislation_tracking_database__ncsl_topic__financing_energy_efficiency_and_renewable_energy; ncsl_database__energy_legislation_tracking_database__ncsl_topic__transportation; ncsl_database__energy_legislation_tracking_database__ncsl_topic__transportation_alt_fuel/hybrid</t>
  </si>
  <si>
    <t>climate_change; climate_change_emissions_reduction; fossil_energy; fossil_energy_natural_gas; utility_regulation</t>
  </si>
  <si>
    <t>NJ_S_0000003926_2020_0</t>
  </si>
  <si>
    <t>Authorizes certain offshore wind projects to construct power lines and obtain real property interests; grants BPU authority to supersede certain local governmental powers upon petition from offshore wind project.</t>
  </si>
  <si>
    <t>ncsl_database__energy_legislation_tracking_database__ncsl_topic__electric_grid_and_transmission; ncsl_database__energy_legislation_tracking_database__ncsl_topic__renewable_energy; ncsl_database__energy_legislation_tracking_database__ncsl_topic__renewable_energy_wind</t>
  </si>
  <si>
    <t>NJ_A_0000001282_2022_0</t>
  </si>
  <si>
    <t>Requires DEP to develop and implement electric school bus program; provides for $15 million in first year and $15 million annually in subsequent two years to DEP, subject to availability, to provide grants.</t>
  </si>
  <si>
    <t>NJ_S_0000002873_2022_0</t>
  </si>
  <si>
    <t>Establishes NJ Wind Institute for Innovation and Training.</t>
  </si>
  <si>
    <t>ncsl_database__energy_legislation_tracking_database__ncsl_topic__green_jobs; ncsl_database__energy_legislation_tracking_database__ncsl_topic__renewable_energy; ncsl_database__energy_legislation_tracking_database__ncsl_topic__renewable_energy_wind</t>
  </si>
  <si>
    <t>NJ_S_0000001975_2018_0</t>
  </si>
  <si>
    <t>Establishes State goals for adoption of plug-in electric vehicles and electric vehicle charging infrastructure; directs DEP and various other State agencies to develop programs to achieve those goals. *</t>
  </si>
  <si>
    <t>NJ_S_0000004077_2020_0</t>
  </si>
  <si>
    <t>NJ_S_0000003732_2020_0</t>
  </si>
  <si>
    <t>Provides CBT tax credit for certain deliveries of low carbon concrete and for costs of conducting environmental product declaration analyses of low carbon concrete.</t>
  </si>
  <si>
    <t>ncsl_database__energy_legislation_tracking_database__ncsl_topic__climate_change_carbon_capture_and_sequestration</t>
  </si>
  <si>
    <t>electric_grid_and_transmission; utility_regulation</t>
  </si>
  <si>
    <t>NJ_A_0000002081_2016_0</t>
  </si>
  <si>
    <t>Provides for priority consideration, by DCA, DEP, DOT, and municipalities, of permit applications for green building projects.</t>
  </si>
  <si>
    <t>NJ_S_0000002505_2018_0</t>
  </si>
  <si>
    <t>NJ_S_0000001953_2020_0</t>
  </si>
  <si>
    <t>NJ_A_0000005223_2020_0</t>
  </si>
  <si>
    <t>ncsl_database__energy_legislation_tracking_database__ncsl_topic__climate_change_carbon_capture_and_sequestration; ncsl_database__energy_legislation_tracking_database__ncsl_topic__climate_change_emissions_reduction; ncsl_database__energy_legislation_tracking_database__ncsl_topic__financing_energy_efficiency_and_renewable_energy</t>
  </si>
  <si>
    <t>NJ_A_0000005894_2020_0</t>
  </si>
  <si>
    <t>ncsl_database__energy_legislation_tracking_database__ncsl_topic__electric_grid_and_transmission; ncsl_database__energy_legislation_tracking_database__ncsl_topic__financing_energy_efficiency_and_renewable_energy; ncsl_database__energy_legislation_tracking_database__ncsl_topic__renewable_energy; ncsl_database__energy_legislation_tracking_database__ncsl_topic__renewable_energy_wind</t>
  </si>
  <si>
    <t>NJ_S_0000000336_2022_0</t>
  </si>
  <si>
    <t>NJ_S_0000001793_2018_0</t>
  </si>
  <si>
    <t>Concerns low emission and zero emission vehicles; establishes Clean Vehicle Task Force.</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</si>
  <si>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ncsl_database__ncsl_transportation_funding_finance_legis_database__ncsl_topic__other; ncsl_database__ncsl_transportation_funding_finance_legis_database__ncsl_topic__studies_and_pilot_projects</t>
  </si>
  <si>
    <t>NJ_S_0000000349_2020_0</t>
  </si>
  <si>
    <t>Requires developers to offer electric vehicle charging stations as option in certain new home construction.</t>
  </si>
  <si>
    <t>NJ_A_0000002080_2016_0</t>
  </si>
  <si>
    <t>Authorizes municipalities to establish program for public or private financing of certain energy, water and storm resiliency projects under PACE program through use of voluntary special assessments for certain property owners.*</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</si>
  <si>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t>
  </si>
  <si>
    <t>NJ_S_0000000603_2018_0</t>
  </si>
  <si>
    <t>Requires electric public utilities to install smart meters at customers' premises upon customer approval; makes meter data available to certain electric-related service entities.</t>
  </si>
  <si>
    <t>NJ_A_0000000839_2018_0</t>
  </si>
  <si>
    <t>Prohibits offshore oil and gas exploration, development, and production in State waters, and issuance of DEP permits and approvals for activities associated with offshore oil and gas activities.*</t>
  </si>
  <si>
    <t>NJ_A_0000000404_2016_0</t>
  </si>
  <si>
    <t>Directs installation of electric vehicle charging stations at service areas on State's toll roads.</t>
  </si>
  <si>
    <t>NJ_A_0000003295_2016_0</t>
  </si>
  <si>
    <t>NJ_A_0000003687_2018_0</t>
  </si>
  <si>
    <t>Establishes Statewide public plug-in electric vehicle charging system.</t>
  </si>
  <si>
    <t>NJ_S_0000000287_2022_0</t>
  </si>
  <si>
    <t>Provides CBT and gross income tax credits for certain deliveries of low carbon concrete and for costs of conducting environmental product declaration analyses of low carbon concrete.</t>
  </si>
  <si>
    <t>NJ_S_0000000985_2016_0</t>
  </si>
  <si>
    <t>energy_efficiency; renewable_energy; transportation</t>
  </si>
  <si>
    <t>NJ_S_0000000874_2016_0</t>
  </si>
  <si>
    <t>NJ_S_0000000759_2022_0</t>
  </si>
  <si>
    <t>NJ_S_0000000606_2018_0</t>
  </si>
  <si>
    <t>Encourages local units to plan for electric vehicle charging infrastructure.</t>
  </si>
  <si>
    <t>climate_change; climate_change_emissions_reduction; fossil_energy; fossil_energy_coal; renewable_energy</t>
  </si>
  <si>
    <t>NJ_A_0000005434_2020_0</t>
  </si>
  <si>
    <t>Establishes dual-use solar project pilot program for unpreserved farmland; allows land used for dual-use solar project to be eligible for farmland assessment under certain conditions.</t>
  </si>
  <si>
    <t>NJ_S_0000001570_2016_0</t>
  </si>
  <si>
    <t>Authorizes municipalities to establish program for public or private financing of certain and energy, water and storm resiliency projects under Pace program through use of voluntary special assessments for certain property owners.*</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</si>
  <si>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t>
  </si>
  <si>
    <t>NJ_S_0000000104_2016_0</t>
  </si>
  <si>
    <t>Establishes "Green Fund" in BPU to provide funding for energy reliability, resilience, and sustainability programs.</t>
  </si>
  <si>
    <t>NJ_S_0000000598_2018_0</t>
  </si>
  <si>
    <t>NJ_S_0000000258_2018_0</t>
  </si>
  <si>
    <t>Prohibits offshore oil and gas exploration, development, and production in State waters, and issuance of DEP permits and approvals for activities associated with offshore oil and gas activities. *</t>
  </si>
  <si>
    <t>NJ_A_0000002398_2016_0</t>
  </si>
  <si>
    <t>Establishes public-private pilot program for level 3 electric vehicle charging stations.</t>
  </si>
  <si>
    <t>NJ_A_0000001653_2020_0</t>
  </si>
  <si>
    <t>Encourages development of zero-emission vehicle fueling and charging infrastructure in redevelopment projects.</t>
  </si>
  <si>
    <t>ncsl_database__energy_legislation_tracking_database__ncsl_topic__electric_grid_and_transmission; ncsl_database__energy_legislation_tracking_database__ncsl_topic__transportation; ncsl_database__energy_legislation_tracking_database__ncsl_topic__transportation_alt_fuel/hybrid</t>
  </si>
  <si>
    <t>NJ_S_0000004039_2018_0</t>
  </si>
  <si>
    <t>electric_grid_and_transmission; energy_security_and_critical_infrastructure; green_jobs</t>
  </si>
  <si>
    <t>NJ_A_0000003010_2018_0</t>
  </si>
  <si>
    <t>Provides $21 minimum annual energy assistance to qualified families; qualifies families to receive additional nutritional assistance.</t>
  </si>
  <si>
    <t>ncsl_database__energy_legislation_tracking_database__ncsl_topic__fossil_energy; ncsl_database__energy_legislation_tracking_database__ncsl_topic__utility_regulation</t>
  </si>
  <si>
    <t>NJ_A_0000002152_2020_0</t>
  </si>
  <si>
    <t>Authorizes DCA, DEP, DOT, and municipalities, to provide priority consideration to  permit applications for green building projects.</t>
  </si>
  <si>
    <t>NJ_A_0000004809_2020_0</t>
  </si>
  <si>
    <t>Revises, clarifies, corrects, and simplifies various aspects of CBT.</t>
  </si>
  <si>
    <t>ncsl_database__energy_legislation_tracking_database__ncsl_topic__financing_energy_efficiency_and_renewable_energy</t>
  </si>
  <si>
    <t>NJ_S_0000001983_2022_0</t>
  </si>
  <si>
    <t>"Green Building Tax Credit Act."</t>
  </si>
  <si>
    <t>ncsl_database__energy_legislation_tracking_database__ncsl_topic__energy_efficiency_building_codes_and_standards; ncsl_database__energy_legislation_tracking_database__ncsl_topic__financing_energy_efficiency_and_renewable_energy</t>
  </si>
  <si>
    <t>NJ_A_0000001030_2018_0</t>
  </si>
  <si>
    <t>Concerns installation of electric vehicle charging stations in common interest communities.*</t>
  </si>
  <si>
    <t>NJ_S_0000003470_2016_0</t>
  </si>
  <si>
    <t>NJ_S_0000003471_2016_0</t>
  </si>
  <si>
    <t>Promotes installation and operation of electric vehicle charging stations.</t>
  </si>
  <si>
    <t>NJ_A_0000006088_2018_0</t>
  </si>
  <si>
    <t>Allows BPU to increase cost to customers of Class I renewable energy requirement for energy years 2022 through 2024, under certain conditions.</t>
  </si>
  <si>
    <t>NJ_S_0000003681_2018_0</t>
  </si>
  <si>
    <t>Requires, by energy year 2050, all electric power sold in NJ by each electric power supplier and basic generation service provider to be from zero-carbon sources.</t>
  </si>
  <si>
    <t>ncsl_database__energy_legislation_tracking_database__ncsl_topic__climate_change; ncsl_database__energy_legislation_tracking_database__ncsl_topic__climate_change_emissions_reduction; ncsl_database__energy_legislation_tracking_database__ncsl_topic__renewable_energy; ncsl_database__energy_legislation_tracking_database__ncsl_topic__utility_regulation</t>
  </si>
  <si>
    <t>electric_grid_and_transmission; renewable_energy; transportation</t>
  </si>
  <si>
    <t>NJ_A_0000003688_2018_0</t>
  </si>
  <si>
    <t>Establishes State goals for adoption of plug-in electric vehicles and electric vehicle charging infrastructure; directs DEP and various other State agencies to develop programs to achieve those goals.</t>
  </si>
  <si>
    <t>NJ_A_0000001371_2018_0</t>
  </si>
  <si>
    <t>energy_security_and_critical_infrastructure; fossil_energy; fossil_energy_coal</t>
  </si>
  <si>
    <t>NJ_A_0000000741_2020_0</t>
  </si>
  <si>
    <t>Establishes NJ Fuel Cell Task Force to increase use of fuel cells in State.</t>
  </si>
  <si>
    <t>ncsl_database__energy_legislation_tracking_database__ncsl_topic__renewable_energy; ncsl_database__energy_legislation_tracking_database__ncsl_topic__renewable_energy_hydrogren; ncsl_database__energy_legislation_tracking_database__ncsl_topic__transportation; ncsl_database__energy_legislation_tracking_database__ncsl_topic__transportation_alt_fuel/hybrid</t>
  </si>
  <si>
    <t>NJ_A_0000003549_2016_0</t>
  </si>
  <si>
    <t>Exempts hydrogen fuel cell-powered vehicles from certain labeling requirements.</t>
  </si>
  <si>
    <t>NJ_S_0000003184_2020_0</t>
  </si>
  <si>
    <t>Provides corporation business tax credit and allows gross income tax deduction for purchase and installation of electric vehicle charging stations.</t>
  </si>
  <si>
    <t>NJ_S_0000003484_2020_0</t>
  </si>
  <si>
    <t>Increases amount of solar energy generation on lands eligible for farmland assessment under certain conditions; revises law concerning solar energy generation on preserved farmland; directs BPU to provide certain incentives to "dual-use" solar projects on unpreserved farmland.</t>
  </si>
  <si>
    <t>NJ_A_0000003845_2020_0</t>
  </si>
  <si>
    <t>Authorizes EDA to make grants during periods of emergency declared by Governor and for duration of economic disruptions due to emergency; allows EDA to grant certain business documentation submission deadline extensions.</t>
  </si>
  <si>
    <t>electric_grid_and_transmission; nuclear_energy_facilities</t>
  </si>
  <si>
    <t>NJ_S_0000003061_2018_0</t>
  </si>
  <si>
    <t>Provides corporation business tax and gross income tax credits for businesses that participate in DOL registered apprenticeship programs; establishes grant program for tax-exempt organizations participating in DOL registered apprenticeship programs.</t>
  </si>
  <si>
    <t>financing_energy_efficiency_and_renewable_energy; renewable_energy; utility_regulation</t>
  </si>
  <si>
    <t>NJ_ACR_0000000151_2016_0</t>
  </si>
  <si>
    <t>Urges construction of microgrids at municipal facilities in New Jersey.</t>
  </si>
  <si>
    <t>NJ_A_0000002401_2016_0</t>
  </si>
  <si>
    <t>Expands programs in BPU to include low-interest loans and grants to municipalities for energy efficient programs and innovative energy technologies.</t>
  </si>
  <si>
    <t>NJ_A_0000004185_2020_0</t>
  </si>
  <si>
    <t>Establishes Office of Clean Energy Equity in BPU; directs establishment of certain clean energy and energy efficiency programs for overburdened communities.</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</si>
  <si>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ncsl_database__energy_legislation_tracking_database__ncsl_topic__renewable_energy</t>
  </si>
  <si>
    <t>NJ_A_0000001993_2020_0</t>
  </si>
  <si>
    <t>ncsl_database__energy_legislation_tracking_database__ncsl_topic__nuclear_/_radioactive_waste; ncsl_database__energy_legislation_tracking_database__ncsl_topic__transportation; ncsl_database__energy_legislation_tracking_database__ncsl_topic__transportation_alt_fuel/hybrid</t>
  </si>
  <si>
    <t>NJ_S_0000002421_2018_0</t>
  </si>
  <si>
    <t>Concerns installation of electric vehicle charging stations in common interest communties.*</t>
  </si>
  <si>
    <t>NJ_S_0000004275_2018_0</t>
  </si>
  <si>
    <t>NJ_S_0000001611_2018_0</t>
  </si>
  <si>
    <t>Directs EDA to establish program for public or private financing of certain renewable energy, water, and storm resiliency projects through use by municipalities of voluntary special assessments for certain property owners.*</t>
  </si>
  <si>
    <t>fossil_energy; fossil_energy_coal; fossil_energy_natural_gas</t>
  </si>
  <si>
    <t>NJ_S_0000001951_2020_0</t>
  </si>
  <si>
    <t>Concerns installation of electric vehicle charging stations in common interest communities.</t>
  </si>
  <si>
    <t>NJ_A_0000001223_2018_0</t>
  </si>
  <si>
    <t>NJ_S_0000002142_2020_0</t>
  </si>
  <si>
    <t>NJ_S_0000002852_2022_0</t>
  </si>
  <si>
    <t>Excludes electricity supplied to recycled materials manufacturing facilities from renewable energy portfolio standards.</t>
  </si>
  <si>
    <t>NJ_A_0000004254_2022_0</t>
  </si>
  <si>
    <t>NJ_S_0000002382_2018_0</t>
  </si>
  <si>
    <t>Establishes electric vehicle rebate program.</t>
  </si>
  <si>
    <t>NJ_A_0000005382_2020_0</t>
  </si>
  <si>
    <t>Requires request for proposal to establish demonstration program to develop distributed energy resource microgrids for electric fleet and heavy-duty vehicle use.</t>
  </si>
  <si>
    <t>ncsl_database__energy_legislation_tracking_database__ncsl_topic__energy_security_and_critical_infrastructure; ncsl_database__energy_legislation_tracking_database__ncsl_topic__transportation; ncsl_database__energy_legislation_tracking_database__ncsl_topic__transportation_alt_fuel/hybrid</t>
  </si>
  <si>
    <t>NJ_A_0000000210_2016_0</t>
  </si>
  <si>
    <t>Concerns installation and maintenance of solar panels in common interest communities.</t>
  </si>
  <si>
    <t>NJ_S_0000002689_2016_0</t>
  </si>
  <si>
    <t>The "Green Building and Infrastructure Tax Credit Act"; provides tax credits for certain green buildings and wood utility poles.</t>
  </si>
  <si>
    <t>NJ_S_0000000607_2018_0</t>
  </si>
  <si>
    <t>Exempts solar energy systems from building fees.</t>
  </si>
  <si>
    <t>NJ_S_0000003215_2018_0</t>
  </si>
  <si>
    <t>Requires State to use 20-year time horizon and most recent Intergovernmental Panel on Climate Change Assessment Report when calculating global warming potential to measure global warming impact of greenhouse gases.</t>
  </si>
  <si>
    <t>NJ_S_0000002873_2016_0</t>
  </si>
  <si>
    <t>Requires municipal land use plan element of master plan to address smart growth, storm resiliency, and environmental sustainability issues.</t>
  </si>
  <si>
    <t>NJ_S_0000002711_2014_0</t>
  </si>
  <si>
    <t>Permits BPU to approve qualified wind energy project; requires BPU to provide application periods for those projects.*</t>
  </si>
  <si>
    <t>climate_change; climate_change_emissions_reduction; utility_regulation</t>
  </si>
  <si>
    <t>NJ_A_0000004603_2018_0</t>
  </si>
  <si>
    <t>ncsl_database__ncsl_transportation_funding_finance_legis_database__ncsl_topic__state_dmv_fees</t>
  </si>
  <si>
    <t>NE_block_233</t>
  </si>
  <si>
    <t>NE_block_1</t>
  </si>
  <si>
    <t>NE_block_5</t>
  </si>
  <si>
    <t>NE_block_0</t>
  </si>
  <si>
    <t>NE</t>
  </si>
  <si>
    <t>NE_L_0000000483_2021_0</t>
  </si>
  <si>
    <t>Promote Renewable Energy and Environmental Regulations</t>
  </si>
  <si>
    <t>Provide for a climate change study and action plan</t>
  </si>
  <si>
    <t>ncsl_database__energy_legislation_tracking_database__ncsl_topic__climate_change; ncsl_database__energy_legislation_tracking_database__ncsl_topic__fossil_energy; ncsl_database__energy_legislation_tracking_database__ncsl_topic__nuclear_energy_facilities; ncsl_database__energy_legislation_tracking_database__ncsl_topic__renewable_energy; ncsl_database__energy_legislation_tracking_database__ncsl_topic__renewable_energy_solar</t>
  </si>
  <si>
    <t>NE_L_0000000407_2015_0</t>
  </si>
  <si>
    <t>Change and eliminate provisions relating to certified renewable export facilities as prescribed</t>
  </si>
  <si>
    <t>NE_L_0000000509_2019_0</t>
  </si>
  <si>
    <t>Redefine the terms net metering and qualified facility and change powers and duties of a local distribution utility</t>
  </si>
  <si>
    <t>NE_L_0000000933_2019_0</t>
  </si>
  <si>
    <t>Change provisions relating to discontinuance of utility service</t>
  </si>
  <si>
    <t>NE_L_0000000454_2013_0</t>
  </si>
  <si>
    <t>Adopt the Electronics Extended Producer Responsibility and Job Creation Act</t>
  </si>
  <si>
    <t>NE_L_0000000704_2019_0</t>
  </si>
  <si>
    <t>Provide for a request for proposals for renewable energy for state-owned buildings and a study regarding state vehicles</t>
  </si>
  <si>
    <t>ncsl_database__energy_legislation_tracking_database__ncsl_topic__renewable_energy; ncsl_database__energy_legislation_tracking_database__ncsl_topic__transportation</t>
  </si>
  <si>
    <t>NE_L_0000000266_2021_0</t>
  </si>
  <si>
    <t>Adopt the Renewable Energy Standards Act</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</si>
  <si>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 ncsl_database__energy_legislation_tracking_database__ncsl_topic__nuclear_energy_facilities; ncsl_database__energy_legislation_tracking_database__ncsl_topic__renewable_energy; ncsl_database__energy_legislation_tracking_database__ncsl_topic__utility_regulation</t>
  </si>
  <si>
    <t>NE_L_0000000412_2017_0</t>
  </si>
  <si>
    <t>Provide duties for the state investment officer relating to investment in energy-related companies or funds</t>
  </si>
  <si>
    <t>ncsl_database__energy_legislation_tracking_database__ncsl_topic__climate_change; ncsl_database__energy_legislation_tracking_database__ncsl_topic__renewable_energy; ncsl_database__energy_legislation_tracking_database__ncsl_topic__renewable_energy_wind; ncsl_database__pension_legislation_database__ncsl_topic__divestiture; ncsl_database__pension_legislation_database__ncsl_topic__governance_and_invesment_policy</t>
  </si>
  <si>
    <t>NE_L_0000001205_2019_0</t>
  </si>
  <si>
    <t>NE_L_0000000536_2015_0</t>
  </si>
  <si>
    <t>Provide for the filing of an annual report by public power suppliers with the Nebraska Power Review Board</t>
  </si>
  <si>
    <t>NE_L_0000000512_2015_0</t>
  </si>
  <si>
    <t>Provide powers and duties to the Nebraska Oil and Gas Conservation Commission regarding certain wastewater and charge an assessment for certain costs</t>
  </si>
  <si>
    <t>NE_L_0000000285_2019_0</t>
  </si>
  <si>
    <t>State intent to appropriate funds to the Nebraska Power Review Board for a study and state public policy</t>
  </si>
  <si>
    <t>NE_L_0000000506_2021_0</t>
  </si>
  <si>
    <t>Change provisions relating to net metering provided by local distribution utilities</t>
  </si>
  <si>
    <t>NE_L_0000000626_2017_0</t>
  </si>
  <si>
    <t>Adopt the Shared Community Solar Act</t>
  </si>
  <si>
    <t>NE_L_0000000087_2017_0</t>
  </si>
  <si>
    <t>Redefine a qualified facility and authorize local distribution utilities to waive certain requirements relating to net metering</t>
  </si>
  <si>
    <t>fossil_energy; fossil_energy_coal; renewable_energy</t>
  </si>
  <si>
    <t>NE_L_0000000722_2017_0</t>
  </si>
  <si>
    <t>Provide a renewable energy electric power generation requirement for certain public power and irrigation districts</t>
  </si>
  <si>
    <t>NE_L_0000000576_2021_0</t>
  </si>
  <si>
    <t>Appropriate funds to the University of Nebraska</t>
  </si>
  <si>
    <t>financing_energy_efficiency_and_renewable_energy; fossil_energy; fossil_energy_coal; utility_regulation</t>
  </si>
  <si>
    <t>NE_L_0000000598_2013_0</t>
  </si>
  <si>
    <t>Change provisions relating to net metering</t>
  </si>
  <si>
    <t>NE_L_0000001071_2015_0</t>
  </si>
  <si>
    <t>Adopt the Solar Energy Economic Development Act</t>
  </si>
  <si>
    <t>ncsl_database__energy_legislation_tracking_database__ncsl_topic__green_jobs; ncsl_database__energy_legislation_tracking_database__ncsl_topic__renewable_energy; ncsl_database__energy_legislation_tracking_database__ncsl_topic__renewable_energy_solar</t>
  </si>
  <si>
    <t>NE_L_0000000557_2013_0</t>
  </si>
  <si>
    <t>Change provisions relating to net metering and authorize community solar gardens</t>
  </si>
  <si>
    <t>NE_L_0000001115_2013_0</t>
  </si>
  <si>
    <t>Appropriate funds to the Nebraska Power Review Board for a study and state public policy</t>
  </si>
  <si>
    <t>NE_L_0000000723_2017_0</t>
  </si>
  <si>
    <t>Change net metering provisions by redefining qualified facility and increasing the rated capacity limit as prescribed</t>
  </si>
  <si>
    <t>NE_L_0000000683_2021_0</t>
  </si>
  <si>
    <t>NE_L_0000000622_2013_0</t>
  </si>
  <si>
    <t>Change provisions relating to a report filed with the Nebraska Power Review Board</t>
  </si>
  <si>
    <t>NE_L_0000000340_2011_0</t>
  </si>
  <si>
    <t>Adopt the Hazardous Liquid Pipeline Notification Act</t>
  </si>
  <si>
    <t>NE_L_0000001069_2015_0</t>
  </si>
  <si>
    <t>ncsl_database__energy_legislation_tracking_database__ncsl_topic__climate_change; ncsl_database__energy_legislation_tracking_database__ncsl_topic__energy_efficiency; ncsl_database__energy_legislation_tracking_database__ncsl_topic__renewable_energy</t>
  </si>
  <si>
    <t>NE_L_0000000533_2017_0</t>
  </si>
  <si>
    <t>Require liability insurance for and restrict locations of underground enhanced recovery injection wells and wastewater disposal wells</t>
  </si>
  <si>
    <t>NE_L_0000001100_2013_0</t>
  </si>
  <si>
    <t>Create the Public Power Task Force</t>
  </si>
  <si>
    <t>NE_L_0000000856_2013_0</t>
  </si>
  <si>
    <t>Require water well metering relating to hydraulic fracturing</t>
  </si>
  <si>
    <t>NE_L_0000000818_2013_0</t>
  </si>
  <si>
    <t>NE_L_0000000635_2013_0</t>
  </si>
  <si>
    <t>Provide powers and duties regarding hydraulic fracturing to the Nebraska Oil and Gas Conservation Commission</t>
  </si>
  <si>
    <t>NE_L_0000000713_2011_0</t>
  </si>
  <si>
    <t>Provide requirements for and prevent the prohibition of the installation of solar energy systems</t>
  </si>
  <si>
    <t>NE_L_0000001044_2011_0</t>
  </si>
  <si>
    <t>Provide for Public Service Commission regulation of hazardous liquid pipeline facilities</t>
  </si>
  <si>
    <t>NE_block_230</t>
  </si>
  <si>
    <t>NE_block_8</t>
  </si>
  <si>
    <t>NE_L_0000000720_2019_0</t>
  </si>
  <si>
    <t>ImagiNE Nebraska Act</t>
  </si>
  <si>
    <t>Adopt the ImagiNE Nebraska Act, Renewable Chemical Production Tax Credit Act, Customized Job Training Act, and Community Economic Opportunities Act and provide tax incentives</t>
  </si>
  <si>
    <t>ncsl_database__energy_legislation_tracking_database__ncsl_topic__green_jobs; ncsl_database__energy_legislation_tracking_database__ncsl_topic__renewable_energy; ncsl_database__ncsl_transportation_funding_finance_legis_database__ncsl_topic__public_transit_and_rail; ncsl_database__ncsl_transportation_funding_finance_legis_database__ncsl_topic__transportation_appropriations</t>
  </si>
  <si>
    <t>NE_L_0000001107_2019_0</t>
  </si>
  <si>
    <t>Adopt the ImagiNE Nebraska Act, Key Employer and Jobs Retention Act, Renewable Chemical Production Tax Credit Act, Customized Job Training Act, Nebraska Transformational Projects Act, and Nebraska Property Tax Incentive Act and change and provide other related provisions</t>
  </si>
  <si>
    <t>ncsl_database__energy_legislation_tracking_database__ncsl_topic__renewable_energy; ncsl_database__energy_legislation_tracking_database__ncsl_topic__renewable_energy_hydrogren; ncsl_database__energy_legislation_tracking_database__ncsl_topic__renewable_energy_solar; ncsl_database__energy_legislation_tracking_database__ncsl_topic__renewable_energy_wind</t>
  </si>
  <si>
    <t>NE_block_214</t>
  </si>
  <si>
    <t>NE_L_0000000283_2019_0</t>
  </si>
  <si>
    <t>Renewables tax credits, net metering, and emissions reduction plans</t>
  </si>
  <si>
    <t>Provide for a climate change study</t>
  </si>
  <si>
    <t>ncsl_database__energy_legislation_tracking_database__ncsl_topic__climate_change; ncsl_database__energy_legislation_tracking_database__ncsl_topic__climate_change_emissions_reduction; ncsl_database__energy_legislation_tracking_database__ncsl_topic__renewable_energy</t>
  </si>
  <si>
    <t>NE_L_0000001012_2015_0</t>
  </si>
  <si>
    <t>Adopt the Property Assessed Clean Energy Act</t>
  </si>
  <si>
    <t>NE_L_0000000423_2015_0</t>
  </si>
  <si>
    <t>Change a renewable energy tax credit</t>
  </si>
  <si>
    <t>NE_L_0000000402_2013_0</t>
  </si>
  <si>
    <t>Change provisions relating to community-based energy development projects</t>
  </si>
  <si>
    <t>NE_L_0000000621_2019_0</t>
  </si>
  <si>
    <t>Change provisions relating to solar energy and wind energy, declare certain instruments void and unenforceable, and provide for a civil cause of action</t>
  </si>
  <si>
    <t>NE_L_0000000802_2015_0</t>
  </si>
  <si>
    <t>Create the Health and Climate Resiliency Task Force</t>
  </si>
  <si>
    <t>NE_L_0000000583_2015_0</t>
  </si>
  <si>
    <t>Require a state energy plan</t>
  </si>
  <si>
    <t>NE_L_0000000678_2019_0</t>
  </si>
  <si>
    <t>Create the Volkswagen Settlement Cash Fund and provide duties for the Department of Environmental Quality</t>
  </si>
  <si>
    <t>climate_change; climate_change_adaptation_and_environment; energy_security_and_critical_infrastructure</t>
  </si>
  <si>
    <t>NE_L_0000000646_2017_0</t>
  </si>
  <si>
    <t>Provide for an extreme weather preparedness task force and strategic action plan</t>
  </si>
  <si>
    <t>NE_L_0000000610_2017_0</t>
  </si>
  <si>
    <t>Adopt the Community Solar Energy Economic Development Act</t>
  </si>
  <si>
    <t>NE_L_0000000076_2019_0</t>
  </si>
  <si>
    <t>Change provisions relating to the nameplate capacity tax</t>
  </si>
  <si>
    <t>NE_L_0000000820_2017_0</t>
  </si>
  <si>
    <t>Change provisions relating to privately developed renewable energy generation facilities</t>
  </si>
  <si>
    <t>NE_L_0000000352_2017_0</t>
  </si>
  <si>
    <t>Adopt the Wind, Solar, and Fuel Cell Business Financing Act</t>
  </si>
  <si>
    <t>NE_L_0000000863_2015_0</t>
  </si>
  <si>
    <t>Adopt the Wind Energy Expansion Act</t>
  </si>
  <si>
    <t>NE_L_0000001085_2015_0</t>
  </si>
  <si>
    <t>energy_efficiency; green_jobs</t>
  </si>
  <si>
    <t>NE_L_0000000625_2017_0</t>
  </si>
  <si>
    <t>Change the Property Assessed Clean Energy Act</t>
  </si>
  <si>
    <t>NE_L_0000000429_2017_0</t>
  </si>
  <si>
    <t>Provide for virtual net metering</t>
  </si>
  <si>
    <t>NE_L_0000000573_2021_0</t>
  </si>
  <si>
    <t>Change the definition of qualified facility for purposes of net metering</t>
  </si>
  <si>
    <t>NE_L_0000000383_2021_0</t>
  </si>
  <si>
    <t>Appropriate funds for capital construction</t>
  </si>
  <si>
    <t>NE_L_0000000583_2013_0</t>
  </si>
  <si>
    <t>Provide duties for the Climate Assessment Response Committee</t>
  </si>
  <si>
    <t>NE_L_0000000184_2013_0</t>
  </si>
  <si>
    <t>Appropriate funds for the Nebraska Wind Applications Center</t>
  </si>
  <si>
    <t>NE_L_0000000023_2019_0</t>
  </si>
  <si>
    <t>NE_L_0000000359_2011_0</t>
  </si>
  <si>
    <t>NE_L_0000001033_2011_0</t>
  </si>
  <si>
    <t>Provide tax incentives under the Nebraska Advantage Act for renewable energy projects</t>
  </si>
  <si>
    <t>NE_L_0000000124_2019_0</t>
  </si>
  <si>
    <t>Change provisions relating to jointly created clean energy assessment districts under the Property Assessed Clean Energy Act</t>
  </si>
  <si>
    <t>NE_L_0000000411_2013_0</t>
  </si>
  <si>
    <t>NE_L_0000000412_2015_0</t>
  </si>
  <si>
    <t>Change provisions relating to the Rural Community-Based Energy Development Act</t>
  </si>
  <si>
    <t>NE_L_0000000424_2015_0</t>
  </si>
  <si>
    <t>NE_L_0000000742_2011_0</t>
  </si>
  <si>
    <t>Change application provisions relating to electric transmission lines and development of renewable energy sources</t>
  </si>
  <si>
    <t>NE_L_0000000362_2011_0</t>
  </si>
  <si>
    <t>Provide tax incentives for renewable energy projects under the Nebraska Advantage Act</t>
  </si>
  <si>
    <t>NE_L_0000000882_2013_0</t>
  </si>
  <si>
    <t>Change duties of the Climate Assessment Response Committee</t>
  </si>
  <si>
    <t>NE_L_0000000704_2009_0</t>
  </si>
  <si>
    <t>NE_L_0000000828_2011_0</t>
  </si>
  <si>
    <t>Change provisions relating to wind and solar energy agreements</t>
  </si>
  <si>
    <t>ncsl_database__education_bill_tracking_database__ncsl_topic__teacher_issues; ncsl_database__education_bill_tracking_database__ncsl_topic__teacher_issues_compensation; ncsl_database__energy_legislation_tracking_database__ncsl_topic__renewable_energy; ncsl_database__energy_legislation_tracking_database__ncsl_topic__renewable_energy_solar; ncsl_database__energy_legislation_tracking_database__ncsl_topic__renewable_energy_wind</t>
  </si>
  <si>
    <t>NE_L_0000000360_2011_0</t>
  </si>
  <si>
    <t>Change provisions governing tax credits for energy generation facilities and property taxation</t>
  </si>
  <si>
    <t>NE_L_0000001135_2011_0</t>
  </si>
  <si>
    <t>Provide an income tax credit relating to purchases of energy star certified materials and equipment</t>
  </si>
  <si>
    <t>NE_L_0000001008_2013_0</t>
  </si>
  <si>
    <t>NE_L_0000000055_2011_0</t>
  </si>
  <si>
    <t>Update references to the International Energy Conservation Code</t>
  </si>
  <si>
    <t>climate_change; energy_security_and_critical_infrastructure</t>
  </si>
  <si>
    <t>NE_L_0000000885_2011_0</t>
  </si>
  <si>
    <t>Provide powers and duties to the state building division relating to the energy efficiency of state facilities</t>
  </si>
  <si>
    <t>NE_L_0000000253_2011_0</t>
  </si>
  <si>
    <t>Eliminate provisions relating to a tax credit for wind energy generating facilities</t>
  </si>
  <si>
    <t>NE_LR_0000000455_2015_0</t>
  </si>
  <si>
    <t>Provide the Executive Board of the Legislative Council appoint a special committee to examine issues related to the impacts of climate change on the State of Nebraska</t>
  </si>
  <si>
    <t>NE_L_0000000916_2009_0</t>
  </si>
  <si>
    <t>Authorize leases on school lands for solar and wind energy production</t>
  </si>
  <si>
    <t>NE_L_0000000877_2011_0</t>
  </si>
  <si>
    <t>Require disclosure of hydraulic fracturing treatment information</t>
  </si>
  <si>
    <t>ncsl_database__ncsl_transportation_funding_finance_legis_database__ncsl_topic__bonding_and_debt</t>
  </si>
  <si>
    <t>NE_L_0000000978_2009_0</t>
  </si>
  <si>
    <t>Provide requirements relating to energy star certified appliances in the state's competitive bidding process</t>
  </si>
  <si>
    <t>NE_L_0000000432_2011_0</t>
  </si>
  <si>
    <t>Create sales and use tax credits for certified renewable export facilities</t>
  </si>
  <si>
    <t>NE_L_0000000228_2011_0</t>
  </si>
  <si>
    <t>Provide for energy audits under the Deferred Building Renewal Act</t>
  </si>
  <si>
    <t>NE_L_0000000029_2011_0</t>
  </si>
  <si>
    <t>Change provisions relating to the use of certain funds by the Department of Environmental Quality</t>
  </si>
  <si>
    <t>NE_block_195</t>
  </si>
  <si>
    <t>NE_block_2</t>
  </si>
  <si>
    <t>NE_L_0000000504_2017_0</t>
  </si>
  <si>
    <t>Regulations/moratoriums on wind development</t>
  </si>
  <si>
    <t>Provide for a moratorium on industrial development of wind energy projects and for a task force study as prescribed</t>
  </si>
  <si>
    <t>NE_L_0000000700_2019_0</t>
  </si>
  <si>
    <t>Provide for decommissioning and reclamation of a wind energy conversion system</t>
  </si>
  <si>
    <t>NE_L_0000000155_2019_0</t>
  </si>
  <si>
    <t>Change eminent domain provisions that apply to privately developed renewable energy generation facilities</t>
  </si>
  <si>
    <t>NE_L_0000000373_2019_0</t>
  </si>
  <si>
    <t>Provide setback and zoning requirements for wind energy generation projects</t>
  </si>
  <si>
    <t>ncsl_database__ncsl_transportation_funding_finance_legis_database__ncsl_topic__studies_and_pilot_projects</t>
  </si>
  <si>
    <t>NE_L_0000000424_2021_0</t>
  </si>
  <si>
    <t>Provide and change zoning requirements for wind energy generation projects</t>
  </si>
  <si>
    <t>NE_L_0000001054_2017_0</t>
  </si>
  <si>
    <t>Change provisions relating to hearings before the Nebraska Power Review Board and electric generation using wind</t>
  </si>
  <si>
    <t>NE_L_0000000818_2019_0</t>
  </si>
  <si>
    <t>Adjust the nameplate capacity tax for inflation</t>
  </si>
  <si>
    <t>NE_block_186</t>
  </si>
  <si>
    <t>NE_L_0000000302_2019_0</t>
  </si>
  <si>
    <t>Critical Infrastructure Security, Carbon Emissions, and Environmental Policy</t>
  </si>
  <si>
    <t>Merge the State Energy Office with and rename the Department of Environmental Quality</t>
  </si>
  <si>
    <t>ncsl_database__energy_legislation_tracking_database__ncsl_topic__climate_change; ncsl_database__energy_legislation_tracking_database__ncsl_topic__climate_change_emissions_reduction; ncsl_database__ncsl_transportation_funding_finance_legis_database__ncsl_topic__transportation_appropriations</t>
  </si>
  <si>
    <t>climate_change; fossil_energy; fossil_energy_natural_gas</t>
  </si>
  <si>
    <t>NE_L_0000000535_2015_0</t>
  </si>
  <si>
    <t>Provide the Public Service Commission with exclusive jurisdiction over depth requirements for underground oil and natural gas pipelines</t>
  </si>
  <si>
    <t>NE_L_0000000494_2017_0</t>
  </si>
  <si>
    <t>Provide for withholding public records relating to energy infrastructure</t>
  </si>
  <si>
    <t>NE_L_0000000650_2021_0</t>
  </si>
  <si>
    <t>Adopt the Nebraska Geologic Storage of Carbon Dioxide Act</t>
  </si>
  <si>
    <t>NE_L_0000000525_2015_0</t>
  </si>
  <si>
    <t>Change provisions relating to education</t>
  </si>
  <si>
    <t>ncsl_database__education_bill_tracking_database__ncsl_topic__education_technology; ncsl_database__education_bill_tracking_database__ncsl_topic__k_12_leadership; ncsl_database__education_bill_tracking_database__ncsl_topic__parental_involvement; ncsl_database__education_bill_tracking_database__ncsl_topic__reading/literacy; ncsl_database__education_bill_tracking_database__ncsl_topic__teacher_issues_employment; ncsl_database__education_bill_tracking_database__ncsl_topic__teacher_issues_induction_and_mentoring; ncsl_database__energy_legislation_tracking_database__ncsl_topic__renewable_energy; ncsl_database__energy_legislation_tracking_database__ncsl_topic__renewable_energy_solar; ncsl_database__energy_legislation_tracking_database__ncsl_topic__renewable_energy_wind</t>
  </si>
  <si>
    <t>NE_L_0000000913_2015_0</t>
  </si>
  <si>
    <t>Adopt the Facilitating Business Rapid Response to State Declared Disasters Act</t>
  </si>
  <si>
    <t>NE_L_0000000469_2015_0</t>
  </si>
  <si>
    <t>Provide procedures and reporting requirements relating to a state plan on carbon dioxide emissions, require a strategic state energy plan, and provide requirements for meteorological evaluation towers</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</si>
  <si>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t>
  </si>
  <si>
    <t>NE_L_0000000653_2015_0</t>
  </si>
  <si>
    <t>Exempt certain purchases of energy star qualified products from sales and use taxes</t>
  </si>
  <si>
    <t>NE_L_0000000241_2019_0</t>
  </si>
  <si>
    <t>Provide for teacher mentoring program grants using income from solar and wind agreements on school lands</t>
  </si>
  <si>
    <t>NE_L_0000000749_2019_0</t>
  </si>
  <si>
    <t>Adopt the Nebraska Anti-Terrorism Act</t>
  </si>
  <si>
    <t>NE_L_0000000084_2021_0</t>
  </si>
  <si>
    <t>Redefine terms relating to tax incentive performance audits and the ImagiNE Nebraska Act</t>
  </si>
  <si>
    <t>NE_L_0000000016_2019_0</t>
  </si>
  <si>
    <t>Provide for the withholding of records relating to certain critical infrastructure</t>
  </si>
  <si>
    <t>NE_L_0000000512_2021_0</t>
  </si>
  <si>
    <t>Adopt the Critical Infrastructure Utility Worker Protection Act</t>
  </si>
  <si>
    <t>NE_L_0000000306_2021_0</t>
  </si>
  <si>
    <t>Provide eligibility requirements for the low-income home energy assistance program</t>
  </si>
  <si>
    <t>NE_L_0000000581_2015_0</t>
  </si>
  <si>
    <t>Adopt the Nebraska Clean-burning Motor Fuel Development Act</t>
  </si>
  <si>
    <t>NE_L_0000000482_2013_0</t>
  </si>
  <si>
    <t>Prohibit the state and political subdivisions from adopting certain policy recommendations</t>
  </si>
  <si>
    <t>NE_L_0000000337_2015_0</t>
  </si>
  <si>
    <t>Rename and change the Low-Income Home Energy Conservation Act</t>
  </si>
  <si>
    <t>NE_L_0000000736_2015_0</t>
  </si>
  <si>
    <t>Change provisions relating to electric utilities and electric suppliers under the Rural Community-Based Energy Development Act</t>
  </si>
  <si>
    <t>NE_L_0000000858_2019_0</t>
  </si>
  <si>
    <t>Change provisions of the Municipal Cooperative Financing Act, the Petroleum Release Remedial Action Act, the Niobrara Scenic River Act, and the Nebraska Litter Reduction and Recycling Act</t>
  </si>
  <si>
    <t>NE_L_0000000900_2017_0</t>
  </si>
  <si>
    <t>Adopt and update references to federal law relating to transportation and increase fines for violations of certain motor carrier statutes and regulations</t>
  </si>
  <si>
    <t>NE_L_0000000538_2015_0</t>
  </si>
  <si>
    <t>Require audits of tax incentive programs under the Legislative Performance Audit Act and change tax incentive sunset dates</t>
  </si>
  <si>
    <t>NE_L_0000000298_2019_0</t>
  </si>
  <si>
    <t>Create and repeal funds and provide, change, and eliminate sources, uses, and transfers of funds</t>
  </si>
  <si>
    <t>NE_L_0000000325_2017_0</t>
  </si>
  <si>
    <t>green_jobs; renewable_energy</t>
  </si>
  <si>
    <t>NE_L_0000000329_2011_0</t>
  </si>
  <si>
    <t>Update the International Energy Conservation Code and change Nebraska Energy Code provisions</t>
  </si>
  <si>
    <t>NE_L_0000001115_2011_0</t>
  </si>
  <si>
    <t>Authorize construction and operation of natural gas pipeline facilities by jurisdictional utilities</t>
  </si>
  <si>
    <t>NE_L_0000001040_2013_0</t>
  </si>
  <si>
    <t>Create an energy conservation grant program</t>
  </si>
  <si>
    <t>NE_L_0000000902_2015_0</t>
  </si>
  <si>
    <t>Change the Nebraska Clean-burning Motor Fuel Development Act</t>
  </si>
  <si>
    <t>NE_L_0000000198_2013_0</t>
  </si>
  <si>
    <t>Appropriate funds for capital construction and property acquisition</t>
  </si>
  <si>
    <t>NE_LR_0000000482_2013_0</t>
  </si>
  <si>
    <t>Urge the United States Environmental Protection Agency, in developing guidelines for regulating carbon dioxide emissions from existing power plants, to respect the primacy of Nebraska and other states and to rely on state regulators to develop performance standards</t>
  </si>
  <si>
    <t>NE_LR_0000000427_2013_0</t>
  </si>
  <si>
    <t>Urge the United States government to support a sustainable Renewable Fuel Standard</t>
  </si>
  <si>
    <t>NE_L_0000000449_2021_0</t>
  </si>
  <si>
    <t>Appropriate funds to the Department of Environment and Energy</t>
  </si>
  <si>
    <t>NE_L_0000000634_2013_0</t>
  </si>
  <si>
    <t>Adopt the Wildfire Control Act of 2013</t>
  </si>
  <si>
    <t>NE_L_0000000498_2011_0</t>
  </si>
  <si>
    <t>Provide an exception for permit amendments under the Industrial Ground Water Regulatory Act for mineral exploration and production</t>
  </si>
  <si>
    <t>NE_L_0000001087_2011_0</t>
  </si>
  <si>
    <t>Create the Natural Gas Fuel Board</t>
  </si>
  <si>
    <t>NE_L_0000000430_2017_0</t>
  </si>
  <si>
    <t>Change powers and duties of the Department of Health and Human Services under the Radiation Control Act</t>
  </si>
  <si>
    <t>NE_L_0000000476_2019_0</t>
  </si>
  <si>
    <t>Eliminate a sunset provision relating to certain retail sales of natural gas by a metropolitan utilities district</t>
  </si>
  <si>
    <t>NE_LR_0000000409_2013_0</t>
  </si>
  <si>
    <t>Recognize August 26, 2014, as Lineworker Appreciation Day in Nebraska</t>
  </si>
  <si>
    <t>NE_block_176</t>
  </si>
  <si>
    <t>NE_L_0000000660_2017_0</t>
  </si>
  <si>
    <t>Electric Utility Transmission</t>
  </si>
  <si>
    <t>Adopt the Nebraska Retail Electricity Choice Act and remove a restriction on the sale or delivery of retail electricity by a private electric supplier</t>
  </si>
  <si>
    <t>NE_L_0000000547_2017_0</t>
  </si>
  <si>
    <t>State legislative findings and change provisions relating to eminent domain and review by the Nebraska Power Review Board</t>
  </si>
  <si>
    <t>NE_L_0000000657_2017_0</t>
  </si>
  <si>
    <t>Adopt the Retail Electricity Transparency Act</t>
  </si>
  <si>
    <t>NE_L_0000000409_2021_0</t>
  </si>
  <si>
    <t>Provide a moratorium on construction of electric transmission lines and create the Electric Transmission Line Study Committee of the Legislature</t>
  </si>
  <si>
    <t>climate_change_emissions_reduction; transportation; transportation_alt_fuel/hybrid</t>
  </si>
  <si>
    <t>NE_L_0000001068_2015_0</t>
  </si>
  <si>
    <t>Adopt the Electric Customer Protection Act and provide duties for the Public Service Commission</t>
  </si>
  <si>
    <t>ncsl_database__energy_legislation_tracking_database__ncsl_topic__energy_efficiency; ncsl_database__energy_legislation_tracking_database__ncsl_topic__renewable_energy; ncsl_database__energy_legislation_tracking_database__ncsl_topic__utility_regulation</t>
  </si>
  <si>
    <t>NE_L_0000000823_2019_0</t>
  </si>
  <si>
    <t>Provide for a special election prior to the exercise of eminent domain for transmission lines in certain circumstances</t>
  </si>
  <si>
    <t>NE_L_0000001132_2019_0</t>
  </si>
  <si>
    <t>NE_block_170</t>
  </si>
  <si>
    <t>NE_L_0000000104_2013_0</t>
  </si>
  <si>
    <t>Change sales and use tax increases under the Local Option Revenue Act and provide tax incentives for renewable energy projects under the Nebraska Advantage Act</t>
  </si>
  <si>
    <t>NE_L_0000000824_2015_0</t>
  </si>
  <si>
    <t>Provide for compensation of certain Nebraska Power Review Board members and for privately developed renewable energy generation facilities and appropriate funds</t>
  </si>
  <si>
    <t>NE_L_0000000456_2019_0</t>
  </si>
  <si>
    <t>Provide a sales and use tax exemption for certain machinery and equipment used to produce electricity</t>
  </si>
  <si>
    <t>NE_L_0000001008_2017_0</t>
  </si>
  <si>
    <t>Change provisions relating to the Game Law, the compensation of certain commission members, the withholding of certain competitive information, certain privately developed renewable energy generation facilities, and certain scrap tire projects</t>
  </si>
  <si>
    <t>NE_L_0000000392_2017_0</t>
  </si>
  <si>
    <t>Adopt the Wind Friendly Counties Act</t>
  </si>
  <si>
    <t>NE_L_0000000405_2019_0</t>
  </si>
  <si>
    <t>Adopt updates to building and energy codes</t>
  </si>
  <si>
    <t>NE_L_0000000150_2013_0</t>
  </si>
  <si>
    <t>Change provisions relating to the sale of natural gas by metropolitan utilities districts and exempt certain purchases of energy and fuel from sales tax</t>
  </si>
  <si>
    <t>ncsl_database__energy_legislation_tracking_database__ncsl_topic__fossil_energy; ncsl_database__energy_legislation_tracking_database__ncsl_topic__fossil_energy_natural_gas; ncsl_database__energy_legislation_tracking_database__ncsl_topic__transportation</t>
  </si>
  <si>
    <t>NE_L_0000000366_2019_0</t>
  </si>
  <si>
    <t>Change registration fee for alternative fuel-powered motor vehicles</t>
  </si>
  <si>
    <t>ncsl_database__energy_legislation_tracking_database__ncsl_topic__transportation; ncsl_database__energy_legislation_tracking_database__ncsl_topic__transportation_alt_fuel/hybrid; ncsl_database__ncsl_transportation_funding_finance_legis_database__ncsl_topic__state_dmv_fees; ncsl_database__ncsl_transportation_funding_finance_legis_database__ncsl_topic__state_taxes_on_aviation_and_jet_fuels</t>
  </si>
  <si>
    <t>NE_L_0000000201_2015_0</t>
  </si>
  <si>
    <t>Change provisions relating to uranium severance taxes</t>
  </si>
  <si>
    <t>NE_L_0000000324_2015_0</t>
  </si>
  <si>
    <t>Provide additional powers for sanitary and improvement districts and require acknowledgments from purchasers of real estate within sanitary and improvement districts</t>
  </si>
  <si>
    <t>NE_block_151</t>
  </si>
  <si>
    <t>NE_L_0000000263_2017_0</t>
  </si>
  <si>
    <t>Gas Taxes and Economic Development</t>
  </si>
  <si>
    <t>Change provisions relating to motor vehicles, the Public Service Commission, motor carriers, and the statewide one-call notification center</t>
  </si>
  <si>
    <t>ncsl_database__energy_legislation_tracking_database__ncsl_topic__transportation; ncsl_database__energy_legislation_tracking_database__ncsl_topic__transportation_alt_fuel/hybrid; ncsl_database__immigration_laws_database__ncsl_topic__identification_and_driver's_licenses,_other_licenses; ncsl_database__ncsl_transportation_funding_finance_legis_database__ncsl_topic__state_dmv_fees</t>
  </si>
  <si>
    <t>NE_L_0000000610_2015_0</t>
  </si>
  <si>
    <t>Change motor fuel excise taxes</t>
  </si>
  <si>
    <t>NE_L_0000000557_2017_0</t>
  </si>
  <si>
    <t>Adopt the Great Opportunities Nebraska Act</t>
  </si>
  <si>
    <t>NE_L_0000000018_2021_0</t>
  </si>
  <si>
    <t>Change provisions relating to equivalent employees and qualified locations under the ImagiNE Nebraska Act</t>
  </si>
  <si>
    <t>NE_L_0000000131_2021_0</t>
  </si>
  <si>
    <t>Adopt the Municipal Natural Gas System Emergency Assistance Act and change provisions relating to ordinances, bond elections, municipal boundaries, the Community Development Law, and building and plumbing codes</t>
  </si>
  <si>
    <t>ncsl_database__energy_legislation_tracking_database__ncsl_topic__energy_efficiency_building_codes_and_standards; ncsl_database__energy_legislation_tracking_database__ncsl_topic__fossil_energy_natural_gas; ncsl_database__energy_legislation_tracking_database__ncsl_topic__utility_regulation</t>
  </si>
  <si>
    <t>NE_L_0000000346_2021_0</t>
  </si>
  <si>
    <t>Adopt the Fueling Station Tax Credit Act</t>
  </si>
  <si>
    <t>transportation; transportation_alt_fuel/hybrid; ncsl_database__ncsl_transportation_funding_finance_legis_database__ncsl_topic__alternative_fuels_and_electric_vehicles; ncsl_database__ncsl_transportation_funding_finance_legis_database__ncsl_topic__tolls</t>
  </si>
  <si>
    <t>NE_L_0000000890_2019_0</t>
  </si>
  <si>
    <t>Provide for water, wastewater, utility, and sewer construction projects under the Political Subdivisions Construction Alternatives Act</t>
  </si>
  <si>
    <t>NE_L_0000000867_2013_0</t>
  </si>
  <si>
    <t>Change provisions relating to distribution of, exemptions from, and review of taxes and tax information</t>
  </si>
  <si>
    <t>NE_L_0000001092_2013_0</t>
  </si>
  <si>
    <t>Authorize issuance of highway construction bonds</t>
  </si>
  <si>
    <t>NE_L_0000000036_2015_0</t>
  </si>
  <si>
    <t>Adopt the Community College Gap Assistance Program Act</t>
  </si>
  <si>
    <t>NE_L_0000000329_2021_0</t>
  </si>
  <si>
    <t>Change provisions relating to taxes imposed on the average wholesale price of gasoline</t>
  </si>
  <si>
    <t>NE_L_0000000477_2017_0</t>
  </si>
  <si>
    <t>Prohibit certain unlawful acts as prescribed relating to the Weights and Measures Act</t>
  </si>
  <si>
    <t>NE_L_0000000540_2015_0</t>
  </si>
  <si>
    <t>Adopt updated international building code standards</t>
  </si>
  <si>
    <t>NE_L_0000000941_2017_0</t>
  </si>
  <si>
    <t>Change the calculation of the tax on the average wholesale price of gasoline</t>
  </si>
  <si>
    <t>NE_L_0000000413_2015_0</t>
  </si>
  <si>
    <t>Provide fees and procedures for permits under the National Pollutant Discharge Elimination System and funding under the Wastewater Treatment Facilities Construction Assistance Act</t>
  </si>
  <si>
    <t>NE_L_0000000228_2021_0</t>
  </si>
  <si>
    <t>NE_L_0000000279_2021_0</t>
  </si>
  <si>
    <t>Authorize certain activities that are eligible for assistance from the Affordable Housing Trust Fund</t>
  </si>
  <si>
    <t>electric_grid_and_transmission; energy_efficiency; energy_security_and_critical_infrastructure; renewable_energy</t>
  </si>
  <si>
    <t>NE_L_0000000338_2019_0</t>
  </si>
  <si>
    <t>Change calculation of gasoline tax and distribution of proceeds</t>
  </si>
  <si>
    <t>NE_L_0000000544_2021_0</t>
  </si>
  <si>
    <t>Adopt the Urban Redevelopment Act and provide tax incentives</t>
  </si>
  <si>
    <t>NE_L_0000000851_2013_0</t>
  </si>
  <si>
    <t>Change land bank, tax sales, liens and security interests, nonresident vehicle registration, ethanol facilities, Department of Revenue powers and duties, and taxation provisions</t>
  </si>
  <si>
    <t>NE_L_0000000207_2013_0</t>
  </si>
  <si>
    <t>Change motor vehicle registration provisions</t>
  </si>
  <si>
    <t>NE_block_147</t>
  </si>
  <si>
    <t>NE_L_0000000462_2019_0</t>
  </si>
  <si>
    <t>Utility Regulation/Infrastructure</t>
  </si>
  <si>
    <t>Change provisions of the One-Call Notification System Act and the Nebraska Telecommunications Regulation Act</t>
  </si>
  <si>
    <t>climate_change; climate_change_adaptation_and_environment; energy_security_and_critical_infrastructure; nuclear_/_radioactive_waste; renewable_energy; transportation; transportation_alt_fuel/hybrid</t>
  </si>
  <si>
    <t>NE_L_0000000338_2021_0</t>
  </si>
  <si>
    <t>Change provisions regarding broadband service and provide requirements for and change provisions relating to funding for broadband infrastructure</t>
  </si>
  <si>
    <t>NE_L_0000000930_2013_0</t>
  </si>
  <si>
    <t>Require an operator's presence at an excavation under the One-Call Notification System Act</t>
  </si>
  <si>
    <t>energy_security_and_critical_infrastructure; fossil_energy; fossil_energy_coal; renewable_energy</t>
  </si>
  <si>
    <t>NE_L_0000000600_2021_0</t>
  </si>
  <si>
    <t>Provide powers and duties for political subdivisions regarding broadband facilities and infrastructure</t>
  </si>
  <si>
    <t>NE_L_0000001193_2019_0</t>
  </si>
  <si>
    <t>Change election provisions for certain bond issue, tax levy, and property tax limitation questions</t>
  </si>
  <si>
    <t>NE_L_0000000899_2019_0</t>
  </si>
  <si>
    <t>Provide certain powers for public power districts relating to fuels and fuel byproducts</t>
  </si>
  <si>
    <t>NE_L_0000001034_2019_0</t>
  </si>
  <si>
    <t>Extend the application deadline and change certain credits under the Nebraska Advantage Act</t>
  </si>
  <si>
    <t>electric_grid_and_transmission; energy_security_and_critical_infrastructure; renewable_energy; renewable_energy_solar; renewable_energy_wind</t>
  </si>
  <si>
    <t>NE_L_0000000344_2021_0</t>
  </si>
  <si>
    <t>Change provisions relating to the State Fire Marshal and the One-Call Notification System Act</t>
  </si>
  <si>
    <t>ncsl_database__energy_legislation_tracking_database__ncsl_topic__fossil_energy_natural_gas; ncsl_database__energy_legislation_tracking_database__ncsl_topic__utility_regulation</t>
  </si>
  <si>
    <t>NE_L_0000001174_2019_0</t>
  </si>
  <si>
    <t>Change licensure provisions under the State Electrical Act</t>
  </si>
  <si>
    <t>NE_L_0000000596_2021_0</t>
  </si>
  <si>
    <t>Adopt the Nebraska Higher Blend Tax Credit Act</t>
  </si>
  <si>
    <t>NE_L_0000000585_2019_0</t>
  </si>
  <si>
    <t>Create the Renewable Fuel Infrastructure Program and provide for grants</t>
  </si>
  <si>
    <t>NE_block_109</t>
  </si>
  <si>
    <t>NE_L_0000000373_2017_0</t>
  </si>
  <si>
    <t>Changes to Various Tax Credits, Including for Vehicles</t>
  </si>
  <si>
    <t>Change and eliminate revenue and taxation provisions</t>
  </si>
  <si>
    <t>NE_L_0000000572_2017_0</t>
  </si>
  <si>
    <t>Provide termination dates for the Property Tax Credit Act and the Tax Equity and Educational Opportunities Support Act and change application deadlines under the Nebraska Advantage Act</t>
  </si>
  <si>
    <t>NE_L_0000000374_2017_0</t>
  </si>
  <si>
    <t>Provide an income tax credit for corporate income taxes paid and change sunset dates under the Nebraska Advantage Act</t>
  </si>
  <si>
    <t>climate_change; climate_change_emissions_reduction; energy_efficiency; energy_efficiency_building_codes_and_standards; renewable_energy</t>
  </si>
  <si>
    <t>NE_L_0000000134_2021_0</t>
  </si>
  <si>
    <t>Require the posting and reporting of tax incentive information under the Taxpayer Transparency Act</t>
  </si>
  <si>
    <t>NE_L_0000001045_2019_0</t>
  </si>
  <si>
    <t>NE_L_0000001025_2017_0</t>
  </si>
  <si>
    <t>Create the Building Codes Advisory Committee and change building code provisions</t>
  </si>
  <si>
    <t>NE_L_0000001162_2019_0</t>
  </si>
  <si>
    <t>NE_L_0000000973_2019_0</t>
  </si>
  <si>
    <t>Adopt the Homeowner Association Act</t>
  </si>
  <si>
    <t>NE_L_0000000633_2021_0</t>
  </si>
  <si>
    <t>Change provisions of the Motor Vehicle Industry Regulation Act</t>
  </si>
  <si>
    <t>NE_L_0000000591_2017_0</t>
  </si>
  <si>
    <t>Provide for enforcement of building codes under the Contractor Registration Act</t>
  </si>
  <si>
    <t>MT_block_92</t>
  </si>
  <si>
    <t>MT_block_3</t>
  </si>
  <si>
    <t>MT_block_0</t>
  </si>
  <si>
    <t>MT</t>
  </si>
  <si>
    <t>MT_S_0000000245_2019_0</t>
  </si>
  <si>
    <t>Establish commercial property assessed clean energy program</t>
  </si>
  <si>
    <t>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t>
  </si>
  <si>
    <t>MT_H_0000000195_2019_0</t>
  </si>
  <si>
    <t>Provide for local option luxury sales tax to fund infrastructure</t>
  </si>
  <si>
    <t>ncsl_database__energy_legislation_tracking_database__ncsl_topic__energy_security_and_critical_infrastructure; ncsl_database__ncsl_transportation_funding_finance_legis_database__ncsl_topic__local_transportation_funding; ncsl_database__ncsl_transportation_funding_finance_legis_database__ncsl_topic__state_general_sales_taxes; ncsl_database__ncsl_transportation_funding_finance_legis_database__ncsl_topic__transportation_appropriations</t>
  </si>
  <si>
    <t>climate_change; climate_change_adaptation_and_environment; energy_efficiency; financing_energy_efficiency_and_renewable_energy; green_jobs</t>
  </si>
  <si>
    <t>MT_H_0000000697_2019_0</t>
  </si>
  <si>
    <t>Revise individual income tax laws</t>
  </si>
  <si>
    <t>MT_S_0000000343_2019_0</t>
  </si>
  <si>
    <t>Revise open cut laws</t>
  </si>
  <si>
    <t>MT_H_0000000513_2019_0</t>
  </si>
  <si>
    <t>Generally revise the renewable resource standard</t>
  </si>
  <si>
    <t>climate_change; climate_change_adaptation_and_environment; electric_grid_and_transmission; renewable_energy; renewable_energy_solar</t>
  </si>
  <si>
    <t>MT_H_0000000267_2019_0</t>
  </si>
  <si>
    <t>Establish metering requirements for utilities</t>
  </si>
  <si>
    <t>MT_H_0000000597_2019_0</t>
  </si>
  <si>
    <t>Generally revise utility regulation</t>
  </si>
  <si>
    <t>MT_H_0000000314_2019_0</t>
  </si>
  <si>
    <t>Require certain utilities to file general rate cases</t>
  </si>
  <si>
    <t>MT_S_0000000147_2021_0</t>
  </si>
  <si>
    <t>Establish commercial property assessed capital enhancements program</t>
  </si>
  <si>
    <t>MT_H_0000000467_2019_0</t>
  </si>
  <si>
    <t>Authorize securitization for energy infrastructure</t>
  </si>
  <si>
    <t>MT_H_0000000099_2021_0</t>
  </si>
  <si>
    <t>Revise laws related to utility preapproval</t>
  </si>
  <si>
    <t>MT_H_0000000236_2019_0</t>
  </si>
  <si>
    <t>Generally revise building code program laws</t>
  </si>
  <si>
    <t>MT_H_0000000607_2021_0</t>
  </si>
  <si>
    <t>Generally revising energy generation laws and renewable requirements</t>
  </si>
  <si>
    <t>MT_SJR_0000000004_2019_0</t>
  </si>
  <si>
    <t>Resolution to reauthorize of surface mining control and reclamation act</t>
  </si>
  <si>
    <t>MT_S_0000000201_2019_0</t>
  </si>
  <si>
    <t>Revise requirements to hold a mining permit</t>
  </si>
  <si>
    <t>MT_S_0000000292_2021_0</t>
  </si>
  <si>
    <t>Establishing a utility energy conservation standard</t>
  </si>
  <si>
    <t>electric_grid_and_transmission; energy_efficiency</t>
  </si>
  <si>
    <t>MT_H_0000000535_2019_0</t>
  </si>
  <si>
    <t>Revise certain notice requirements under the Montana Major Facility Siting Act</t>
  </si>
  <si>
    <t>MT_S_0000000336_2019_0</t>
  </si>
  <si>
    <t>Require coal-fired generating unit to provide a bond</t>
  </si>
  <si>
    <t>MT_HJR_0000000006_2021_0</t>
  </si>
  <si>
    <t>Provide for study of natural resources trust fund</t>
  </si>
  <si>
    <t>MT_H_0000000017_2021_0</t>
  </si>
  <si>
    <t>Allow alternative energy system tax credit to be refunded</t>
  </si>
  <si>
    <t>MT_H_0000000704_2019_0</t>
  </si>
  <si>
    <t>Establish a Montana solar schools grant program</t>
  </si>
  <si>
    <t>MT_H_0000000006_2021_0</t>
  </si>
  <si>
    <t>Renewable Resource Grants</t>
  </si>
  <si>
    <t>MT_H_0000000414_2021_0</t>
  </si>
  <si>
    <t>Require public utilities to report a plan for 100% renewable</t>
  </si>
  <si>
    <t>MT_HJR_0000000019_2019_0</t>
  </si>
  <si>
    <t>Joint resolution supporting procurement of energy storage facilities</t>
  </si>
  <si>
    <t>electric_grid_and_transmission; energy_security_and_critical_infrastructure; renewable_energy</t>
  </si>
  <si>
    <t>MT_S_0000000197_2021_0</t>
  </si>
  <si>
    <t>Revise community renewable energy project requirements</t>
  </si>
  <si>
    <t>MT_H_0000000703_2019_0</t>
  </si>
  <si>
    <t>Revise laws related to taxation of electrical generation facilities</t>
  </si>
  <si>
    <t>MT_S_0000000059_2021_0</t>
  </si>
  <si>
    <t>Revise laws related to integrated least-cost resource planning</t>
  </si>
  <si>
    <t>MT_HJR_0000000016_2019_0</t>
  </si>
  <si>
    <t>Interim study of electric transportation</t>
  </si>
  <si>
    <t>ncsl_database__energy_legislation_tracking_database__ncsl_topic__climate_change; ncsl_database__energy_legislation_tracking_database__ncsl_topic__climate_change_emissions_reduction; ncsl_database__energy_legislation_tracking_database__ncsl_topic__transportation; ncsl_database__energy_legislation_tracking_database__ncsl_topic__transportation_alt_fuel/hybrid; ncsl_database__energy_legislation_tracking_database__ncsl_topic__utility_regulation</t>
  </si>
  <si>
    <t>MT_H_0000000530_2019_0</t>
  </si>
  <si>
    <t>Generally revise railway rights of way laws regarding utilities</t>
  </si>
  <si>
    <t>climate_change; climate_change_emissions_reduction; energy_efficiency; green_jobs; renewable_energy</t>
  </si>
  <si>
    <t>MT_HJR_0000000015_2019_0</t>
  </si>
  <si>
    <t>Resolution encouraging the study of electric transportation</t>
  </si>
  <si>
    <t>MT_SJR_0000000008_2019_0</t>
  </si>
  <si>
    <t>Resolution to Congress regarding climate change policy</t>
  </si>
  <si>
    <t>MT_S_0000000337_2019_0</t>
  </si>
  <si>
    <t>Revise income tax credit for alternative energy generation</t>
  </si>
  <si>
    <t>climate_change; climate_change_emissions_reduction; energy_efficiency; financing_energy_efficiency_and_renewable_energy; renewable_energy; ncsl_database__ncsl_transportation_funding_finance_legis_database__ncsl_topic__alternative_fuels_and_electric_vehicles; ncsl_database__ncsl_transportation_funding_finance_legis_database__ncsl_topic__transportation_appropriations</t>
  </si>
  <si>
    <t>MT_H_0000000646_2021_0</t>
  </si>
  <si>
    <t>Generally revise environmental, tax, and labor laws</t>
  </si>
  <si>
    <t>ncsl_database__energy_legislation_tracking_database__ncsl_topic__fossil_energy; ncsl_database__energy_legislation_tracking_database__ncsl_topic__fossil_energy_coal; ncsl_database__energy_legislation_tracking_database__ncsl_topic__green_jobs; ncsl_database__energy_legislation_tracking_database__ncsl_topic__renewable_energy</t>
  </si>
  <si>
    <t>energy_efficiency; energy_efficiency_building_codes_and_standards; renewable_energy; utility_regulation</t>
  </si>
  <si>
    <t>MT_S_0000000188_2019_0</t>
  </si>
  <si>
    <t>Revise electricity supply resource planning and acquisition</t>
  </si>
  <si>
    <t>climate_change; climate_change_emissions_reduction; electric_grid_and_transmission; energy_efficiency; fossil_energy; renewable_energy; renewable_energy_solar; renewable_energy_wind; transportation; transportation_alt_fuel/hybrid; utility_regulation</t>
  </si>
  <si>
    <t>MT_S_0000000244_2019_0</t>
  </si>
  <si>
    <t>Revise utility cost recovery</t>
  </si>
  <si>
    <t>MT_S_0000000007_2021_0</t>
  </si>
  <si>
    <t>Revise tax credit for energy-conserving expenditures</t>
  </si>
  <si>
    <t>MT_H_0000000128_2021_0</t>
  </si>
  <si>
    <t>Create renewable energy trust fund</t>
  </si>
  <si>
    <t>ncsl_database__energy_legislation_tracking_database__ncsl_topic__fossil_energy; ncsl_database__energy_legislation_tracking_database__ncsl_topic__fossil_energy_coal; ncsl_database__energy_legislation_tracking_database__ncsl_topic__renewable_energy</t>
  </si>
  <si>
    <t>climate_change; climate_change_emissions_reduction; energy_efficiency; financing_energy_efficiency_and_renewable_energy; fossil_energy; transportation; transportation_alt_fuel/hybrid</t>
  </si>
  <si>
    <t>MT_block_65</t>
  </si>
  <si>
    <t>MT_block_2</t>
  </si>
  <si>
    <t>MT_H_0000000059_2011_0</t>
  </si>
  <si>
    <t>Renewable Energy and Energy Conservation</t>
  </si>
  <si>
    <t>Revise renewable portfolio standard to include hydropower expansions</t>
  </si>
  <si>
    <t>energy_efficiency; energy_security_and_critical_infrastructure; green_jobs; renewable_energy</t>
  </si>
  <si>
    <t>MT_S_0000000330_2017_0</t>
  </si>
  <si>
    <t>Provide for property assessed clean energy financing</t>
  </si>
  <si>
    <t>climate_change; renewable_energy; transportation; transportation_alt_fuel/hybrid; ncsl_database__pension_legislation_database__ncsl_topic__divestiture</t>
  </si>
  <si>
    <t>MT_S_0000000011_2017_0</t>
  </si>
  <si>
    <t>Require PSC review of net metering interconnection</t>
  </si>
  <si>
    <t>MT_H_0000000052_2017_0</t>
  </si>
  <si>
    <t>Grandfather existing customer-generator net metering rates</t>
  </si>
  <si>
    <t>climate_change; climate_change_adaptation_and_environment; electric_grid_and_transmission; energy_security_and_critical_infrastructure; renewable_energy; renewable_energy_solar</t>
  </si>
  <si>
    <t>MT_H_0000000219_2017_0</t>
  </si>
  <si>
    <t>Revise net metering laws</t>
  </si>
  <si>
    <t>climate_change; climate_change_adaptation_and_environment; renewable_energy; utility_regulation</t>
  </si>
  <si>
    <t>MT_S_0000000096_2015_0</t>
  </si>
  <si>
    <t>Revise the controlled allocation of liability laws</t>
  </si>
  <si>
    <t>MT_S_0000000065_2011_0</t>
  </si>
  <si>
    <t>Modify process for revising the state energy policy</t>
  </si>
  <si>
    <t>ncsl_database__energy_legislation_tracking_database__ncsl_topic__energy_efficiency; ncsl_database__energy_legislation_tracking_database__ncsl_topic__energy_efficiency_building_codes_and_standards; ncsl_database__energy_legislation_tracking_database__ncsl_topic__renewable_energy; ncsl_database__energy_legislation_tracking_database__ncsl_topic__renewable_energy_wind</t>
  </si>
  <si>
    <t>MT_H_0000000295_2011_0</t>
  </si>
  <si>
    <t>Defining and recording wind energy rights</t>
  </si>
  <si>
    <t>climate_change; climate_change_emissions_reduction; energy_security_and_critical_infrastructure; renewable_energy</t>
  </si>
  <si>
    <t>MT_SJR_0000000006_2013_0</t>
  </si>
  <si>
    <t>Interim study of the impacts of Montana's renewable portfolio standard</t>
  </si>
  <si>
    <t>MT_SJR_0000000002_2017_0</t>
  </si>
  <si>
    <t>Study of renewable energy credits in Montana</t>
  </si>
  <si>
    <t>MT_H_0000000646_2009_0</t>
  </si>
  <si>
    <t>Energy efficiency fund for K-12 schools</t>
  </si>
  <si>
    <t>climate_change; climate_change_adaptation_and_environment; climate_change_emissions_reduction</t>
  </si>
  <si>
    <t>MT_HJR_0000000013_2009_0</t>
  </si>
  <si>
    <t>Carbon neutral buildings</t>
  </si>
  <si>
    <t>ncsl_database__energy_legislation_tracking_database__ncsl_topic__climate_change; ncsl_database__energy_legislation_tracking_database__ncsl_topic__energy_efficiency</t>
  </si>
  <si>
    <t>MT_H_0000000021_2017_0</t>
  </si>
  <si>
    <t>Establish benefits and retirement security task force</t>
  </si>
  <si>
    <t>MT_S_0000000052_2013_0</t>
  </si>
  <si>
    <t>Clarify renewable energy credit reporting requirements</t>
  </si>
  <si>
    <t>green_jobs; renewable_energy; utility_regulation</t>
  </si>
  <si>
    <t>MT_S_0000000285_2011_0</t>
  </si>
  <si>
    <t>Revise geologic carbon sequestration laws to comply with federal regulations</t>
  </si>
  <si>
    <t>ncsl_database__energy_legislation_tracking_database__ncsl_topic__climate_change; ncsl_database__energy_legislation_tracking_database__ncsl_topic__climate_change_carbon_capture_and_sequestration</t>
  </si>
  <si>
    <t>MT_S_0000000007_2011_0</t>
  </si>
  <si>
    <t>Require price of any renewable energy credit for sale or use in state be listed</t>
  </si>
  <si>
    <t>MT_S_0000000130_2017_0</t>
  </si>
  <si>
    <t>Revise tax increment finance laws</t>
  </si>
  <si>
    <t>climate_change; climate_change_emissions_reduction; fossil_energy; renewable_energy; ncsl_database__pension_legislation_database__ncsl_topic__divestiture</t>
  </si>
  <si>
    <t>MT_H_0000000294_2009_0</t>
  </si>
  <si>
    <t>Revise natural gas laws</t>
  </si>
  <si>
    <t>MT_H_0000000464_2015_0</t>
  </si>
  <si>
    <t>High-performance program for existing buildings</t>
  </si>
  <si>
    <t>MT_S_0000000026_2013_0</t>
  </si>
  <si>
    <t>Clarifying renewable portfolio standard provisions</t>
  </si>
  <si>
    <t>MT_S_0000000510_2009_0</t>
  </si>
  <si>
    <t>Abatement of half of coal gross proceeds tax for new underground mine</t>
  </si>
  <si>
    <t>MT_S_0000000384_2021_0</t>
  </si>
  <si>
    <t>Revise laws related to Aquatic Invasive Species hydroelectric fee</t>
  </si>
  <si>
    <t>MT_H_0000000429_2013_0</t>
  </si>
  <si>
    <t>Revise the energy conservation and alternative energy tax credits</t>
  </si>
  <si>
    <t>MT_H_0000000294_2015_0</t>
  </si>
  <si>
    <t>MT_H_0000000415_2009_0</t>
  </si>
  <si>
    <t>Regulate micro-processing of biodiesel</t>
  </si>
  <si>
    <t>MT_HJR_0000000010_2009_0</t>
  </si>
  <si>
    <t>Urge support for revenue to support wildlife adaptation to climate change</t>
  </si>
  <si>
    <t>MT_S_0000000301_2009_0</t>
  </si>
  <si>
    <t>Tax credit for alternative energy capital investment</t>
  </si>
  <si>
    <t>MT_H_0000000540_2009_0</t>
  </si>
  <si>
    <t>Alternative energy tax credit</t>
  </si>
  <si>
    <t>MT_H_0000000022_2019_0</t>
  </si>
  <si>
    <t>Revise electricity supply resource contract length</t>
  </si>
  <si>
    <t>MT_S_0000000328_2021_0</t>
  </si>
  <si>
    <t>Revise coal bonding laws</t>
  </si>
  <si>
    <t>MT_H_0000000387_2021_0</t>
  </si>
  <si>
    <t>Revise small energy generation facility requirements and transition costs</t>
  </si>
  <si>
    <t>MT_H_0000000584_2009_0</t>
  </si>
  <si>
    <t>Siting process for wind energy</t>
  </si>
  <si>
    <t>MT_H_0000000252_2015_0</t>
  </si>
  <si>
    <t>Revise laws related to the uses of the research and commercialization account</t>
  </si>
  <si>
    <t>MT_S_0000000249_2015_0</t>
  </si>
  <si>
    <t>Generally revise energy performance contracting laws</t>
  </si>
  <si>
    <t>MT_S_0000000368_2013_0</t>
  </si>
  <si>
    <t>Generally revise energy disclosure laws</t>
  </si>
  <si>
    <t>MT_H_0000000227_2013_0</t>
  </si>
  <si>
    <t>Provide for public disclosure of energy performance</t>
  </si>
  <si>
    <t>MT_H_0000000220_2009_0</t>
  </si>
  <si>
    <t>Revise renewable energy portfolio standard</t>
  </si>
  <si>
    <t>MT_block_49</t>
  </si>
  <si>
    <t>MT_S_0000000379_2021_0</t>
  </si>
  <si>
    <t>Generally revise coal-fired generation laws</t>
  </si>
  <si>
    <t>ncsl_database__energy_legislation_tracking_database__ncsl_topic__energy_security_and_critical_infrastructure; ncsl_database__energy_legislation_tracking_database__ncsl_topic__fossil_energy; ncsl_database__energy_legislation_tracking_database__ncsl_topic__fossil_energy_coal</t>
  </si>
  <si>
    <t>MT_S_0000000086_2021_0</t>
  </si>
  <si>
    <t>Generally revise obligations and conditions for property impacted by coal</t>
  </si>
  <si>
    <t>MT_S_0000000087_2021_0</t>
  </si>
  <si>
    <t>Revise coal-fired power/water-right owner legal responsibilities</t>
  </si>
  <si>
    <t>climate_change; electric_grid_and_transmission; utility_regulation</t>
  </si>
  <si>
    <t>MT_S_0000000266_2021_0</t>
  </si>
  <si>
    <t>Revise unfair trade to include certain actions related to electric generation</t>
  </si>
  <si>
    <t>climate_change; climate_change_emissions_reduction; green_jobs; renewable_energy; transportation; utility_regulation</t>
  </si>
  <si>
    <t>MT_H_0000000170_2021_0</t>
  </si>
  <si>
    <t>Revise laws to include renewable hydrogen</t>
  </si>
  <si>
    <t>ncsl_database__energy_legislation_tracking_database__ncsl_topic__climate_change_carbon_capture_and_sequestration; ncsl_database__energy_legislation_tracking_database__ncsl_topic__fossil_energy_natural_gas; ncsl_database__energy_legislation_tracking_database__ncsl_topic__renewable_energy; ncsl_database__energy_legislation_tracking_database__ncsl_topic__renewable_energy_hydrogren</t>
  </si>
  <si>
    <t>MT_S_0000000176_2021_0</t>
  </si>
  <si>
    <t>Generally revise laws related to coal, coal tax, and coal-fired unit remediation</t>
  </si>
  <si>
    <t>ncsl_database__energy_legislation_tracking_database__ncsl_topic__climate_change; ncsl_database__energy_legislation_tracking_database__ncsl_topic__climate_change_carbon_capture_and_sequestration; ncsl_database__energy_legislation_tracking_database__ncsl_topic__fossil_energy; ncsl_database__energy_legislation_tracking_database__ncsl_topic__fossil_energy_coal</t>
  </si>
  <si>
    <t>MT_S_0000000265_2021_0</t>
  </si>
  <si>
    <t>Revising electrical generation arbitration laws</t>
  </si>
  <si>
    <t>MT_H_0000000203_2019_0</t>
  </si>
  <si>
    <t>Provide bonding for purchase of coal-fired energy generation</t>
  </si>
  <si>
    <t>ncsl_database__energy_legislation_tracking_database__ncsl_topic__fossil_energy; ncsl_database__energy_legislation_tracking_database__ncsl_topic__fossil_energy_coal; ncsl_database__energy_legislation_tracking_database__ncsl_topic__utility_regulation</t>
  </si>
  <si>
    <t>MT_S_0000000252_2019_0</t>
  </si>
  <si>
    <t>Revise major facility siting act amendment process</t>
  </si>
  <si>
    <t>MT_H_0000000550_2019_0</t>
  </si>
  <si>
    <t>Revise definition of public road in gas tax laws</t>
  </si>
  <si>
    <t>MT_block_369</t>
  </si>
  <si>
    <t>MT_block_4</t>
  </si>
  <si>
    <t>MT_S_0000000295_2013_0</t>
  </si>
  <si>
    <t>Oil and Gas taxes and general climate change laws</t>
  </si>
  <si>
    <t>Eliminate oil &amp; gas "tax holiday" and provide money for impacts and renewables</t>
  </si>
  <si>
    <t>MT_H_0000000388_2009_0</t>
  </si>
  <si>
    <t>Impose oil and gas surtax for quality educator energy for education payment</t>
  </si>
  <si>
    <t>MT_S_0000000258_2009_0</t>
  </si>
  <si>
    <t>Revise oil and gas tax holiday</t>
  </si>
  <si>
    <t>MT_S_0000000190_2017_0</t>
  </si>
  <si>
    <t>Establish monitoring and reporting requirements for greenhouse gas emissions</t>
  </si>
  <si>
    <t>MT_H_0000000361_2009_0</t>
  </si>
  <si>
    <t>Local energy improvement district financing</t>
  </si>
  <si>
    <t>climate_change; electric_grid_and_transmission; fossil_energy; renewable_energy</t>
  </si>
  <si>
    <t>MT_S_0000000086_2011_0</t>
  </si>
  <si>
    <t>Disclosure of fracturing fluid for oil and gas wells</t>
  </si>
  <si>
    <t>MT_H_0000000641_2009_0</t>
  </si>
  <si>
    <t>Energy efficiency weatherization standard</t>
  </si>
  <si>
    <t>climate_change_emissions_reduction; transportation</t>
  </si>
  <si>
    <t>MT_H_0000000150_2021_0</t>
  </si>
  <si>
    <t>Establish a carbon cost community dividend fee on large emission sources</t>
  </si>
  <si>
    <t>MT_S_0000000408_2011_0</t>
  </si>
  <si>
    <t>Revise oil and gas "tax holiday"</t>
  </si>
  <si>
    <t>MT_HJR_0000000010_2013_0</t>
  </si>
  <si>
    <t>Resolution to support climate change as scientifically valid</t>
  </si>
  <si>
    <t>MT_S_0000000312_2015_0</t>
  </si>
  <si>
    <t>Generally revise USB laws</t>
  </si>
  <si>
    <t>MT_H_0000000420_2015_0</t>
  </si>
  <si>
    <t>Revise oil and gas tax rates and increase distributions to local governments</t>
  </si>
  <si>
    <t>MT_H_0000000275_2015_0</t>
  </si>
  <si>
    <t>Revise fuel tax revenue to fund maintenance and public transportation</t>
  </si>
  <si>
    <t>MT_S_0000000281_2013_0</t>
  </si>
  <si>
    <t>Require DEQ collaboration on climate change efforts</t>
  </si>
  <si>
    <t>climate_change_emissions_reduction; transportation; ncsl_database__early_care_and_education_bill_tracking__ncsl_topic__child_care_subsidy_&amp;_quality</t>
  </si>
  <si>
    <t>MT_H_0000000323_2015_0</t>
  </si>
  <si>
    <t>Revise taxation of class five pollution control equipment</t>
  </si>
  <si>
    <t>MT_S_0000000173_2015_0</t>
  </si>
  <si>
    <t>Revise laws related to oil and gas development</t>
  </si>
  <si>
    <t>MT_H_0000000253_2015_0</t>
  </si>
  <si>
    <t>MT_S_0000000189_2019_0</t>
  </si>
  <si>
    <t>Establish a carbon tax and distribute revenue</t>
  </si>
  <si>
    <t>ncsl_database__energy_legislation_tracking_database__ncsl_topic__climate_change; ncsl_database__energy_legislation_tracking_database__ncsl_topic__climate_change_emissions_reduction; ncsl_database__energy_legislation_tracking_database__ncsl_topic__financing_energy_efficiency_and_renewable_energy; ncsl_database__energy_legislation_tracking_database__ncsl_topic__renewable_energy</t>
  </si>
  <si>
    <t>MT_H_0000000193_2019_0</t>
  </si>
  <si>
    <t>ncsl_database__pension_legislation_database__ncsl_topic__divestiture</t>
  </si>
  <si>
    <t>MT_H_0000000416_2009_0</t>
  </si>
  <si>
    <t>Exempt certain biodiesel from state tax</t>
  </si>
  <si>
    <t>MT_S_0000000172_2015_0</t>
  </si>
  <si>
    <t>MT_H_0000000310_2015_0</t>
  </si>
  <si>
    <t>Establish an oil and gas trust fund</t>
  </si>
  <si>
    <t>MT_S_0000000177_2015_0</t>
  </si>
  <si>
    <t>MT_S_0000000265_2009_0</t>
  </si>
  <si>
    <t>Local option fuel tax in urban transportation districts</t>
  </si>
  <si>
    <t>MT_SJR_0000000005_2017_0</t>
  </si>
  <si>
    <t>Interim study regarding coal phase-out</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</si>
  <si>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ncsl_database__energy_legislation_tracking_database__ncsl_topic__fossil_energy_coal</t>
  </si>
  <si>
    <t>MT_S_0000000145_2015_0</t>
  </si>
  <si>
    <t>Revise allocation of oil and gas revenue for oil and natural gas impact projects</t>
  </si>
  <si>
    <t>MT_H_0000000413_2009_0</t>
  </si>
  <si>
    <t>Use coal tax to fund energy efficiency in public education facilities</t>
  </si>
  <si>
    <t>ncsl_database__energy_legislation_tracking_database__ncsl_topic__energy_efficiency; ncsl_database__energy_legislation_tracking_database__ncsl_topic__fossil_energy_coal</t>
  </si>
  <si>
    <t>MT_H_0000000425_2009_0</t>
  </si>
  <si>
    <t>Public notice for oil/gas leases on state land</t>
  </si>
  <si>
    <t>MT_H_0000000642_2009_0</t>
  </si>
  <si>
    <t>Certain centrally assessed pipelines are class 9 property</t>
  </si>
  <si>
    <t>MT_S_0000000190_2019_0</t>
  </si>
  <si>
    <t>Establish targets, reporting, and monitoring for CO2 emissions</t>
  </si>
  <si>
    <t>MT_H_0000000243_2015_0</t>
  </si>
  <si>
    <t>Full public disclosure of hydraulic fracking fluid chemicals</t>
  </si>
  <si>
    <t>MT_H_0000000582_2009_0</t>
  </si>
  <si>
    <t>Green jobs training program</t>
  </si>
  <si>
    <t>electric_grid_and_transmission; energy_security_and_critical_infrastructure; renewable_energy; utility_regulation</t>
  </si>
  <si>
    <t>MT_H_0000000591_2015_0</t>
  </si>
  <si>
    <t>Revise oil and gas tax laws</t>
  </si>
  <si>
    <t>MT_H_0000000308_2015_0</t>
  </si>
  <si>
    <t>Revise coal board and impact grant laws</t>
  </si>
  <si>
    <t>MT_S_0000000097_2019_0</t>
  </si>
  <si>
    <t>Generally revising laws related to common carrier pipelines</t>
  </si>
  <si>
    <t>MT_H_0000000423_2009_0</t>
  </si>
  <si>
    <t>Revise state land law relating to oil and gas leases</t>
  </si>
  <si>
    <t>MT_S_0000000401_2011_0</t>
  </si>
  <si>
    <t>Constitutional trust fund for oil and gas taxes</t>
  </si>
  <si>
    <t>MT_H_0000000506_2009_0</t>
  </si>
  <si>
    <t>Wildlife habitat conservation with oil and gas development</t>
  </si>
  <si>
    <t>MT_H_0000000586_2011_0</t>
  </si>
  <si>
    <t>Provide for public disclosure of fluids used in hydraulic fracturing</t>
  </si>
  <si>
    <t>climate_change; climate_change_emissions_reduction; transportation</t>
  </si>
  <si>
    <t>MT_H_0000000271_2019_0</t>
  </si>
  <si>
    <t>Revise laws related to siting pipelines</t>
  </si>
  <si>
    <t>MT_H_0000000300_2019_0</t>
  </si>
  <si>
    <t>Generally revise taxes and the distribution of revenue through sales tax</t>
  </si>
  <si>
    <t>ncsl_database__energy_legislation_tracking_database__ncsl_topic__energy_security_and_critical_infrastructure; ncsl_database__energy_legislation_tracking_database__ncsl_topic__fossil_energy; ncsl_database__energy_legislation_tracking_database__ncsl_topic__fossil_energy_coal; ncsl_database__energy_legislation_tracking_database__ncsl_topic__fossil_energy_natural_gas; ncsl_database__energy_legislation_tracking_database__ncsl_topic__utility_regulation</t>
  </si>
  <si>
    <t>MT_H_0000000691_2019_0</t>
  </si>
  <si>
    <t>Eliminate oil and gas tax holiday</t>
  </si>
  <si>
    <t>MT_S_0000000353_2009_0</t>
  </si>
  <si>
    <t>Remove license tax incentive for ethanol</t>
  </si>
  <si>
    <t>climate_change_adaptation_and_environment; climate_change_emissions_reduction; renewable_energy; renewable_energy_solar</t>
  </si>
  <si>
    <t>MT_H_0000000589_2013_0</t>
  </si>
  <si>
    <t>MT_H_0000000674_2019_0</t>
  </si>
  <si>
    <t>Increase state gas tax distribution to recreation-related programs</t>
  </si>
  <si>
    <t>MT_H_0000000241_2019_0</t>
  </si>
  <si>
    <t>Require public utilities to report a plan for 100% renewable use</t>
  </si>
  <si>
    <t>MT_block_363</t>
  </si>
  <si>
    <t>MT_H_0000000005_2015_0</t>
  </si>
  <si>
    <t>Funding and Revenue [not very coherent]</t>
  </si>
  <si>
    <t>Provide for infrastructure development</t>
  </si>
  <si>
    <t>MT_S_0000000175_2013_0</t>
  </si>
  <si>
    <t>Generally revise public education funding</t>
  </si>
  <si>
    <t>ncsl_database__education_bill_tracking_database__ncsl_topic__education_technology; ncsl_database__energy_legislation_tracking_database__ncsl_topic__fossil_energy; ncsl_database__energy_legislation_tracking_database__ncsl_topic__fossil_energy_natural_gas</t>
  </si>
  <si>
    <t>MT_H_0000000473_2017_0</t>
  </si>
  <si>
    <t>Revise highway revenue laws</t>
  </si>
  <si>
    <t>MT_H_0000000005_2017_0</t>
  </si>
  <si>
    <t>Long-range building appropriations</t>
  </si>
  <si>
    <t>MT_S_0000000262_2015_0</t>
  </si>
  <si>
    <t>Implement CSKT water rights settlement</t>
  </si>
  <si>
    <t>MT_H_0000000365_2017_0</t>
  </si>
  <si>
    <t>Revise underground utility laws</t>
  </si>
  <si>
    <t>MT_H_0000000006_2017_0</t>
  </si>
  <si>
    <t>Renewable resource grants</t>
  </si>
  <si>
    <t>MT_H_0000000454_2013_0</t>
  </si>
  <si>
    <t>Provide funding for PERS defined benefit plan, revise GABA</t>
  </si>
  <si>
    <t>ncsl_database__energy_legislation_tracking_database__ncsl_topic__fossil_energy; ncsl_database__energy_legislation_tracking_database__ncsl_topic__fossil_energy_coal; ncsl_database__pension_legislation_database__ncsl_topic__contribution_rates_and_funding_issues; ncsl_database__pension_legislation_database__ncsl_topic__defined_benefit_plan_changes; ncsl_database__pension_legislation_database__ncsl_topic__pensions_public_employees</t>
  </si>
  <si>
    <t>MT_S_0000000157_2015_0</t>
  </si>
  <si>
    <t>Generally revise tax reappraisal laws</t>
  </si>
  <si>
    <t>climate_change; climate_change_emissions_reduction; energy_efficiency; energy_efficiency_building_codes_and_standards</t>
  </si>
  <si>
    <t>MT_H_0000000134_2017_0</t>
  </si>
  <si>
    <t>Revise school funding related to facilities</t>
  </si>
  <si>
    <t>MT_H_0000000402_2015_0</t>
  </si>
  <si>
    <t>Generally revise laws related to oil and gas development</t>
  </si>
  <si>
    <t>MT_H_0000000014_2021_0</t>
  </si>
  <si>
    <t>Long-Range Building Bonding Program</t>
  </si>
  <si>
    <t>MT_S_0000000370_2009_0</t>
  </si>
  <si>
    <t>Replace RIGWA with permit fee for sand and gravel operations</t>
  </si>
  <si>
    <t>MT_S_0000000260_2015_0</t>
  </si>
  <si>
    <t>Revise education funding laws related to oil and gas production taxes</t>
  </si>
  <si>
    <t>MT_H_0000000006_2013_0</t>
  </si>
  <si>
    <t>MT_H_0000000224_2015_0</t>
  </si>
  <si>
    <t>MT_S_0000000252_2015_0</t>
  </si>
  <si>
    <t>Revise K-12 funding laws related to oil and natural gas production taxes</t>
  </si>
  <si>
    <t>MT_H_0000000423_2015_0</t>
  </si>
  <si>
    <t>Revise education funding laws related to oil and natural gas production taxes</t>
  </si>
  <si>
    <t>MT_H_0000000006_2015_0</t>
  </si>
  <si>
    <t>Provide for renewable resource grants</t>
  </si>
  <si>
    <t>climate_change_adaptation_and_environment; renewable_energy</t>
  </si>
  <si>
    <t>MT_H_0000000180_2015_0</t>
  </si>
  <si>
    <t>Revise regional water laws</t>
  </si>
  <si>
    <t>MT_H_0000000008_2013_0</t>
  </si>
  <si>
    <t>Renewable resource bonds and loans</t>
  </si>
  <si>
    <t>climate_change_emissions_reduction; energy_efficiency; green_jobs</t>
  </si>
  <si>
    <t>MT_H_0000000177_2013_0</t>
  </si>
  <si>
    <t>Requiring school districts to budget 25% of total oil and nat. gas prod. taxes</t>
  </si>
  <si>
    <t>MT_S_0000000116_2013_0</t>
  </si>
  <si>
    <t>Revise special fuel user permit laws</t>
  </si>
  <si>
    <t>MT_H_0000000514_2009_0</t>
  </si>
  <si>
    <t>Exempt school districts from fuel taxes</t>
  </si>
  <si>
    <t>MT_H_0000000188_2021_0</t>
  </si>
  <si>
    <t>Generally revise electric vehicle laws and fees</t>
  </si>
  <si>
    <t>climate_change_emissions_reduction; renewable_energy</t>
  </si>
  <si>
    <t>MT_S_0000000475_2009_0</t>
  </si>
  <si>
    <t>Require notice of oil or gas lease sale</t>
  </si>
  <si>
    <t>MT_H_0000000176_2013_0</t>
  </si>
  <si>
    <t>Increase amount of oil and nat. gas prod. taxes retained by school district</t>
  </si>
  <si>
    <t>MT_S_0000000449_2009_0</t>
  </si>
  <si>
    <t>Establish oil and gas education account</t>
  </si>
  <si>
    <t>MT_H_0000000627_2017_0</t>
  </si>
  <si>
    <t>Repeal local option fuel tax</t>
  </si>
  <si>
    <t>MT_H_0000000182_2011_0</t>
  </si>
  <si>
    <t>Revise bond requirements for public schools</t>
  </si>
  <si>
    <t>ncsl_database__education_bill_tracking_database__ncsl_topic__accountability; ncsl_database__energy_legislation_tracking_database__ncsl_topic__energy_efficiency; ncsl_database__energy_legislation_tracking_database__ncsl_topic__financing_energy_efficiency_and_renewable_energy</t>
  </si>
  <si>
    <t>MT_S_0000000111_2015_0</t>
  </si>
  <si>
    <t>Clarify wind generation facility impact fee for local governmental units</t>
  </si>
  <si>
    <t>MT_H_0000000228_2013_0</t>
  </si>
  <si>
    <t>Exempt certain schools from oil and gas tax allocations and limit provisions</t>
  </si>
  <si>
    <t>MT_H_0000000764_2019_0</t>
  </si>
  <si>
    <t>Generally revise electric vehicle laws</t>
  </si>
  <si>
    <t>ncsl_database__energy_legislation_tracking_database__ncsl_topic__energy_security_and_critical_infrastructure; 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ncsl_database__ncsl_transportation_funding_finance_legis_database__ncsl_topic__local_transportation_funding; ncsl_database__ncsl_transportation_funding_finance_legis_database__ncsl_topic__state_dmv_fees; ncsl_database__ncsl_transportation_funding_finance_legis_database__ncsl_topic__state_taxes_on_aviation_and_jet_fuels; ncsl_database__ncsl_transportation_funding_finance_legis_database__ncsl_topic__studies_and_pilot_projects; ncsl_database__ncsl_transportation_funding_finance_legis_database__ncsl_topic__transportation_appropriations</t>
  </si>
  <si>
    <t>MT_S_0000000462_2009_0</t>
  </si>
  <si>
    <t>Create lien on oil and gas proceeds for owners of interest</t>
  </si>
  <si>
    <t>MT_S_0000000136_2013_0</t>
  </si>
  <si>
    <t>Revise veterans home loan program laws</t>
  </si>
  <si>
    <t>ncsl_database__energy_legislation_tracking_database__ncsl_topic__fossil_energy; ncsl_database__energy_legislation_tracking_database__ncsl_topic__fossil_energy_coal; ncsl_database__military_veterans_affairs_state_leg_database__ncsl_topic__active_duty_discounts_and_benefits</t>
  </si>
  <si>
    <t>MT_H_0000000629_2021_0</t>
  </si>
  <si>
    <t>Provide for job creation tax credits</t>
  </si>
  <si>
    <t>ncsl_database__energy_legislation_tracking_database__ncsl_topic__green_jobs; ncsl_database__economic_mobility_database__ncsl_topic__tax_credits_and_deductions</t>
  </si>
  <si>
    <t>MT_H_0000000099_2015_0</t>
  </si>
  <si>
    <t>Revise fuel tax laws</t>
  </si>
  <si>
    <t>electric_grid_and_transmission; energy_efficiency; renewable_energy</t>
  </si>
  <si>
    <t>MT_S_0000000236_2013_0</t>
  </si>
  <si>
    <t>Increase coal board funding until June 30, 2019</t>
  </si>
  <si>
    <t>MT_S_0000000204_2015_0</t>
  </si>
  <si>
    <t>Lift cap on coal board allocations to Tribes impacted by coal production</t>
  </si>
  <si>
    <t xml:space="preserve">Bill Title: Enhancing the Global Warming Solutions Act, Bill Description: Relative to reviewing the economic impact of proposed rules and regulations governing greenhouse gas emissions. Environment, Natural Resources and Agriculture., Topics:energy_security_and_critical_infrastructure, </t>
  </si>
  <si>
    <t>MT_H_0000000213_2019_0</t>
  </si>
  <si>
    <t>Revise the tax rate for certain oil production</t>
  </si>
  <si>
    <t xml:space="preserve">Bill Title: Relative to a renewable energy generation fund., Bill Description: For legislation to authorize the secretary of environmental affairs to enter into certain leases and establishing a renewable energy generation fund. Telecommunications, Utilities and Energy., Topics:, </t>
  </si>
  <si>
    <t>MT_S_0000000070_2013_0</t>
  </si>
  <si>
    <t>Eliminate dual regulation of certain refinery underground piping</t>
  </si>
  <si>
    <t xml:space="preserve">Bill Title: Relative to comprehensive siting reform for land based wind projects, Bill Description: Relative to comprehensive siting reform for land based wind projects. Telecommunications, Utilities and Energy., Topics:, </t>
  </si>
  <si>
    <t>MT_block_1</t>
  </si>
  <si>
    <t>MT_S_0000000498_2009_0</t>
  </si>
  <si>
    <t>Carbon sequestration incentives and coal power protections</t>
  </si>
  <si>
    <t>Establish laws governing carbon sequestration</t>
  </si>
  <si>
    <t xml:space="preserve">Bill Title: Relative to Renewable Energy, Bill Description: Relative to low cost renewable energy. Telecommunications, Utilities and Energy., Topics:, </t>
  </si>
  <si>
    <t>MT_H_0000000156_2015_0</t>
  </si>
  <si>
    <t>Revise tax laws related to pollution control equipment</t>
  </si>
  <si>
    <t xml:space="preserve">Bill Title: Relative to consumer choice of green electricity, Bill Description: Relative to consumer choice of electricity from renewable sources. Telecommunications, Utilities and Energy., Topics:, </t>
  </si>
  <si>
    <t>MT_H_0000000303_2021_0</t>
  </si>
  <si>
    <t>Revise business equipment tax laws: Business Investment Grows (BIG) Jobs Act</t>
  </si>
  <si>
    <t>ncsl_database__education_bill_tracking_database__ncsl_topic__k_12_finance; ncsl_database__energy_legislation_tracking_database__ncsl_topic__fossil_energy; ncsl_database__energy_legislation_tracking_database__ncsl_topic__fossil_energy_natural_gas</t>
  </si>
  <si>
    <t>Bill Title: Relative to renewable energy portfolio standards, Bill Description: For legislation relative to renewable energy portfolio standards. Telecommunications, Utilities and Energy., Topics:, Electricity Generation</t>
  </si>
  <si>
    <t>MT_H_0000000529_2009_0</t>
  </si>
  <si>
    <t>Generally revise MEPA</t>
  </si>
  <si>
    <t>Bill Title: Relative to renewable energy, Bill Description: Relative to renewable energy  By Mr. Kulik of Worthington, a petition of Stephen Kulik that the Department of Energy Resources treat renewable generation equally when creating, developing and administering programs. Telecommunications, Utilities and Energy., Topics:, Regulatory</t>
  </si>
  <si>
    <t>MT_S_0000000171_2015_0</t>
  </si>
  <si>
    <t>Generally revise taxation of income, including the corporate income tax</t>
  </si>
  <si>
    <t xml:space="preserve">Bill Title: To promote the reduction of green house gas emissions and to reduce the use of fossil fuels for vehicles in the Commonwealth., Bill Description: By Mr. Smizik of Brookline, a petition of Frank I. Smizik and others for the establishment of a clean vehicle emissions incentive program within the Executive Office of Energy and Environmental Affairs. Environment, Natural Resources and Agriculture., Topics:, </t>
  </si>
  <si>
    <t>MT_H_0000000575_2009_0</t>
  </si>
  <si>
    <t>Revise water laws relating to coal bed methane</t>
  </si>
  <si>
    <t xml:space="preserve">Bill Title: Relative to green energy generation, Bill Description: Relative to green energy generation. Telecommunications, Utilities and Energy., Topics:, </t>
  </si>
  <si>
    <t>MT_H_0000000338_2009_0</t>
  </si>
  <si>
    <t>Carbon dioxide pipelines as common carriers</t>
  </si>
  <si>
    <t xml:space="preserve">Bill Title: Enhancing the Global Warming Solutions Act, Bill Description: For legislation to enhance the Global Warming Solutions Act. State Administration and Regulatory Oversight., Topics:, </t>
  </si>
  <si>
    <t>MT_S_0000000489_2009_0</t>
  </si>
  <si>
    <t>Revise taxation laws related to pipelines</t>
  </si>
  <si>
    <t xml:space="preserve">Bill Title: Relative to greenhouse gases and arbor damage, Bill Description: Relative to greenhouse gases and arbor damage. Environment, Natural Resources and Agriculture., Topics:, </t>
  </si>
  <si>
    <t>MT_H_0000000394_2021_0</t>
  </si>
  <si>
    <t>Exempt certain pollution control and carbon capture equipment from property tax</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</si>
  <si>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t>
  </si>
  <si>
    <t xml:space="preserve">Bill Title: Requiring the timely adoption of greenhouse gas emission limits for the year 2030, Bill Description: Relative to greenhouse gas emission limits. Environment, Natural Resources and Agriculture., Topics:, </t>
  </si>
  <si>
    <t>MT_S_0000000499_2009_0</t>
  </si>
  <si>
    <t>Reduce coal severance tax rates for new production for green facilities</t>
  </si>
  <si>
    <t xml:space="preserve">Bill Title: Promoting incremental hydropower improvements, Bill Description: For legislation to provide for increased capacity or efficiency improvements at hydropower facilities. Telecommunications, Utilities and Energy., Topics:, </t>
  </si>
  <si>
    <t>MT_H_0000000481_2021_0</t>
  </si>
  <si>
    <t>Protect critical infrastructure</t>
  </si>
  <si>
    <t>ncsl_database__energy_legislation_tracking_database__ncsl_topic__electric_grid_and_transmission; ncsl_database__energy_legislation_tracking_database__ncsl_topic__energy_security_and_critical_infrastructure; ncsl_database__energy_legislation_tracking_database__ncsl_topic__fossil_energy; ncsl_database__energy_legislation_tracking_database__ncsl_topic__fossil_energy_natural_gas</t>
  </si>
  <si>
    <t xml:space="preserve">Bill Title: Relative to recycling, Bill Description: For legislation relative to recycling. Environment, Natural Resources and Agriculture., Topics:, </t>
  </si>
  <si>
    <t>MT_S_0000000505_2009_0</t>
  </si>
  <si>
    <t>Temporary permit for CBM water</t>
  </si>
  <si>
    <t xml:space="preserve">Bill Title: To promote solar generation, Bill Description: Relative to the production of solar energy by electric companies and distribution companies. Telecommunications, Utilities and Energy., Topics:, </t>
  </si>
  <si>
    <t>MT_HJR_0000000011_2015_0</t>
  </si>
  <si>
    <t>Joint resolution regarding the keystone pipeline</t>
  </si>
  <si>
    <t>electric_grid_and_transmission; renewable_energy; renewable_energy_solar; renewable_energy_wind</t>
  </si>
  <si>
    <t>Bill Title: Relative to the equitable taxation of solar systems, Bill Description: For legislation relative to the equitable taxation of solar and wind powered systems. Revenue., Topics:, Financing and Financial Incentives</t>
  </si>
  <si>
    <t>MT_S_0000000399_2021_0</t>
  </si>
  <si>
    <t>Generally revise and simplify income taxes</t>
  </si>
  <si>
    <t>ncsl_database__education_bill_tracking_database__ncsl_topic__k_12_finance; ncsl_database__energy_legislation_tracking_database__ncsl_topic__fossil_energy</t>
  </si>
  <si>
    <t>Bill Title: Relative to net metering, Bill Description: For legislation relative to net metering. Telecommunications, Utilities and Energy., Topics:, Electricity Generation</t>
  </si>
  <si>
    <t>MT_SJR_0000000010_2011_0</t>
  </si>
  <si>
    <t>Resolution urging Congress to prevent EPA from regulating greenhouse gases</t>
  </si>
  <si>
    <t xml:space="preserve">Bill Title: Pertaining to green energy career development, Bill Description: For legislation to regulate solar specialty contractors, Topics:, </t>
  </si>
  <si>
    <t>MT_H_0000000216_2017_0</t>
  </si>
  <si>
    <t>Require bonding for wind development</t>
  </si>
  <si>
    <t xml:space="preserve">Bill Title: Promoting further renewable energy competition., Bill Description: For legislation to promote further renewable energy competition. Telecommunications, Utilities and Energy., Topics:, </t>
  </si>
  <si>
    <t>MT_SJR_0000000013_2015_0</t>
  </si>
  <si>
    <t>Joint resolution supporting coal</t>
  </si>
  <si>
    <t xml:space="preserve">Bill Title: Providing access to renewable energy resources., Bill Description: For legislation to provide access to renewable energy resources. Telecommunications, Utilities and Energy., Topics:, </t>
  </si>
  <si>
    <t>MT_S_0000000305_2011_0</t>
  </si>
  <si>
    <t>Revise energy policy</t>
  </si>
  <si>
    <t>ncsl_database__energy_legislation_tracking_database__ncsl_topic__fossil_energy; ncsl_database__energy_legislation_tracking_database__ncsl_topic__fossil_energy_coal; ncsl_database__energy_legislation_tracking_database__ncsl_topic__fossil_energy_natural_gas; ncsl_database__energy_legislation_tracking_database__ncsl_topic__renewable_energy</t>
  </si>
  <si>
    <t xml:space="preserve">Bill Title: Establishing a renewable energy investment commission, Bill Description: By Mr. Atsalis of Barnstable, a petition of Demetrius J. Atsalis and others establishing a renewable energy investment commission. Telecommunications, Utilities and Energy., Topics:, </t>
  </si>
  <si>
    <t>MT_H_0000000411_2015_0</t>
  </si>
  <si>
    <t>Generally revise oil and gas tax laws</t>
  </si>
  <si>
    <t xml:space="preserve">Bill Title: To modernize municipal finance and government, Bill Description: A message from His Excellency the Governor recommending legislation to modernize municipal finance and government (House, No. 3905)., Topics:, </t>
  </si>
  <si>
    <t>MT_SJR_0000000023_2017_0</t>
  </si>
  <si>
    <t>Interim study on property taxation of utility property</t>
  </si>
  <si>
    <t xml:space="preserve">Bill Title: Relative to renewable energy generation and connection, Bill Description: For legislation to generate and connect renewable energy. Telecommunications, Utilities and Energy., Topics:, </t>
  </si>
  <si>
    <t>MT_H_0000000421_2015_0</t>
  </si>
  <si>
    <t>Extend termination date of coal severance tax coal washing credit</t>
  </si>
  <si>
    <t xml:space="preserve">Bill Title: Promoting further renewable energy competition., Bill Description: Promote further renewable energy competition, Topics:, </t>
  </si>
  <si>
    <t>MT_SJR_0000000010_2021_0</t>
  </si>
  <si>
    <t>Joint resolution urging congress to appropriate funding for carbon capture</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</si>
  <si>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 ncsl_database__energy_legislation_tracking_database__ncsl_topic__energy_security_and_critical_infrastructure; ncsl_database__energy_legislation_tracking_database__ncsl_topic__fossil_energy; ncsl_database__energy_legislation_tracking_database__ncsl_topic__fossil_energy_coal</t>
  </si>
  <si>
    <t xml:space="preserve">Bill Title: Relative to expanding energy efficiency in the Commonwealth., Bill Description: Expand energy efficiency in the Commonwealth., Topics:, </t>
  </si>
  <si>
    <t>MT_S_0000000198_2009_0</t>
  </si>
  <si>
    <t>Tax biomass generation facilities up to 25 megawatts as class 14 property</t>
  </si>
  <si>
    <t xml:space="preserve">Bill Title: Relative to the monitoring of natural gas., Bill Description: For legislation to monitor natural gas. Telecommunications, Utilities and Energy., Topics:, </t>
  </si>
  <si>
    <t>MT_H_0000000533_2011_0</t>
  </si>
  <si>
    <t>Revise state coal leasing laws</t>
  </si>
  <si>
    <t>Bill Title: Relative to renewable energy certificates, Bill Description: Relativerelative to renewable energy certificates. Telecommunications, Utilities and Energy., Topics:, Electricity Generation</t>
  </si>
  <si>
    <t>MT_S_0000000292_2011_0</t>
  </si>
  <si>
    <t>Regulate underground coal gasification</t>
  </si>
  <si>
    <t xml:space="preserve">Bill Title: Relative to net metering, Bill Description: For legislation relative to net metering. Telecommunications, Utilities and Energy., Topics:, </t>
  </si>
  <si>
    <t>MT_S_0000000297_2011_0</t>
  </si>
  <si>
    <t>Provide a separate process for coal beneficiation</t>
  </si>
  <si>
    <t xml:space="preserve">Bill Title: Enhancing the global warming solutions act., Bill Description: Regulations proposed by Executive agencies in response to global warming, Topics:, </t>
  </si>
  <si>
    <t>MT_S_0000000257_2021_0</t>
  </si>
  <si>
    <t>Prohibit local governments from imposing carbon penalties, fees, or taxes</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</si>
  <si>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ncsl_database__energy_legislation_tracking_database__ncsl_topic__fossil_energy_natural_gas; ncsl_database__energy_legislation_tracking_database__ncsl_topic__utility_regulation</t>
  </si>
  <si>
    <t xml:space="preserve">Bill Title: To modernize municipal finance and government, Bill Description: Relative to modernizing municipal finance and government [for message, see House, No. 3905] as relates to sections 15 through 30, 36 through 41, 48 through 55, 57 through 79, 81 through 94, 96 through 100, 201 through 220, 232 through 240. Municipalities and Regional Government., Topics:, </t>
  </si>
  <si>
    <t>MT_S_0000000415_2011_0</t>
  </si>
  <si>
    <t>Generally revising oil and gas lease laws</t>
  </si>
  <si>
    <t>Bill Title: Relative to consumer choice, Bill Description: Relative to electric utility consumer choice. Telecommunications, Utilities and Energy., Topics:, Regulatory</t>
  </si>
  <si>
    <t>MT_H_0000000228_2015_0</t>
  </si>
  <si>
    <t>Increase coal board funding until June 30, 2017</t>
  </si>
  <si>
    <t>Bill Title: Relative to utilities, smart meters, and ratepayers’ rights, Bill Description: Relativerelative to utility meters and the rights of utility ratepayers. Telecommunications, Utilities and Energy., Topics:, Infrastructure</t>
  </si>
  <si>
    <t>MT_H_0000000393_2015_0</t>
  </si>
  <si>
    <t>Certify incidental carbon storage</t>
  </si>
  <si>
    <t xml:space="preserve">Bill Title: Relative to class I and class II renewable energy portfolio standards for hydropower facilities, Bill Description: For legislation encouraging renewable energy generation. Telecommunications, Utilities and Energy., Topics:, </t>
  </si>
  <si>
    <t>MT_S_0000000314_2015_0</t>
  </si>
  <si>
    <t>Interstate pipeline compact</t>
  </si>
  <si>
    <t xml:space="preserve">Bill Title: Relative to recycling, Bill Description: For legislation to establish performance standards for the reduction of municipal solid waste. Environment, Natural Resources and Agriculture., Topics:, </t>
  </si>
  <si>
    <t>MT_SJR_0000000036_2009_0</t>
  </si>
  <si>
    <t>Study impacts of federal climate change programs</t>
  </si>
  <si>
    <t xml:space="preserve">Bill Title: Improving neighborhood solar and net-metering in the commonwealth, Bill Description: For legislation to improve neighborhood solar and net-metering in the commonwealth. Telecommunications, Utilities and Energy., Topics:, </t>
  </si>
  <si>
    <t>MT_S_0000000392_2021_0</t>
  </si>
  <si>
    <t>Providing for energy and fiber right-of-way along interstate highways</t>
  </si>
  <si>
    <t>MT_H_0000000655_2019_0</t>
  </si>
  <si>
    <t>Revise drone laws</t>
  </si>
  <si>
    <t xml:space="preserve">Bill Title: Establish a woody biomass tax credit, Bill Description: For legislation to establish a woody biomass tax credit, Topics:, </t>
  </si>
  <si>
    <t>MT_H_0000000339_2013_0</t>
  </si>
  <si>
    <t>Generally revise natural resource tax laws</t>
  </si>
  <si>
    <t xml:space="preserve">Bill Title: Modernizing municipal finance and government, Bill Description: House bill No. 4397 as changed by the committee on Bills in the Third Reading and as amended and passed to be engrossed by the House. June 15, 2016., Topics:, </t>
  </si>
  <si>
    <t>MT_H_0000000661_2021_0</t>
  </si>
  <si>
    <t>Revise taxation of stripper oil and gas wells</t>
  </si>
  <si>
    <t>Bill Title: To prevent unnecessary arboreal costs due to natural gas leaks, Bill Description: Relative to the detection and repair of natural gas leaks and reimbursement for damages. Telecommunications, Utilities and Energy., Topics:, Infrastructure</t>
  </si>
  <si>
    <t>MT_S_0000000299_2017_0</t>
  </si>
  <si>
    <t>Generally revise hydraulic fracturing disclosure</t>
  </si>
  <si>
    <t xml:space="preserve">Bill Title: Authorizing biomass net metering., Bill Description: Authorize biomass net metering, Topics:, </t>
  </si>
  <si>
    <t>MT_HJR_0000000004_2019_0</t>
  </si>
  <si>
    <t>Resolution to congress to streamline/take control of the exportation of coal</t>
  </si>
  <si>
    <t>Bill Title: To regulate coal ash as solid waste, Bill Description: Relative to the use of coal ash as a solid waste. Environment, Natural Resources and Agriculture., Topics:, Other Energy</t>
  </si>
  <si>
    <t>MT_S_0000000028_2019_0</t>
  </si>
  <si>
    <t>Revise taxation of certain incremental oil production</t>
  </si>
  <si>
    <t>Bill Title: Relative to aggregated gas power, Bill Description: Relative to aggregated gas power. Telecommunications, Utilities and Energy., Topics:, Regulatory</t>
  </si>
  <si>
    <t>MT_SJR_0000000003_2021_0</t>
  </si>
  <si>
    <t>Provide for a feasibility study of advanced nuclear reactors</t>
  </si>
  <si>
    <t xml:space="preserve">Bill Title: To promote economic development via renewable energy production, Bill Description: For legislation to promote economic development through renewable energy production. Telecommunications, Utilities and Energy., Topics:, </t>
  </si>
  <si>
    <t>MT_S_0000000141_2013_0</t>
  </si>
  <si>
    <t>Revise definitions for certain common carrier pipelines</t>
  </si>
  <si>
    <t>Bill Title: Relative to energy efficiency education, Bill Description: For legislation to establish a program within the Department of Public Utilities to educate commercial building managers and operators relative to energy efficiency. Telecommunications, Utilities and Energy., Topics:, Energy Efficiency</t>
  </si>
  <si>
    <t>MT_block_270</t>
  </si>
  <si>
    <t>MT_S_0000000282_2013_0</t>
  </si>
  <si>
    <t>Revisions to Renewable Energy Laws, including Promoting Hydropower and Net Metering Revisions</t>
  </si>
  <si>
    <t>Generally revise taxation of income, including the corporate license tax</t>
  </si>
  <si>
    <t>Bill Title: An Act relative to energy efficiency education, Bill Description: For legislation to establish a program within the Department of Public Utilities to educate commercial building managers and operators relative to energy efficiency. Telecommunications, Utilities and Energy., Topics:, Energy Efficiency</t>
  </si>
  <si>
    <t>MT_S_0000000109_2011_0</t>
  </si>
  <si>
    <t>Revise definition of eligible renewable resources</t>
  </si>
  <si>
    <t>Bill Title: Relative to energy efficiency, Bill Description: Relative to the establishment of an energy efficiency pilot program. Telecommunications, Utilities and Energy., Topics:, Financing and Financial Incentives</t>
  </si>
  <si>
    <t>MT_S_0000000001_2017_0</t>
  </si>
  <si>
    <t>Generally revise net metering laws</t>
  </si>
  <si>
    <t>Bill Title: Relative to clarifying property tax exemptions for solar and wind systems, Bill Description: For legislation relative to clarifying property tax exemptions for solar and wind systems. Revenue., Topics:, Financing and Financial Incentives</t>
  </si>
  <si>
    <t>MT_S_0000000257_2009_0</t>
  </si>
  <si>
    <t>Revise definition of renewable energy resource</t>
  </si>
  <si>
    <t>Bill Title: Relative to solar taxation, Bill Description: Relativerelative to the taxation of real property occupied by solar or wind powered renewable generation equipment and devices. Revenue., Topics:, Financing and Financial Incentives</t>
  </si>
  <si>
    <t>MT_S_0000000007_2017_0</t>
  </si>
  <si>
    <t>Generally revise net metering</t>
  </si>
  <si>
    <t xml:space="preserve">Bill Title: Comprehensive wind energy siting reform, Bill Description: Relative to comprehensive wind energy siting reform, Topics:, </t>
  </si>
  <si>
    <t>MT_S_0000000045_2013_0</t>
  </si>
  <si>
    <t>Revise the renewable portfolio standard laws to include hydro expansions</t>
  </si>
  <si>
    <t>Bill Title: Relative to on-site combined heat and power facilities, Bill Description: For legislation relative to on-site combined heat and power facilities. Telecommunications, Utilities and Energy., Topics:, Electricity Generation</t>
  </si>
  <si>
    <t>MT_H_0000000581_2013_0</t>
  </si>
  <si>
    <t>Revise income tax using a tie to federal taxable income and repealing credits</t>
  </si>
  <si>
    <t>ncsl_database__energy_legislation_tracking_database__ncsl_topic__energy_efficiency; ncsl_database__energy_legislation_tracking_database__ncsl_topic__renewable_energy; ncsl_database__energy_legislation_tracking_database__ncsl_topic__transportation</t>
  </si>
  <si>
    <t>Bill Title: Relative to a solar farm moratorium, Bill Description: For legislation to place a moratorium on the installation of large scale ground mounted solar energy systems. Telecommunications, Utilities and Energy., Topics:, Electricity Generation</t>
  </si>
  <si>
    <t>MT_S_0000000031_2013_0</t>
  </si>
  <si>
    <t>Revise definition of eligible renewable resource</t>
  </si>
  <si>
    <t xml:space="preserve">Bill Title: Encouraging renewable energy generation., Bill Description: For legislation encouraging renewable energy generation., Topics:, </t>
  </si>
  <si>
    <t>MT_H_0000000532_2013_0</t>
  </si>
  <si>
    <t>Revise income tax using a flat tax rate and a tie to federal taxable income</t>
  </si>
  <si>
    <t xml:space="preserve">Bill Title: For legislation relative to the alternative portfolio standard., Bill Description: For legislation relative to the alternative portfolio standard., Topics:, </t>
  </si>
  <si>
    <t>MT_S_0000000402_2015_0</t>
  </si>
  <si>
    <t>Revise laws related to utilities and coal-fired generation</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</si>
  <si>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ncsl_database__energy_legislation_tracking_database__ncsl_topic__fossil_energy_coal; ncsl_database__energy_legislation_tracking_database__ncsl_topic__renewable_energy</t>
  </si>
  <si>
    <t>Bill Title: Relative to clarifying property tax exemptions for solar and wind systems, Bill Description: Relative to tax exemptions. Revenue., Topics:, Financing and Financial Incentives</t>
  </si>
  <si>
    <t>MT_H_0000000205_2017_0</t>
  </si>
  <si>
    <t>Revise tax laws related to vehicles</t>
  </si>
  <si>
    <t xml:space="preserve">Bill Title: Establishing a biofuel tax credit, Bill Description: Relative to establishing a biofuel tax credit. Revenue., Topics:, </t>
  </si>
  <si>
    <t>MT_S_0000000012_2017_0</t>
  </si>
  <si>
    <t>Update the PSC's role in reviewing net metering standards</t>
  </si>
  <si>
    <t xml:space="preserve">Bill Title: Establish a study commission on tax policey and carbon emissions reduction, Bill Description: For legislation to establish a study commission on tax policey and carbon emissions reduction, Topics:, </t>
  </si>
  <si>
    <t>MT_S_0000000114_2015_0</t>
  </si>
  <si>
    <t>Require that all hydro facilities be classified as renewable</t>
  </si>
  <si>
    <t>MT_H_0000000237_2011_0</t>
  </si>
  <si>
    <t>Revise renewable resource standard laws to eliminate certain requirements</t>
  </si>
  <si>
    <t>Bill Title: Regulating of pipelines, Bill Description: Relative to further regulating natural gas pipelines. Telecommunications, Utilities and Energy., Topics:, Infrastructure</t>
  </si>
  <si>
    <t>MT_S_0000000403_2009_0</t>
  </si>
  <si>
    <t>Revise electricity laws</t>
  </si>
  <si>
    <t xml:space="preserve">Bill Title: Relative to competitively solicited and cost effective long-term renewable energy contracts, Bill Description: Relative to competitively solicited proposals from renewable energy developers. Telecommunications, Utilities and Energy., Topics:, </t>
  </si>
  <si>
    <t>MT_S_0000000078_2017_0</t>
  </si>
  <si>
    <t>Revise reimbursement of net metered generators</t>
  </si>
  <si>
    <t xml:space="preserve">Bill Title: Establishing a Renewable Portfolio Standard for New Baseload Low Cost Renewable Energy., Bill Description: Establishing a renewable portfolio standard for new baseload low cost renewable energy, Topics:, </t>
  </si>
  <si>
    <t>MT_S_0000000032_2017_0</t>
  </si>
  <si>
    <t>Repeal community renewable energy project requirements</t>
  </si>
  <si>
    <t>Bill Title: Relative to reducing the cost of electricity for Massachusetts ratepayers, Bill Description: Relative to the cost of electricity for ratepayers. Telecommunications, Utilities and Energy., Topics:, Electricity Generation</t>
  </si>
  <si>
    <t>MT_S_0000000036_2017_0</t>
  </si>
  <si>
    <t>Eliminate the electrical licensing exemption for grid-tied generation</t>
  </si>
  <si>
    <t>ncsl_database__energy_legislation_tracking_database__ncsl_topic__electric_grid_and_transmission; ncsl_database__energy_legislation_tracking_database__ncsl_topic__energy_security_and_critical_infrastructure; ncsl_database__energy_legislation_tracking_database__ncsl_topic__green_jobs</t>
  </si>
  <si>
    <t>Bill Title: Resolve relative to establishing a comprehensive waste management hierarchy in Massachusetts, Bill Description: For legislation to establish a comprehensive waste managment hierarchy in Massachusetts. Environment, Natural Resources and Agriculture., Topics:, Emissions</t>
  </si>
  <si>
    <t>MT_S_0000000154_2017_0</t>
  </si>
  <si>
    <t>Revise net metering incentives</t>
  </si>
  <si>
    <t xml:space="preserve">Bill Title: For legislationto monitor natural gas, Bill Description: For legislationto monitor natural gas, Topics:, </t>
  </si>
  <si>
    <t>MT_SJR_0000000012_2015_0</t>
  </si>
  <si>
    <t>Study net metering laws</t>
  </si>
  <si>
    <t xml:space="preserve">Bill Title: To promote renewable gas development, Bill Description: For legislation to promote renewable gas development. Telecommunications, Utilities and Energy., Topics:, </t>
  </si>
  <si>
    <t>MT_S_0000000125_2013_0</t>
  </si>
  <si>
    <t>Revising penalties for failure to meet renewable energy requirements</t>
  </si>
  <si>
    <t>Bill Title: Relative to conservation and natural gas infrastructure, Bill Description: Relative to conservation and natural gas infrastructure. Telecommunications, Utilities and Energy., Topics:, Infrastructure</t>
  </si>
  <si>
    <t>MT_H_0000000363_2017_0</t>
  </si>
  <si>
    <t>Establish renewable energy permitting, decommissioning program</t>
  </si>
  <si>
    <t xml:space="preserve">Bill Title: Resolve relative to establishing a comprehensive waste managment hierarchy in Massachusetts, Bill Description: Relativerelative to establishing a comprehensive waste managment hierarchy in Massachusetts. Environment, Natural Resources and Agriculture., Topics:, </t>
  </si>
  <si>
    <t>MT_S_0000000330_2011_0</t>
  </si>
  <si>
    <t>Revise renewable portfolio standard laws</t>
  </si>
  <si>
    <t>MT_S_0000000325_2013_0</t>
  </si>
  <si>
    <t>Bill Title: Clarifying property tax exemptions for solar and wind systems, Bill Description: Relative to clarifying property tax exemptions for solar and wind systems. Revenue., Topics:, Financing and Financial Incentives</t>
  </si>
  <si>
    <t>MT_S_0000000159_2011_0</t>
  </si>
  <si>
    <t>Revise energy efficiency and code adoption requirements in building codes</t>
  </si>
  <si>
    <t>Bill Title: Relative to waste-to-energy facilities, Bill Description: For legislation relative to waste-to-energy facilities. Telecommunications, Utilities and Energy., Topics:, Electricity Generation</t>
  </si>
  <si>
    <t>MT_H_0000000585_2017_0</t>
  </si>
  <si>
    <t>Provide for loans to an owner of a coal-fired generating unit</t>
  </si>
  <si>
    <t>Bill Title: To implement a gas expansion program for Massachusetts, Bill Description: For legislation to increase the availability, affordability or feasibility of natural gas service. Telecommunications, Utilities and Energy., Topics:, Regulatory</t>
  </si>
  <si>
    <t>MT_H_0000000154_2015_0</t>
  </si>
  <si>
    <t>Review income tax credits</t>
  </si>
  <si>
    <t>ncsl_database__energy_legislation_tracking_database__ncsl_topic__electric_grid_and_transmission; ncsl_database__energy_legislation_tracking_database__ncsl_topic__renewable_energy; ncsl_database__energy_legislation_tracking_database__ncsl_topic__transportation</t>
  </si>
  <si>
    <t xml:space="preserve">Bill Title: Authorizing the town of Milton to establish a special purpose stabilization fund, Bill Description: For legislation to authorize the town of Milton to establish a special purpose stabilization fund. Municipalities and Regional Government. [Local Approval Received.], Topics:, </t>
  </si>
  <si>
    <t>MT_H_0000000208_2009_0</t>
  </si>
  <si>
    <t>Revise renewable portfolio standard for compliance dates for community projects</t>
  </si>
  <si>
    <t xml:space="preserve">Bill Title: Clean and Renewable Energy, Bill Description: Relative to Clean and Renewable Energy, Topics:, </t>
  </si>
  <si>
    <t>MT_S_0000000331_2019_0</t>
  </si>
  <si>
    <t>Establish the Montana energy security act</t>
  </si>
  <si>
    <t xml:space="preserve">Bill Title: , Bill Description: , Topics:, </t>
  </si>
  <si>
    <t>Bill Title: To improve renewable energy distribution, Bill Description: For legislation to improve renewable energy distribution. Telecommunications, Utilities and Energy., Topics:, Electricity Generation</t>
  </si>
  <si>
    <t>MT_H_0000000207_2009_0</t>
  </si>
  <si>
    <t>Revise renewable portfolio standard for size of community projects</t>
  </si>
  <si>
    <t>Bill Title: Reducing the cost of solar power through increased competition, Bill Description: Relative to implementing competitive bidding processes for solar power procurement and net metering facilities. Telecommunications, Utilities and Energy., Topics:, Electricity Generation</t>
  </si>
  <si>
    <t>MT_S_0000000093_2019_0</t>
  </si>
  <si>
    <t>Require decommissioning and bonding for certain solar</t>
  </si>
  <si>
    <t>Bill Title: Regarding net metering, Bill Description: For legislation relative to net metering. Telecommunications, Utilities and Energy., Topics:, Electricity Generation</t>
  </si>
  <si>
    <t>MT_H_0000000393_2011_0</t>
  </si>
  <si>
    <t>Revise coal bed methane protection act</t>
  </si>
  <si>
    <t>Bill Title: Incentivizing solar energy systems on brownfields, Bill Description: Relative to zoning appeals of proposed solar energy system installations on brownfields. Municipalities and Regional Government., Topics:, Infrastructure</t>
  </si>
  <si>
    <t>MT_H_0000000273_2021_0</t>
  </si>
  <si>
    <t>Eliminate restrictions on nuclear facility development</t>
  </si>
  <si>
    <t>ncsl_database__energy_legislation_tracking_database__ncsl_topic__electric_grid_and_transmission; ncsl_database__energy_legislation_tracking_database__ncsl_topic__nuclear_energy_facilities</t>
  </si>
  <si>
    <t>Bill Title: Relative to renewable energy, Bill Description: By Mr. Kulik of Worthington, a petition of Stephen Kulik that the Department of Energy Resources be directed to treat renewable generation equally when creating, developing and administering programs. Telecommunications, Utilities and Energy., Topics:, Electricity Generation</t>
  </si>
  <si>
    <t>MT_H_0000000576_2021_0</t>
  </si>
  <si>
    <t>Repeal the renewable portfolio standard</t>
  </si>
  <si>
    <t>ncsl_database__energy_legislation_tracking_database__ncsl_topic__financing_energy_efficiency_and_renewable_energy; ncsl_database__energy_legislation_tracking_database__ncsl_topic__renewable_energy; ncsl_database__energy_legislation_tracking_database__ncsl_topic__utility_regulation</t>
  </si>
  <si>
    <t xml:space="preserve">Bill Title: For legislation relative to energy efficiency funds generated by municipal lighting plants., Bill Description: For legislation relative to energy efficiency funds generated by municipal lighting plants., Topics:, </t>
  </si>
  <si>
    <t>MT_S_0000000178_2009_0</t>
  </si>
  <si>
    <t>Establish avoided cost tariffs for qualifying facilities</t>
  </si>
  <si>
    <t>Bill Title: Promoting agricultural energy production and reducing greenhouse gases, Bill Description: For legislation to promote agricultural energy production and reducing greenhouse gases. Telecommunications, Utilities and Energy., Topics:, Electricity Generation</t>
  </si>
  <si>
    <t>MT_H_0000000343_2009_0</t>
  </si>
  <si>
    <t>Bill Title: Relative to hydrokinetic energy, Bill Description: Relative to green energy generation. Telecommunications, Utilities and Energy., Topics:, Electricity Generation</t>
  </si>
  <si>
    <t>MT_H_0000000549_2011_0</t>
  </si>
  <si>
    <t>Clarify state's position on global warming and greenhouse gases</t>
  </si>
  <si>
    <t xml:space="preserve">Bill Title: Relative to farm energy production, Bill Description: By Mr. Kocot of Northampton, a petition of Peter V. Kocot that the Renewable Energy Trust Fund be authorized to award grants for the development of farm-based renewable energy. Telecommunications, Utilities and Energy., Topics:, </t>
  </si>
  <si>
    <t>MT_H_0000000401_2015_0</t>
  </si>
  <si>
    <t>Revise renewable resource definition</t>
  </si>
  <si>
    <t>MT_H_0000000051_2011_0</t>
  </si>
  <si>
    <t>Revise laws related to state building energy conservation programs</t>
  </si>
  <si>
    <t>Bill Title: Improving outdoor lighting and increasing dark-sky visibility, Bill Description: For legislation to promote energy efficient lighting, conserve energy, regulate outdoor night lighting, and reduce light pollution. Telecommunications, Utilities and Energy., Topics:, Energy Efficiency</t>
  </si>
  <si>
    <t>Bill Title: Relative to natural gas leaks, Bill Description: Relative to natural gas leaks, Topics:, Infrastructure</t>
  </si>
  <si>
    <t>MT_S_0000000100_2013_0</t>
  </si>
  <si>
    <t>25% new resource development revenue to fund education</t>
  </si>
  <si>
    <t xml:space="preserve">Bill Title: Communication from the Division of Energy Resources of the Executive Office of Energy and Environmental Affairs (under the provisions of section 12 of Chapter 25A of the General Laws) submitting amendments to 225 CMR 14.00 and 15.00, Renewable Energy Portfolio Standard Regulations (RPS)., Bill Description: Communication from the Division of Energy Resources of the Executive Office of Energy and Environmental Affairs (under the provisions of section 12 of Chapter 25A of the General Laws) submitting amendments to 225 CMR 14.00 and 15.00, Alternative Energy Portfolio Standard (APS). Telecommunications, Utilities and Energy, Topics:, </t>
  </si>
  <si>
    <t>MT_H_0000000438_2009_0</t>
  </si>
  <si>
    <t>Green lodging facility designation</t>
  </si>
  <si>
    <t>Bill Title: Relative to further reducing energy use by encouraging investments in energy efficiency, Bill Description: For legislation to establish a voluntary accelerated energy efficiency rebate pilot program within the Department of Public Utilities. Telecommunications, Utilities and Energy., Topics:, Financing and Financial Incentives</t>
  </si>
  <si>
    <t>MT_S_0000000150_2015_0</t>
  </si>
  <si>
    <t>Revise USB laws</t>
  </si>
  <si>
    <t xml:space="preserve">Bill Title: Regulate the retail sale of motor fuel at prices below the cost paid by retail dealers, Bill Description: For legislation to regulate the retail sale of motor fuel at prices below the cost paid by retail dealers, Topics:, </t>
  </si>
  <si>
    <t>MT_H_0000000487_2019_0</t>
  </si>
  <si>
    <t>Revise RPS to include hydropower</t>
  </si>
  <si>
    <t xml:space="preserve">Bill Title: That the Secretary of Energy and Environmental Affairs be directed to make an investigation and study of electric vehicle charging stations, Bill Description: That the Secretary of Energy and Environmental Affairs be directed to make an investigation and study of electric vehicle charging stations, Topics:, </t>
  </si>
  <si>
    <t>MT_S_0000000011_2015_0</t>
  </si>
  <si>
    <t>Revise universal system benefits laws to exempt small electric utilities</t>
  </si>
  <si>
    <t xml:space="preserve">Bill Title: For legislation relative to gasoline prices, Bill Description: For legislation relative to gasoline prices, Topics:, </t>
  </si>
  <si>
    <t>MT_S_0000000274_2011_0</t>
  </si>
  <si>
    <t>Classify expansions to hydroelectric facilities for property tax purposes</t>
  </si>
  <si>
    <t xml:space="preserve">Bill Title: Establish a green building income and excise tax credit for the use of certain environmental practices, Bill Description: For legislation to establish a green building income and excise tax credit for the use of certain environmental practices, Topics:, </t>
  </si>
  <si>
    <t>MT_S_0000000074_2013_0</t>
  </si>
  <si>
    <t>Require renewable energy projects and USB projects be green certified</t>
  </si>
  <si>
    <t xml:space="preserve">Bill Title: Income tax incentives for the use of biofuel feedstock for heating purposes, Bill Description: Relative to income tax incentives for the use of biofuel feedstock for heating purposes, Topics:, </t>
  </si>
  <si>
    <t>Bill Title: Relative to clarifying property tax exemptions for solar and wind systems, Bill Description: Relative to clarifying property tax exemptions for solar and wind systems (Senate, No. 2160),-- reports that the matter be placed in the Orders of the Day for the next session with amendment substituting a new draft with the same title (Senate, No. 2364)., Topics:, Financing and Financial Incentives</t>
  </si>
  <si>
    <t>MT_H_0000000333_2009_0</t>
  </si>
  <si>
    <t>Fund geothermal research and development</t>
  </si>
  <si>
    <t>Bill Title: Clarifying property tax exemptions for solar and wind systems, Bill Description: Relative to property tax exemptions for solar and wind systems. Revenue., Topics:, Financing and Financial Incentives</t>
  </si>
  <si>
    <t>MT_H_0000000230_2015_0</t>
  </si>
  <si>
    <t>Repeal Community Renewable Energy Project requirements</t>
  </si>
  <si>
    <t>Bill Title: Concerning energy efficient improvements, Bill Description: For legislation to establish a residential sustainable energy program. Telecommunications, Utilities and Energy., Topics:, Financing and Financial Incentives</t>
  </si>
  <si>
    <t>MT_H_0000000326_2011_0</t>
  </si>
  <si>
    <t>Repeal laws authorizing statewide vote on nuclear facilities</t>
  </si>
  <si>
    <t>climate_change_emissions_reduction; energy_efficiency; fossil_energy_natural_gas; utility_regulation</t>
  </si>
  <si>
    <t>Bill Title: Relative to the future of heat in the Commonwealth, Bill Description: For legislation relative to the future of heat in the Commonwealth. Telecommunications, Utilities and Energy., Topics:, Regulatory</t>
  </si>
  <si>
    <t>MT_S_0000000277_2017_0</t>
  </si>
  <si>
    <t>Prohibit use of alternative energy loan account for virtual net metering</t>
  </si>
  <si>
    <t>Bill Title: Relative to renewable energy certificates, Bill Description: Relative to renewable energy certificates. Telecommunications, Utilities and Energy., Topics:, Electricity Generation</t>
  </si>
  <si>
    <t>MT_S_0000000343_2015_0</t>
  </si>
  <si>
    <t>Bill Title: Relative to federally regulated renewable energy facilities, Bill Description: For legislation relative to federally regulated renewable energy facilities. Environment, Natural Resources and Agriculture., Topics:, Electricity Generation</t>
  </si>
  <si>
    <t>MT_H_0000000245_2021_0</t>
  </si>
  <si>
    <t>Revising electricity supply resource procurement approval</t>
  </si>
  <si>
    <t>ncsl_database__energy_legislation_tracking_database__ncsl_topic__climate_change; ncsl_database__energy_legislation_tracking_database__ncsl_topic__climate_change_emissions_reduction; ncsl_database__energy_legislation_tracking_database__ncsl_topic__utility_regulation</t>
  </si>
  <si>
    <t>MT_S_0000000102_2019_0</t>
  </si>
  <si>
    <t>Revise motor vehicle registration fees</t>
  </si>
  <si>
    <t>ncsl_database__unemployment_legislation_database__ncsl_topic__benefits_and_elegibility; ncsl_database__unemployment_legislation_database__ncsl_topic__employee_misclassification</t>
  </si>
  <si>
    <t>Bill Title: Relative to protecting the solvency of the Massachusetts UI system, Bill Description: For legislation to repeal the recent extension of unemployment insurance benefits to locked-out workers at electric and gas companies. Labor and Workforce Development., Topics:, Regulatory</t>
  </si>
  <si>
    <t>MT_block_258</t>
  </si>
  <si>
    <t>MT_H_0000000254_2009_0</t>
  </si>
  <si>
    <t>Emissions standards and coal regulations</t>
  </si>
  <si>
    <t>Monitor and report on greenhouse gas emissions</t>
  </si>
  <si>
    <t xml:space="preserve">Bill Title: The granting of tax credits for certain persons engaged in the production of cellulosic biofuels in the Commonwealth, Bill Description: Relative to the granting of tax credits for certain persons engaged in the production of cellulosic biofuels in the Commonwealth, Topics:, </t>
  </si>
  <si>
    <t>MT_H_0000000375_2009_0</t>
  </si>
  <si>
    <t>Create a bipartisan committee to evaluate climate change initiative</t>
  </si>
  <si>
    <t xml:space="preserve">Bill Title: RELATIVE TO NUCLEAR REACTORS; MONITORING AND SURVEILLANCE; CHARGES AND ASSESSMENTS ., Bill Description: The monitoring of radiation levels from nuclear power plants by the Department of Public Health, Topics:, </t>
  </si>
  <si>
    <t>MT_S_0000000180_2009_0</t>
  </si>
  <si>
    <t>Establish emission standards</t>
  </si>
  <si>
    <t>Bill Title: Relative to clarifying property tax exemptions for solar and wind systems, Bill Description: Relative to clarifying property tax exemptions for solar and wind systems. Revenue., Topics:, Financing and Financial Incentives</t>
  </si>
  <si>
    <t>MT_H_0000000502_2009_0</t>
  </si>
  <si>
    <t>Revise fossil fuel development laws</t>
  </si>
  <si>
    <t xml:space="preserve">Bill Title: Relative to monthly minimum reliability contributions, Bill Description: For legislation relative to monthly minimum reliability contributions. Telecommunications, Utilities and Energy., Topics:, </t>
  </si>
  <si>
    <t>MT_S_0000000338_2017_0</t>
  </si>
  <si>
    <t>Revise laws related to closure of certain coal-fired generation</t>
  </si>
  <si>
    <t>Bill Title: Relative to federally regulated renewable energy facilities, Bill Description: Relative to certain federally regulated renewable energy facilities. Environment, Natural Resources and Agriculture., Topics:, Infrastructure</t>
  </si>
  <si>
    <t>MT_H_0000000422_2009_0</t>
  </si>
  <si>
    <t>Revise eminent domain law on necessity for railroads</t>
  </si>
  <si>
    <t>Bill Title: To reduce energy burdens and increase competitiveness in the Commonwealth, Bill Description: For legislation relative to energy burdens. State Administration and Regulatory Oversight., Topics:, Energy Efficiency</t>
  </si>
  <si>
    <t>MT_S_0000000236_2015_0</t>
  </si>
  <si>
    <t>Limit authority to regulate carbon to the discretion of the Legislature</t>
  </si>
  <si>
    <t xml:space="preserve">Bill Title: Regulate the transporting of oil fuel, Bill Description: For legislation to regulate the transporting of oil fuel, Topics:, </t>
  </si>
  <si>
    <t xml:space="preserve">Bill Title: Provide a tax credit for expenditures on energy efficient technologies, Bill Description: For legislation to provide a tax credit for expenditures on energy efficient technologies, Topics:, </t>
  </si>
  <si>
    <t>MT_SJR_0000000024_2009_0</t>
  </si>
  <si>
    <t>Endorse western climate initiative</t>
  </si>
  <si>
    <t xml:space="preserve">Bill Title: For legislation relative to uniform hazardous material transportation procedures, Bill Description: For legislation relative to uniform hazardous material transportation procedures, Topics:, </t>
  </si>
  <si>
    <t>Bill Title: Increasing nuclear power plant protections to a twenty mile radius, Bill Description: For legislation to increase power plant safety preparedness by the Department of Public Health to twenty miles. Public Health., Topics:, Other Energy</t>
  </si>
  <si>
    <t>Bill Title: Relative to clarifying property tax exemptions for solar and wind systems, Bill Description: Relative to clarifying property tax exemptions for solar and wind systems, Topics:, Financing and Financial Incentives</t>
  </si>
  <si>
    <t>Bill Title: Relative to clarifying property tax exemptions for solar and wind systems, Bill Description: For legislationfor legislation relative to solar and wind property tax exemptions,- reports the accompanying bill (Senate, No. 2160)., Topics:, Financing and Financial Incentives</t>
  </si>
  <si>
    <t>Bill Title: Increasing nuclear power plant protections to a twenty mile radius, Bill Description: For legislation to increase power plant safety preparedness by the Department of Public Health to twenty miles . Public Health., Topics:, Infrastructure</t>
  </si>
  <si>
    <t>MT_S_0000000350_2011_0</t>
  </si>
  <si>
    <t>Revising renewable energy portfolio standard</t>
  </si>
  <si>
    <t xml:space="preserve">Bill Title: Require that certain taxicabs be hybrid or alternative fuel vehicles, Bill Description: For legislation to require that certain taxicabs be hybrid or alternative fuel vehicles, Topics:, </t>
  </si>
  <si>
    <t>MT_H_0000000660_2009_0</t>
  </si>
  <si>
    <t>Creating the Large-Scale Energy Development Infrastructure Impact Act</t>
  </si>
  <si>
    <t>Bill Title: Clarifying the local taxation of clean energy producing property, Bill Description: For legislation to clarify the local taxation of clean energy producing property. Revenue., Topics:, Financing and Financial Incentives</t>
  </si>
  <si>
    <t xml:space="preserve">Bill Title: Relative to emergency planning, Bill Description: For legislation to direct the Massachusetts Emergency Management Agency to assess and report on the preparedness plans for a radiological accident at the Pilgrim Nuclear Power Station and the Seabrook Nuclear Power Plant. Public Safety and Homeland Security., Topics:, </t>
  </si>
  <si>
    <t>MT_S_0000000088_2021_0</t>
  </si>
  <si>
    <t>Establish requirements for coal-fired power plant maintenance</t>
  </si>
  <si>
    <t>ncsl_database__energy_legislation_tracking_database__ncsl_topic__financing_energy_efficiency_and_renewable_energy; ncsl_database__energy_legislation_tracking_database__ncsl_topic__fossil_energy; ncsl_database__energy_legislation_tracking_database__ncsl_topic__fossil_energy_coal; ncsl_database__energy_legislation_tracking_database__ncsl_topic__utility_regulation</t>
  </si>
  <si>
    <t>Bill Title: Combating climate change, Bill Description: For legislation to combat climate change. Telecommunications, Utilities and Energy., Topics:, Emissions</t>
  </si>
  <si>
    <t>MT_block_209</t>
  </si>
  <si>
    <t>MT_H_0000000192_2015_0</t>
  </si>
  <si>
    <t>Net metering and RPS increases</t>
  </si>
  <si>
    <t>Increase the cap on net metering</t>
  </si>
  <si>
    <t>Bill Title: Regulating pipelines, Bill Description: For legislation to regulate pipelines. Telecommunications, Utilities and Energy., Topics:, Infrastructure</t>
  </si>
  <si>
    <t>MT_S_0000000182_2015_0</t>
  </si>
  <si>
    <t>Provide for neighborhood net metering</t>
  </si>
  <si>
    <t>Bill Title: To protect our environment and lower our carbon footprint, Bill Description: For legislation to protect our environment and reduce the carbon footprint of the commonwealth. Telecommunications, Utilities and Energy., Topics:, Emissions</t>
  </si>
  <si>
    <t>MT_H_0000000188_2015_0</t>
  </si>
  <si>
    <t>Bill Title: To regulate hydraulic fracturing, Bill Description: For legislation to further regulate the use of hydraulic fracturing to stimulate the extraction of natural gas. Environment, Natural Resources and Agriculture., Topics:, Natural Gas Development</t>
  </si>
  <si>
    <t>MT_H_0000000394_2013_0</t>
  </si>
  <si>
    <t>Allow for aggregate net metering</t>
  </si>
  <si>
    <t>Bill Title: Protecting ratepayers from gas pipeline expansion costs, Bill Description: For legislation to prohibit companies from charging ratepayers for the construction or expansion of interstate gas infrastructure. Telecommunications, Utilities and Energy., Topics:, Infrastructure</t>
  </si>
  <si>
    <t>MT_S_0000000134_2015_0</t>
  </si>
  <si>
    <t>Bill Title: To protect our environment and reduce the carbon footprint of the commonwealth, Bill Description: For legislation to protect our environment and reduce the carbon footprint of the commonwealth. Telecommunications, Utilities and Energy., Topics:, Emissions</t>
  </si>
  <si>
    <t>MT_H_0000000504_2017_0</t>
  </si>
  <si>
    <t>Bill Title: Relative to natural gas safety and responsibility, Bill Description: Relative to natural gas safety and responsibility. Telecommunications, Utilities and Energy., Topics:, Infrastructure</t>
  </si>
  <si>
    <t>MT_S_0000000247_2013_0</t>
  </si>
  <si>
    <t>Increase net metering cap on energy production</t>
  </si>
  <si>
    <t>Bill Title: Protecting ratepayers from gas pipeline expansion costs, Bill Description: For legislation to protect ratepayers from gas pipeline expansion costs. Telecommunications, Utilities and Energy., Topics:, Infrastructure</t>
  </si>
  <si>
    <t>MT_H_0000000034_2017_0</t>
  </si>
  <si>
    <t>Increase net metering cap for certain customer generators</t>
  </si>
  <si>
    <t>Bill Title: Relative to shifting from carbon emissions to transportation investment, Bill Description: For legislation to impose a tax on certain fuels and to dedicate the revenue raised toward transportation investment. Revenue., Topics:, Emissions</t>
  </si>
  <si>
    <t>MT_H_0000000485_2015_0</t>
  </si>
  <si>
    <t>Bill Title: To protect our drinking water from hydraulic fracturing, Bill Description: For legislation to to protect drinking water from hydraulic fracturing. Environment, Natural Resources and Agriculture., Topics:, Natural Gas Development</t>
  </si>
  <si>
    <t>MT_S_0000000332_2011_0</t>
  </si>
  <si>
    <t>Increase Montana renewable energy portfolio standard</t>
  </si>
  <si>
    <t>climate_change; climate_change_adaptation_and_environment; energy_efficiency; energy_security_and_critical_infrastructure; renewable_energy</t>
  </si>
  <si>
    <t>Bill Title: To protect our environment and update our climate action plan, Bill Description: For legislation to protect our environment and update our climate action plan. Telecommunications, Utilities and Energy., Topics:, Regulatory</t>
  </si>
  <si>
    <t>MT_H_0000000489_2015_0</t>
  </si>
  <si>
    <t>Bill Title: Relative to public investment in fossil fuels, Bill Description: Relative to the divestment of state pension funds from holdings in fossil fuel companies. Public Service., Topics:, Other Energy</t>
  </si>
  <si>
    <t>MT_H_0000000255_2009_0</t>
  </si>
  <si>
    <t>Bill Title: Establishing tracking and reporting requirements for Massachusetts transportation fuels and associated greenhouse gas emissions, Bill Description: For legislation to establish tracking and reporting requirements for Massachusetts transportation fuels and associated greenhouse gas emissions. Environment, Natural Resources and Agriculture., Topics:, Emissions</t>
  </si>
  <si>
    <t>MT_S_0000000106_2013_0</t>
  </si>
  <si>
    <t>Bill Title: Relative to pipeline siting, Bill Description: For legislation relative to pipeline siting. Telecommunications, Utilities and Energy., Topics:, Infrastructure</t>
  </si>
  <si>
    <t>MT_SJR_0000000017_2015_0</t>
  </si>
  <si>
    <t>Bill Title: To transition Massachusetts to 100 per cent renewable energy, Bill Description: Relative to the use of renewable energy in the Commonwealth. Telecommunications, Utilities and Energy., Topics:, Electricity Generation</t>
  </si>
  <si>
    <t>MT_S_0000000201_2017_0</t>
  </si>
  <si>
    <t>climate_change; climate_change_adaptation_and_environment; energy_efficiency; energy_efficiency_building_codes_and_standards</t>
  </si>
  <si>
    <t>Bill Title: To protect our environment and update our climate action plan, Bill Description: For legislation to protect our environment and update our climate action plan. Telecommunications, Utilities and Energy., Topics:, Infrastructure</t>
  </si>
  <si>
    <t>MT_H_0000000193_2017_0</t>
  </si>
  <si>
    <t>Revise utility electric cost recovery</t>
  </si>
  <si>
    <t>MT_H_0000000189_2015_0</t>
  </si>
  <si>
    <t>Eliminate certain automatic utility rate adjustments for outages</t>
  </si>
  <si>
    <t>Bill Title: Involving hydraulic fracturing, Bill Description: Relative to the reporting of hydraulic fracturing processes employed in the extraction of natural gas. Telecommunications, Utilities and Energy., Topics:, Natural Gas Development</t>
  </si>
  <si>
    <t>Bill Title: Affirming that consumers not be forced to pay capital costs of natural gas pipelines, Bill Description: Relative to prohibiting electric customer support for gas pipeline expansions. Telecommunications, Utilities and Energy., Topics:, Infrastructure</t>
  </si>
  <si>
    <t>MT_S_0000000191_2019_0</t>
  </si>
  <si>
    <t>Allow counties to establish a coal trust fund</t>
  </si>
  <si>
    <t>Bill Title: To protect our drinking water from hydraulic fracturing, Bill Description: For legislation to protect drinking water from hydraulic fracturing. Environment, Natural Resources and Agriculture., Topics:, Natural Gas Development</t>
  </si>
  <si>
    <t>MT_block_150</t>
  </si>
  <si>
    <t>MT_S_0000000085_2021_0</t>
  </si>
  <si>
    <t>Generally revise taxation of renewable energy</t>
  </si>
  <si>
    <t>Bill Title: Redefining natural gas compressor station, Bill Description: Relative to redefining the term natural gas compressor station. Telecommunications, Utilities and Energy., Topics:, Infrastructure</t>
  </si>
  <si>
    <t xml:space="preserve">Bill Title: Relating to hydraulic fracturing, Bill Description: Relative to the reporting of hydraulic fracturing processes employed in the extraction of natural gas. Telecommunications, Utilities and Energy., Topics:, </t>
  </si>
  <si>
    <t>MT_S_0000000239_2019_0</t>
  </si>
  <si>
    <t>Provide for moratorium on property taxes for broadband fiber and cable</t>
  </si>
  <si>
    <t>Bill Title: Relative to 2030 and 2040 emissions benchmarks, Bill Description: For legislation relative to 2030 and 2040 emissions benchmarks. Environment, Natural Resources and Agriculture., Topics:, Emissions</t>
  </si>
  <si>
    <t>MT_H_0000000346_2021_0</t>
  </si>
  <si>
    <t>Revise renewable energy laws</t>
  </si>
  <si>
    <t>Bill Title: Preventing the disposal of hydraulic fracturing wastewater, Bill Description: Relative to hydraulic fracturing wastewater. Environment, Natural Resources and Agriculture., Topics:, Natural Gas Development</t>
  </si>
  <si>
    <t>MT_S_0000000334_2021_0</t>
  </si>
  <si>
    <t>Establishing cost calculations for transmission systems</t>
  </si>
  <si>
    <t>Bill Title: Creating a special commission to study the health impacts of wind turbines, Bill Description: Bill Title: An Act creating a special commission to study the health impacts of wind turbines  By Mr. Smola of Palmer, a petition of Todd M. Smola and Thomas J. Calter for an investigation by a special commission (including members of the General Court) on the health impacts of wind turbines. Public Health., Topics:, Electricity Generation</t>
  </si>
  <si>
    <t>ncsl_database__pension_legislation_database__ncsl_topic__governance_and_invesment_policy</t>
  </si>
  <si>
    <t>Bill Title: Relative to public investment in fossil fuels, Bill Description: For legislation relative to public investment in fossil fuels. Public Service., Topics:, Other Energy</t>
  </si>
  <si>
    <t>Bill Title: Establishing tracking and reporting requirements for Massachusetts transportation fuels and associated greenhouse gas emissions, Bill Description: For legislation to compute and track the individual and collective lifecycle greenhouse gas emissions of all fuels. Environment, Natural Resources and Agriculture., Topics:, Emissions</t>
  </si>
  <si>
    <t>MT_H_0000000438_2019_0</t>
  </si>
  <si>
    <t>Establishing restructuring requirements for electric utility industry</t>
  </si>
  <si>
    <t>Bill Title: Regulating the location of pipelines, Bill Description: Relative to regulating the location of fossil fuel transmission pipelines. Telecommunications, Utilities and Energy., Topics:, Infrastructure</t>
  </si>
  <si>
    <t>MT_H_0000000418_2019_0</t>
  </si>
  <si>
    <t>Bill Title: Further promoting energy efficiency and green jobs, Bill Description: For legislation to further promote energy efficiency and green jobs. Telecommunications, Utilities and Energy., Topics:, Financing and Financial Incentives</t>
  </si>
  <si>
    <t>MT_H_0000000415_2019_0</t>
  </si>
  <si>
    <t>Prohibit the state from implementing any federal greenhouse gas regulations</t>
  </si>
  <si>
    <t>MT_H_0000000743_2019_0</t>
  </si>
  <si>
    <t>Revise laws related to utility carbon costs</t>
  </si>
  <si>
    <t>Bill Title: To regulate hydraulic fracturing, Bill Description: For legislation to regulate hydraulic fracturing. Environment, Natural Resources and Agriculture., Topics:, Natural Gas Development</t>
  </si>
  <si>
    <t>MT_block_131</t>
  </si>
  <si>
    <t xml:space="preserve">Bill Title: To create environmental justice., Bill Description: Create environmental justice, Topics:, </t>
  </si>
  <si>
    <t>Bill Title: To promote the reduction of green house gas emissions and to reduce the use of fossil fuels for vehicles in the Commonwealth., Bill Description: Bill Title: An Act to promote the reduction of green house gas emissions and to reduce the use of fossil fuels for vehicles in the Commonwealth.  By Mr. Smizik of Brookline, a petition of Frank I. Smizik and others for the establishment of a clean vehicle emissions incentive program within the Executive Office of Energy and Environmental Affairs. Environment, Natural Resources and Agriculture., Topics:, Financing and Financial Incentives</t>
  </si>
  <si>
    <t>Bill Title: Relative to a moratorium on hydraulic fracturing, Bill Description: For legislation relative to a moratorium on hydraulic fracturing. Environment, Natural Resources and Agriculture., Topics:, Natural Gas Development</t>
  </si>
  <si>
    <t xml:space="preserve">Bill Title: Create environmental justice, Bill Description: For legislation to create environmental justice, Topics:, </t>
  </si>
  <si>
    <t>MT_SJR_0000000016_2021_0</t>
  </si>
  <si>
    <t>Urge support for Keystone XL pipeline</t>
  </si>
  <si>
    <t>Bill Title: Relative to creating energy jobs, Bill Description: Relative to advanced and applied energy technologies and the reduction of energy reliance on non-renewable sources. Economic Development and Emerging Technologies., Topics:, Regulatory</t>
  </si>
  <si>
    <t xml:space="preserve">Bill Title: To protect Massachusetts pollinators, Bill Description: Relative to the use and protection of pollinators by further regulating the spraying, release, deposit or application of a neonicotinoid on certain agricultural land. Environment, Natural Resources and Agriculture., Topics:, </t>
  </si>
  <si>
    <t>MT_H_0000000475_2021_0</t>
  </si>
  <si>
    <t>Revise Renewable Portfolio Standard to include hydropower</t>
  </si>
  <si>
    <t>Bill Title: Creating a commission to study the feasibility of divestment of fossil fuels from the Commonwealth's pension systems, Bill Description: Relative to public investments in fossil fuels. Public Service., Topics:, Other Energy</t>
  </si>
  <si>
    <t>Bill Title: Relative to 2030 and 2040 emissions benchmarks, Bill Description: Relative to 2030 and 2040 emissions benchmarks (Senate, No. 458),-- reports, recommending that the same ought to pass with an amendment substituting a new draft with the same title (Senate, No. 2092)., Topics:, Emissions</t>
  </si>
  <si>
    <t>Bill Title: Preventing the disposal of hydraulic fracturing wastewater, Bill Description: For legislation to prevent the disposal of hydraulic fracturing wastewater. Environment, Natural Resources and Agriculture., Topics:, Natural Gas Development</t>
  </si>
  <si>
    <t>MT_H_0000000650_2021_0</t>
  </si>
  <si>
    <t>Establish business income and venture capital credits</t>
  </si>
  <si>
    <t>MT_H_0000000656_2019_0</t>
  </si>
  <si>
    <t>Generally revise oil and gas tax and distribution laws</t>
  </si>
  <si>
    <t>Bill Title: Sparking the modernization of state heating systems, Bill Description: For legislation to spark the modernization of state heating systems. State Administration and Regulatory Oversight., Topics:, Financing and Financial Incentives</t>
  </si>
  <si>
    <t>MT_S_0000000201_2021_0</t>
  </si>
  <si>
    <t>Revise avoided cost rate-making</t>
  </si>
  <si>
    <t>Bill Title: For revenue-neutral carbon surcharge via shift from sales tax to transportation fuel tax, Bill Description: For legislation to shift revenue from sales tax to transportation fuel tax. Revenue., Topics:, Emissions</t>
  </si>
  <si>
    <t>MT_H_0000000314_2021_0</t>
  </si>
  <si>
    <t>Require PSC to consider economic impact of coal plant closure</t>
  </si>
  <si>
    <t>MT_H_0000000476_2019_0</t>
  </si>
  <si>
    <t>Provide low-interest loans for coal-fired generation</t>
  </si>
  <si>
    <t>MT_S_0000000237_2021_0</t>
  </si>
  <si>
    <t xml:space="preserve">Bill Title: RELATIVE TO GASOLINE DEALERS, Bill Description: RELATIVE TO GASOLINE DEALERS, Topics:, </t>
  </si>
  <si>
    <t>Bill Title: Relative to a moratorium on hydraulic fracturing, Bill Description: Relative to a moratorium on hydraulic fracturing (Senate, No. 457),-- reports, recommending that the same ought to pass with an amendment substituting a new draft with the same title (Senate, No. 2309)., Topics:, Natural Gas Development</t>
  </si>
  <si>
    <t>Bill Title: To protect our drinking water from hydraulic fracturing, Bill Description: To protect our drinking water from hydraulic fracturing, Topics:, Natural Gas Development</t>
  </si>
  <si>
    <t>Bill Title: To regulate hydraulic fracturing, Bill Description: For legislation to regulate hydraulic fracturing. Telecommunications, Utilities and Energy., Topics:, Natural Gas Development</t>
  </si>
  <si>
    <t>MT_H_0000000456_2019_0</t>
  </si>
  <si>
    <t>Revise energy laws to allow electric utilities to participate in EV marketplace</t>
  </si>
  <si>
    <t>MT_S_0000000329_2019_0</t>
  </si>
  <si>
    <t>Allow for extension of state coal leases</t>
  </si>
  <si>
    <t xml:space="preserve">Bill Title: Promote fairness in gasoline product marketing and sales, Bill Description: For legislation to promote fairness in gasoline product marketing and sales, Topics:, </t>
  </si>
  <si>
    <t>MT_H_0000000648_2021_0</t>
  </si>
  <si>
    <t>Generally revise natural resource laws</t>
  </si>
  <si>
    <t xml:space="preserve">Bill Title: Require disclosure by refiners and distributors of wholesale motor fuel pricing policies, Bill Description: For legislation to require disclosure by refiners and distributors of wholesale motor fuel pricing policies, Topics:, </t>
  </si>
  <si>
    <t>MT_H_0000000695_2021_0</t>
  </si>
  <si>
    <t>Generally revise environmental laws</t>
  </si>
  <si>
    <t>Bill Title: Further regulating utility contracts, Bill Description: Relative to natural gas pipeline contracts filed by electric companies. Telecommunications, Utilities and Energy., Topics:, Regulatory</t>
  </si>
  <si>
    <t>MT_H_0000000723_2019_0</t>
  </si>
  <si>
    <t>Provide for review of income tax credits</t>
  </si>
  <si>
    <t>Bill Title: Relative to a clean fuel standard, Bill Description: For legislation relative to a clean fuel standard. Transportation., Topics:, Emissions</t>
  </si>
  <si>
    <t>MT_S_0000000328_2019_0</t>
  </si>
  <si>
    <t>Authorize local abatement of coal gross proceeds tax for surface mines</t>
  </si>
  <si>
    <t>Bill Title: Relative to preventing price gouging during an emergency, Bill Description: For legislation relative to preventing price gouging during an emergency. Consumer Protection and Professional Licensure., Topics:, Other Energy</t>
  </si>
  <si>
    <t>fossil_energy; fossil_energy_natural_gas; ncsl_database__pension_legislation_database__ncsl_topic__divestiture</t>
  </si>
  <si>
    <t>Bill Title: Authorizing independent retirement boards to divest from fossil fuel companies, Bill Description: For legislation to authorize independent retirement boards to divest from fossil fuel companies. Financial Services., Topics:, Other Energy</t>
  </si>
  <si>
    <t>MT_S_0000000195_2019_0</t>
  </si>
  <si>
    <t>energy_security_and_critical_infrastructure; renewable_energy; transportation; ncsl_database__ncsl_transportation_funding_finance_legis_database__ncsl_topic__alternative_fuels_and_electric_vehicles</t>
  </si>
  <si>
    <t>Bill Title: A bill for an act relating to liquids which are flammable or combustible, by providing for the storage, marketing, and distribution of such liquids, providing for the marketing and distribution of liquids classified as motor fuel, including a conventional blendstock for oxygenate blending, and blended and unblended gasoline and diesel fuel, extending the period for determining the rates of the motor fuel tax based on calculating the distribution of ethanol blended gasoline and other motor fuel, including fees and penalties, and including effective date provisions. Effective 7-1-13, with exception of Division IV, effective 6-17-13., Bill Description: A bill for an act relating to liquids which are flammable or combustible, by providing for the storage, marketing, and distribution of such liquids, providing for the marketing and distribution of liquids classified as motor fuel, including a conventional blendstock for oxygenate blending, and blended and unblended gasoline and diesel fuel, extending the period for determining the rates of the motor fuel tax based on calculating the distribution of ethanol blended gasoline and other motor fuel, including fees and penalties, and including effective date provisions. Effective 7-1-13, with exception of Division IV, effective 6-17-13., Topics:, Transportation</t>
  </si>
  <si>
    <t>MT_H_0000000206_2019_0</t>
  </si>
  <si>
    <t>Clarify a rural cooperative utility's authority</t>
  </si>
  <si>
    <t>transportation; transportation_alt_fuel/hybrid; ncsl_database__ncsl_transportation_funding_finance_legis_database__ncsl_topic__state_taxes_on_gasoline_and_diesel</t>
  </si>
  <si>
    <t>Bill Title: A bill for an act relating to the excise taxes on motor fuel and certain special fuel, and including applicability provisions. (Formerly SSB 1246; See SF 2403.), Bill Description: A bill for an act relating to the excise taxes on motor fuel and certain special fuel, and including applicability provisions. (Formerly SSB 1246; See SF 2403.), Topics:, Transportation</t>
  </si>
  <si>
    <t>MT_SJR_0000000033_2021_0</t>
  </si>
  <si>
    <t>Interim study of Montana electric grid capacity</t>
  </si>
  <si>
    <t>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t>
  </si>
  <si>
    <t>Bill Title: A bill for an act relating to renewable fuels, by providing for biobutanol and biobutanol blended gasoline, modifying the rate of the E-15 plus gasoline promotion tax credit and extending provisions for a biodiesel production refund, and including effective date and retroactive applicability provisions. (Formerly SF 2333.) Various effective dates; see section 16 of bill., Bill Description: A bill for an act relating to renewable fuels, by providing for biobutanol and biobutanol blended gasoline, modifying the rate of the E-15 plus gasoline promotion tax credit and extending provisions for a biodiesel production refund, and including effective date and retroactive applicability provisions. (Formerly SF 2333.) Various effective dates; see section 16 of bill., Topics:, Transportation</t>
  </si>
  <si>
    <t>MT_block_122</t>
  </si>
  <si>
    <t xml:space="preserve">Bill Title: A bill for an act relating to motor fuels, including biofuels and renewable fuels dispensed by retail dealers, and by providing for tax credits and refunds, providing an appropriation, and including effective date and retroactive and other applicability provisions. (Formerly SSB 1148 and SF SF 496.) Various effective dates; see sections 13, 22, 33, 39, 56, and 60 of bill., Bill Description: A bill for an act relating to motor fuels, including biofuels and renewable fuels dispensed by retail dealers, and by providing for tax credits and refunds, providing an appropriation, and including effective date and retroactive and other applicability provisions. (Formerly SSB 1148 and SF SF 496.) Various effective dates; see sections 13, 22, 33, 39, 56, and 60 of bill., Topics:, </t>
  </si>
  <si>
    <t>Bill Title: A bill for an act providing for tax credits and refunds relating to renewable fuels including their component biofuels and including effective date and retroactive applicability provisions. (See SF 2223 and SF 2309.), Bill Description: A bill for an act providing for tax credits and refunds relating to renewable fuels including their component biofuels and including effective date and retroactive applicability provisions. (See SF 2223 and SF 2309.), Topics:, Transportation</t>
  </si>
  <si>
    <t xml:space="preserve">Bill Title: A study bill for providing for tax credits and refunds relating to renewable fuels including their component biofuels and including effective date and retroactive applicability provisions., Bill Description: A study bill for providing for tax credits and refunds relating to renewable fuels including their component biofuels and including effective date and retroactive applicability provisions., Topics:, </t>
  </si>
  <si>
    <t xml:space="preserve">Bill Title: A bill for an act providing for the department of agriculture and land stewardship’s administration of certain functions, relating to forest and fruit tree reservation requirements, the name of the state soil conservation committee, financing of soil conservation and water quality practices, the health of agricultural animals, issuance of two-year licenses and the collection of related fees imposed upon persons engaged in the marketing of agricultural animals and mining operations, license fees imposed upon pesticide dealers, tickets for delivering commodities in bulk, labeling of motor fuel pumps dispensing certain ethanol blended gasoline, the use of scales, providing for penalties, making penalties applicable, and including effective date provisions., Bill Description: A bill for an act providing for the department of agriculture and land stewardship’s administration of certain functions, relating to forest and fruit tree reservation requirements, the name of the state soil conservation committee, financing of soil conservation and water quality practices, the health of agricultural animals, issuance of two-year licenses and the collection of related fees imposed upon persons engaged in the marketing of agricultural animals and mining operations, license fees imposed upon pesticide dealers, tickets for delivering commodities in bulk, labeling of motor fuel pumps dispensing certain ethanol blended gasoline, the use of scales, providing for penalties, making penalties applicable, and including effective date provisions., Topics:, </t>
  </si>
  <si>
    <t>Bill Title: A bill for an act relating to renewable fuels, by modifying the rate of the E-15 plus gasoline promotion tax credit and extending provisions for a biodiesel production refund, and including effective date and retroactive applicability provisions. (See SF 2344.), Bill Description: A bill for an act relating to renewable fuels, by modifying the rate of the E-15 plus gasoline promotion tax credit and extending provisions for a biodiesel production refund, and including effective date and retroactive applicability provisions. (See SF 2344.), Topics:, Financing and Financial Incentives</t>
  </si>
  <si>
    <t>Bill Title: A bill for an act relating to the tax imposed on certain natural gas consumed in the state by modifying tax rates, providing for a natural gas consumer tax supplement, making appropriations, and including effective date provisions., Bill Description: A bill for an act relating to the tax imposed on certain natural gas consumed in the state by modifying tax rates, providing for a natural gas consumer tax supplement, making appropriations, and including effective date provisions., Topics:, Regulatory</t>
  </si>
  <si>
    <t xml:space="preserve">Bill Title: A bill for an act relating to a tax credit for the promotion of biodiesel blended fuel, and including effective date and applicability provisions. (Formerly HF 293) (See Cmte. Bill HF 692), Bill Description: A bill for an act relating to a tax credit for the promotion of biodiesel blended fuel, and including effective date and applicability provisions. (Formerly HF 293) (See Cmte. Bill HF 692), Topics:, </t>
  </si>
  <si>
    <t xml:space="preserve">Bill Title: A bill for an act relating to the excise taxes on motor fuel and certain special fuel., Bill Description: A bill for an act relating to the excise taxes on motor fuel and certain special fuel., Topics:, </t>
  </si>
  <si>
    <t>transportation; ncsl_database__ncsl_transportation_funding_finance_legis_database__ncsl_topic__state_taxes_on_aviation_and_jet_fuels</t>
  </si>
  <si>
    <t>Bill Title: A bill for an act relating to the excise taxes on motor fuel and certain special fuel, and including applicability provisions. (Formerly HSB 562.), Bill Description: A bill for an act relating to the excise taxes on motor fuel and certain special fuel, and including applicability provisions. (Formerly HSB 562.), Topics:, Regulatory</t>
  </si>
  <si>
    <t>MT_H_0000000448_2021_0</t>
  </si>
  <si>
    <t>Increasing the cap on non-residential net metering systems</t>
  </si>
  <si>
    <t>Bill Title: A bill for an act providing for tax credits and refunds relating to renewable fuels including their component biofuels and including effective date and retroactive applicability provisions. (Formerly HSB 519) (See Cmte. Bill HF 2462), Bill Description: A bill for an act providing for tax credits and refunds relating to renewable fuels including their component biofuels and including effective date and retroactive applicability provisions. (Formerly HSB 519) (See Cmte. Bill HF 2462), Topics:, Financing and Financial Incentives</t>
  </si>
  <si>
    <t>fossil_energy; transportation; ncsl_database__ncsl_transportation_funding_finance_legis_database__ncsl_topic__state_taxes_on_aviation_and_jet_fuels</t>
  </si>
  <si>
    <t>Bill Title: A bill for an act relating to the excise taxes on motor fuel and certain special fuel, and including applicability provisions. (Formerly SF 628, SSB 1246.) Effective date: 07/01/2020. Applicability date: 01/01/2021., Bill Description: A bill for an act relating to the excise taxes on motor fuel and certain special fuel, and including applicability provisions. (Formerly SF 628, SSB 1246.) Effective date: 07/01/2020. Applicability date: 01/01/2021., Topics:, Transportation</t>
  </si>
  <si>
    <t>Bill Title: A bill for an act providing for tax credits and refunds relating to renewable fuels including their component biofuels and including effective date and retroactive applicability provisions. (Formerly SF 2052; see SF 2309.), Bill Description: A bill for an act providing for tax credits and refunds relating to renewable fuels including their component biofuels and including effective date and retroactive applicability provisions. (Formerly SF 2052; see SF 2309.), Topics:, Financing and Financial Incentives</t>
  </si>
  <si>
    <t>MT_H_0000000737_2019_0</t>
  </si>
  <si>
    <t>Tax profits of regulated utilities that exceed certain rate of return</t>
  </si>
  <si>
    <t xml:space="preserve">Bill Title: A bill for an act relating to motor fuel, including ethanol blended gasoline and biodiesel fuel, by limiting the liability of retail dealers., Bill Description: A bill for an act relating to motor fuel, including ethanol blended gasoline and biodiesel fuel, by limiting the liability of retail dealers., Topics:, </t>
  </si>
  <si>
    <t>MT_H_0000000736_2019_0</t>
  </si>
  <si>
    <t>Establish liability for fires caused by transmission lines</t>
  </si>
  <si>
    <t>Bill Title: A bill for an act providing for tax credits and refunds relating to renewable fuels including their component biofuels and including effective date provisions. (Formerly SF 2052 and SF 2223.), Bill Description: A bill for an act providing for tax credits and refunds relating to renewable fuels including their component biofuels and including effective date provisions. (Formerly SF 2052 and SF 2223.), Topics:, Financing and Financial Incentives</t>
  </si>
  <si>
    <t>MT_block_117</t>
  </si>
  <si>
    <t>Repeal Renewable Energy Incentives</t>
  </si>
  <si>
    <t xml:space="preserve">Bill Title: A bill for an act relating to a tax credit for the promotion of biodiesel blended fuel, and including effective date and applicability provisions. (See Cmte. Bill HF 452) (See Cmte. Bill HF 692), Bill Description: A bill for an act relating to a tax credit for the promotion of biodiesel blended fuel, and including effective date and applicability provisions. (See Cmte. Bill HF 452) (See Cmte. Bill HF 692), Topics:, </t>
  </si>
  <si>
    <t>MT_H_0000000244_2011_0</t>
  </si>
  <si>
    <t>Repeal the MT renewable power production and rural economic development act</t>
  </si>
  <si>
    <t xml:space="preserve">Bill Title: A bill for an act providing for the blending of gasoline or diesel fuel by dealers or distributors, and including penalties. (See Cmte. Bill HF 597) (See Cmte. Bill HF 640), Bill Description: A bill for an act providing for the blending of gasoline or diesel fuel by dealers or distributors, and including penalties. (See Cmte. Bill HF 597) (See Cmte. Bill HF 640), Topics:, </t>
  </si>
  <si>
    <t>MT_H_0000000550_2011_0</t>
  </si>
  <si>
    <t>Establish state authority over EPA on regulation of greenhouse gases</t>
  </si>
  <si>
    <t xml:space="preserve">Bill Title: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Bill Description: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Topics:, </t>
  </si>
  <si>
    <t>MT_H_0000000042_2011_0</t>
  </si>
  <si>
    <t>Transfer fund balance from coal bed methane account to guarantee account</t>
  </si>
  <si>
    <t>Bill Title: A bill for an act expanding the renewable fuel infrastructure program to support the storage and dispensing of E-15 gasoline. (Formerly HSB 186), Bill Description: A bill for an act expanding the renewable fuel infrastructure program to support the storage and dispensing of E-15 gasoline. (Formerly HSB 186), Topics:, Financing and Financial Incentives</t>
  </si>
  <si>
    <t>MT_H_0000000359_2021_0</t>
  </si>
  <si>
    <t>Revising net metering rates</t>
  </si>
  <si>
    <t xml:space="preserve">Bill Title: A bill for an act providing for the dispensing of ethanol blended gasoline by authorizing the use of secondary containment. (Formerly SSB 1254.) Effective 7-1-09., Bill Description: A bill for an act providing for the dispensing of ethanol blended gasoline by authorizing the use of secondary containment. (Formerly SSB 1254.) Effective 7-1-09., Topics:, </t>
  </si>
  <si>
    <t xml:space="preserve">Bill Title: A bill for an act relating to renewable fuel, by providing for labeling requirements, and providing for the extension of a tax credit. (Formerly HF 445), Bill Description: A bill for an act relating to renewable fuel, by providing for labeling requirements, and providing for the extension of a tax credit. (Formerly HF 445), Topics:, </t>
  </si>
  <si>
    <t>MT_block_115</t>
  </si>
  <si>
    <t>MT_H_0000000052_2019_0</t>
  </si>
  <si>
    <t>Revise funding for various economic development programs</t>
  </si>
  <si>
    <t>Bill Title: A bill for an act providing for tax credits and refunds relating to renewable fuels including their component biofuels and including effective date provisions. (Formerly HF 2175) (Formerly HSB 519), Bill Description: A bill for an act providing for tax credits and refunds relating to renewable fuels including their component biofuels and including effective date provisions. (Formerly HF 2175) (Formerly HSB 519), Topics:, Financing and Financial Incentives</t>
  </si>
  <si>
    <t>transportation; ncsl_database__unemployment_legislation_database__ncsl_topic__taxes_and solvency</t>
  </si>
  <si>
    <t xml:space="preserve">Bill Title: A bill for an act relating to renewable fuels, including by providing for tax credits, providing an appropriation, and including effective date and retroactive and other applicability provisions. (Formerly HF 452) (Formerly HF 293), Bill Description: A bill for an act relating to renewable fuels, including by providing for tax credits, providing an appropriation, and including effective date and retroactive and other applicability provisions. (Formerly HF 452) (Formerly HF 293), Topics:, </t>
  </si>
  <si>
    <t xml:space="preserve">Bill Title: A study bill for an act providing for the department of agriculture and land stewardship's administration of programs regarding a conservation practices revolving loan fund, the state metrologist, and motor fuel standards., Bill Description: A study bill for an act providing for the department of agriculture and land stewardship's administration of programs regarding a conservation practices revolving loan fund, the state metrologist, and motor fuel standards., Topics:, </t>
  </si>
  <si>
    <t xml:space="preserve">Bill Title: A bill for an act extending the period for determining the rates of the motor fuel tax based on calculating the distribution of ethanol blended gasoline and other motor fuel, and including effective date provisions., Bill Description: A bill for an act extending the period for determining the rates of the motor fuel tax based on calculating the distribution of ethanol blended gasoline and other motor fuel, and including effective date provisions., Topics:, </t>
  </si>
  <si>
    <t>Bill Title: A bill for an act providing for the department of agriculture and land stewardship's administration of programs regarding a conservation practices revolving loan fund, the state metrologist, pesticide regulation, and motor fuel standards. (Formerly SSB 1143.), Bill Description: A bill for an act providing for the department of agriculture and land stewardship's administration of programs regarding a conservation practices revolving loan fund, the state metrologist, pesticide regulation, and motor fuel standards. (Formerly SSB 1143.), Topics:, Transportation</t>
  </si>
  <si>
    <t>MT_S_0000000063_2021_0</t>
  </si>
  <si>
    <t>Establish wind and solar development ground lease for state trust lands</t>
  </si>
  <si>
    <t xml:space="preserve">Bill Title: A bill for an act providing for the department of agriculture and land stewardship's administration of programs regarding a conservation practices revolving loan fund, the state metrologist, pesticide regulation, and motor fuel standards, and including effective date provisions. (Formerly HSB 129) Effective 7-1-13, with exception of Division IV, effective 3-28-13., Bill Description: A bill for an act providing for the department of agriculture and land stewardship's administration of programs regarding a conservation practices revolving loan fund, the state metrologist, pesticide regulation, and motor fuel standards, and including effective date provisions. (Formerly HSB 129) Effective 7-1-13, with exception of Division IV, effective 3-28-13., Topics:, </t>
  </si>
  <si>
    <t>MT_S_0000000264_2019_0</t>
  </si>
  <si>
    <t>Revise laws related to coal-fired generation remediation activities</t>
  </si>
  <si>
    <t xml:space="preserve">Bill Title: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(Formerly HSB 207; See HF 750.), Bill Description: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(Formerly HSB 207; See HF 750.), Topics:, </t>
  </si>
  <si>
    <t>MO_block_71</t>
  </si>
  <si>
    <t>MO_block_1</t>
  </si>
  <si>
    <t>MO_block_2</t>
  </si>
  <si>
    <t>MO_block_0</t>
  </si>
  <si>
    <t>MO</t>
  </si>
  <si>
    <t>MO_HB_0000001594_2022_0</t>
  </si>
  <si>
    <t>Repeal motor fuel tax increase</t>
  </si>
  <si>
    <t>Repeals the increases to the tax on motor fuel</t>
  </si>
  <si>
    <t>ncsl_database__energy_legislation_tracking_database__ncsl_topic__fossil_energy_natural_gas; ncsl_database__energy_legislation_tracking_database__ncsl_topic__transportation; ncsl_database__energy_legislation_tracking_database__ncsl_topic__transportation_alt_fuel/hybrid; ncsl_database__ncsl_transportation_funding_finance_legis_database__ncsl_topic__state_taxes_on_gasoline_and_diesel</t>
  </si>
  <si>
    <t xml:space="preserve">Bill Title: A bill for an act extending the period for determining the rates of the motor fuel tax based on calculating the distribution of ethanol blended gasoline and other motor fuel, and including effective date provisions. Effective 5-2-12., Bill Description: A bill for an act extending the period for determining the rates of the motor fuel tax based on calculating the distribution of ethanol blended gasoline and other motor fuel, and including effective date provisions. Effective 5-2-12., Topics:, </t>
  </si>
  <si>
    <t>MO_HB_0000000521_2013_0</t>
  </si>
  <si>
    <t>Requires the Director of the Department of Revenue to enter into the Streamlined Sales and Use Tax Agreement and changes the laws regarding the collection of sales and use relating to nexus with Missouri</t>
  </si>
  <si>
    <t>renewable_energy; transportation; ncsl_database__ncsl_transportation_funding_finance_legis_database__ncsl_topic__alternative_fuels_and_electric_vehicles; ncsl_database__ncsl_transportation_funding_finance_legis_database__ncsl_topic__transportation_appropriations</t>
  </si>
  <si>
    <t>Bill Title: A bill for an act providing for an annual appropriation to the renewable fuels infrastructure fund., Bill Description: A bill for an act providing for an annual appropriation to the renewable fuels infrastructure fund., Topics:, Financing and Financial Incentives</t>
  </si>
  <si>
    <t>MO_block_68</t>
  </si>
  <si>
    <t>MO_block_12</t>
  </si>
  <si>
    <t>MO_SB_0000000756_2022_0</t>
  </si>
  <si>
    <t>Utility infrastructure; renewable energy</t>
  </si>
  <si>
    <t>Modifies provisions relating to public utilities</t>
  </si>
  <si>
    <t>ncsl_database__energy_legislation_tracking_database__ncsl_topic__energy_security_and_critical_infrastructure; ncsl_database__energy_legislation_tracking_database__ncsl_topic__fossil_energy; ncsl_database__energy_legislation_tracking_database__ncsl_topic__utility_regulation</t>
  </si>
  <si>
    <t>Bill Title: A bill for an act modifying provisions applicable to the renewable energy tax credit, and including effective date and retroactive applicability provisions. (Formerly HSB 235), Bill Description: A bill for an act modifying provisions applicable to the renewable energy tax credit, and including effective date and retroactive applicability provisions. (Formerly HSB 235), Topics:, Financing and Financial Incentives</t>
  </si>
  <si>
    <t>MO_HB_0000000954_2019_0</t>
  </si>
  <si>
    <t>Creates new criminal offenses involving critical infrastructure facilities.</t>
  </si>
  <si>
    <t xml:space="preserve">Bill Title: A study bill for providing for the department of agriculture and land stewardship's administration of programs regarding a conservation practices revolving loan fund, the state metrologist, and motor fuel standards., Bill Description: A study bill for providing for the department of agriculture and land stewardship's administration of programs regarding a conservation practices revolving loan fund, the state metrologist, and motor fuel standards., Topics:, </t>
  </si>
  <si>
    <t>MO_SB_0000000040_2021_0</t>
  </si>
  <si>
    <t>Modifies provisions relating to natural resources</t>
  </si>
  <si>
    <t xml:space="preserve">Bill Title: A bill for an act relating to the powers and duties of the department of agriculture and land stewardship, by changing the name of the weather bureau, modifying provisions applicable to demonstration projects involving alternative fuels, transferring certain Code sections, providing for the use of certain appropriated moneys for surface water quality, and eliminating certain watershed demonstration pilot projects. (Formerly SSB 1182, SF 427.), Bill Description: A bill for an act relating to the powers and duties of the department of agriculture and land stewardship, by changing the name of the weather bureau, modifying provisions applicable to demonstration projects involving alternative fuels, transferring certain Code sections, providing for the use of certain appropriated moneys for surface water quality, and eliminating certain watershed demonstration pilot projects. (Formerly SSB 1182, SF 427.), Topics:, </t>
  </si>
  <si>
    <t>MO_SB_0000000564_2018_0</t>
  </si>
  <si>
    <t xml:space="preserve">Bill Title: A study bill for expanding the renewable fuel infrastructure program to support the storage and dispensing of E-15 gasoline., Bill Description: A study bill for expanding the renewable fuel infrastructure program to support the storage and dispensing of E-15 gasoline., Topics:, </t>
  </si>
  <si>
    <t>MO_SB_0000000293_2019_0</t>
  </si>
  <si>
    <t>Creates new criminal offenses involving critical infrastructure facilities</t>
  </si>
  <si>
    <t>transportation; ncsl_database__ncsl_transportation_funding_finance_legis_database__ncsl_topic__alternative_fuels_and_electric_vehicles</t>
  </si>
  <si>
    <t xml:space="preserve">Bill Title: A study bill for extending the period for determining the rates of the motor fuel tax based on calculating the distribution of ethanol blended gasoline and other motor fuel, and including effective date provisions., Bill Description: A study bill for extending the period for determining the rates of the motor fuel tax based on calculating the distribution of ethanol blended gasoline and other motor fuel, and including effective date provisions., Topics:, </t>
  </si>
  <si>
    <t>MO_SB_0000000618_2020_0</t>
  </si>
  <si>
    <t>Modifies provisions relating to utilities</t>
  </si>
  <si>
    <t>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ncsl_database__energy_legislation_tracking_database__ncsl_topic__renewable_energy_solar; ncsl_database__energy_legislation_tracking_database__ncsl_topic__utility_regulation</t>
  </si>
  <si>
    <t xml:space="preserve">Bill Title: A bill for an act relating to biodiesel fuel, by providing for labeling requirements, and providing for the extension of a tax credit. (See Cmte. Bill HF 752), Bill Description: A bill for an act relating to biodiesel fuel, by providing for labeling requirements, and providing for the extension of a tax credit. (See Cmte. Bill HF 752), Topics:, </t>
  </si>
  <si>
    <t>MO_HB_0000002265_2018_0</t>
  </si>
  <si>
    <t>Modifies provisions for public utilities.</t>
  </si>
  <si>
    <t>ncsl_database__energy_legislation_tracking_database__ncsl_topic__energy_security_and_critical_infrastructure; ncsl_database__energy_legislation_tracking_database__ncsl_topic__renewable_energy; ncsl_database__energy_legislation_tracking_database__ncsl_topic__utility_regulation</t>
  </si>
  <si>
    <t>Bill Title: A bill for an act relating to underground storage tanks, including by creating the Iowa tanks fund and Iowa tanks fund financing program, repealing the Iowa comprehensive petroleum underground storage tank fund, and eliminating the Iowa comprehensive petroleum underground storage tank fund board, requiring a study, and including effective date and transition provisions.(Formerly HF 645, HSB 135; See HF 2337.), Bill Description: A bill for an act relating to underground storage tanks, including by creating the Iowa tanks fund and Iowa tanks fund financing program, repealing the Iowa comprehensive petroleum underground storage tank fund, and eliminating the Iowa comprehensive petroleum underground storage tank fund board, requiring a study, and including effective date and transition provisions.(Formerly HF 645, HSB 135; See HF 2337.), Topics:, Other Energy</t>
  </si>
  <si>
    <t>MO_SB_0000000044_2021_0</t>
  </si>
  <si>
    <t>Modifies provisions related to utilities</t>
  </si>
  <si>
    <t>ncsl_database__energy_legislation_tracking_database__ncsl_topic__renewable_energy_wind; ncsl_database__energy_legislation_tracking_database__ncsl_topic__utility_regulation</t>
  </si>
  <si>
    <t xml:space="preserve">Bill Title: A bill for an act providing for an annual appropriation to the renewable fuels infrastructure fund., Bill Description: A bill for an act providing for an annual appropriation to the renewable fuels infrastructure fund., Topics:, </t>
  </si>
  <si>
    <t>MO_SB_0000000141_2021_0</t>
  </si>
  <si>
    <t>ncsl_database__energy_legislation_tracking_database__ncsl_topic__fossil_energy; ncsl_database__energy_legislation_tracking_database__ncsl_topic__fossil_energy_natural_gas; ncsl_database__energy_legislation_tracking_database__ncsl_topic__nuclear_energy_facilities; ncsl_database__energy_legislation_tracking_database__ncsl_topic__renewable_energy</t>
  </si>
  <si>
    <t>energy_security_and_critical_infrastructure; renewable_energy; transportation</t>
  </si>
  <si>
    <t xml:space="preserve">Bill Title: A resolution urging the United States government to renew its commitment to farmers, lower fuel prices, and the environment by supporting a robust and sustainable renewable fuel standard., Bill Description: A resolution urging the United States government to renew its commitment to farmers, lower fuel prices, and the environment by supporting a robust and sustainable renewable fuel standard., Topics:, </t>
  </si>
  <si>
    <t>MO_HB_0000001992_2020_0</t>
  </si>
  <si>
    <t>Modifies provisions for utility projects.</t>
  </si>
  <si>
    <t xml:space="preserve">Bill Title: A concurrent resolution urging the United States government to renew its commitment to this nation's energy security., Bill Description: A concurrent resolution urging the United States government to renew its commitment to this nation's energy security., Topics:, </t>
  </si>
  <si>
    <t>MO_SB_0000000184_2021_0</t>
  </si>
  <si>
    <t>Allows electrical corporations to operate and use broadband infrastructure</t>
  </si>
  <si>
    <t xml:space="preserve">Bill Title: A joint resolution urging the United States government to renew its commitment to farmers, lower fuel prices, and the environment by supporting a robust and sustainable renewable fuel standard, and including effective date provisions., Bill Description: A joint resolution urging the United States government to renew its commitment to farmers, lower fuel prices, and the environment by supporting a robust and sustainable renewable fuel standard, and including effective date provisions., Topics:, </t>
  </si>
  <si>
    <t>MO_HB_0000000488_2021_0</t>
  </si>
  <si>
    <t>Changes the provisions relating to utilities.</t>
  </si>
  <si>
    <t xml:space="preserve">Bill Title: A resolution supporting the federal Renewable Fuel Standard through 2022. (See SR 118.), Bill Description: A resolution supporting the federal Renewable Fuel Standard through 2022. (See SR 118.), Topics:, </t>
  </si>
  <si>
    <t>MO_HB_0000000340_2017_0</t>
  </si>
  <si>
    <t>Changes the law relating to net metering</t>
  </si>
  <si>
    <t xml:space="preserve">Bill Title: A resolution supporting the federal Renewable Fuel Standard. (Formerly SR 110.), Bill Description: A resolution supporting the federal Renewable Fuel Standard. (Formerly SR 110.), Topics:, </t>
  </si>
  <si>
    <t>MO_HB_0000002208_2022_0</t>
  </si>
  <si>
    <t>Modifies provisions relating to property tax</t>
  </si>
  <si>
    <t>ncsl_database__energy_legislation_tracking_database__ncsl_topic__fossil_energy_natural_gas</t>
  </si>
  <si>
    <t xml:space="preserve">Bill Title: A resolution urging the United States Environmental Protection Agency to authorize the use of higher blends of ethanol in nonflex fuel vehicles., Bill Description: A resolution urging the United States Environmental Protection Agency to authorize the use of higher blends of ethanol in nonflex fuel vehicles., Topics:, </t>
  </si>
  <si>
    <t>MO_HB_0000001311_2012_0</t>
  </si>
  <si>
    <t>Authorizes a state and local sales and use tax exemption on items related to data storage centers and server farm facilities</t>
  </si>
  <si>
    <t>MO_SB_0000000178_2021_0</t>
  </si>
  <si>
    <t>Modifies provisions relating to net metering</t>
  </si>
  <si>
    <t xml:space="preserve">Bill Title: A bill for an act relating to criminal acts committed on or against critical infrastructure property and providing penalties. (Formerly HSB 603.), Bill Description: A bill for an act relating to criminal acts committed on or against critical infrastructure property and providing penalties. (Formerly HSB 603.), Topics:, </t>
  </si>
  <si>
    <t>MO_HB_0000002041_2018_0</t>
  </si>
  <si>
    <t>Allows the Department of Natural Resources to promulgate rules for the management and closure of coal combustion residual surface impoundments and landfills</t>
  </si>
  <si>
    <t xml:space="preserve">Bill Title: A bill for an act relating to criminal acts committed on or against critical infrastructure property and providing penalties., Bill Description: A bill for an act relating to criminal acts committed on or against critical infrastructure property and providing penalties., Topics:, </t>
  </si>
  <si>
    <t>MO_HB_0000000287_2019_0</t>
  </si>
  <si>
    <t>Creates provisions for electric vehicle charging stations.</t>
  </si>
  <si>
    <t xml:space="preserve">Bill Title: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provisions.(See SF 366.), Bill Description: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provisions.(See SF 366.), Topics:, </t>
  </si>
  <si>
    <t>MO_HB_0000001631_2014_0</t>
  </si>
  <si>
    <t>Requires the Air Conservation Commission to develop emissions standards through a unit-by-unit analysis of each carbon dioxide generation plant within the state</t>
  </si>
  <si>
    <t>MO_HB_0000001734_2022_0</t>
  </si>
  <si>
    <t>Modifies provisions for public utilities</t>
  </si>
  <si>
    <t xml:space="preserve">Bill Title: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Bill Description: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Topics:, </t>
  </si>
  <si>
    <t>MO_HB_0000002543_2016_0</t>
  </si>
  <si>
    <t>Requires the department of natural resources to immediately suspend all activity related to the Clean Power Plan</t>
  </si>
  <si>
    <t xml:space="preserve">Bill Title: A study bill for an act relating to matters under the purview of the department of transportation, including the use of information contained in electronic driver and nonoperator identification records,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Bill Description: A study bill for an act relating to matters under the purview of the department of transportation, including the use of information contained in electronic driver and nonoperator identification records,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Topics:, </t>
  </si>
  <si>
    <t>MO_HB_0000000261_2021_0</t>
  </si>
  <si>
    <t>Allows electrical corporations to charge for services based on the costs of certain construction work in progress</t>
  </si>
  <si>
    <t>ncsl_database__energy_legislation_tracking_database__ncsl_topic__climate_change; ncsl_database__energy_legislation_tracking_database__ncsl_topic__climate_change_emissions_reduction; ncsl_database__energy_legislation_tracking_database__ncsl_topic__nuclear_energy_facilities; ncsl_database__energy_legislation_tracking_database__ncsl_topic__renewable_energy; ncsl_database__energy_legislation_tracking_database__ncsl_topic__renewable_energy_solar</t>
  </si>
  <si>
    <t>Bill Title: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(Formerly SSB 1122.) Effective date: Enactment, 07/01/2021. Applicability date: Enactment, 01/01/2019, 07/01/2020, 01/01/2020., Bill Description: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(Formerly SSB 1122.) Effective date: Enactment, 07/01/2021. Applicability date: Enactment, 01/01/2019, 07/01/2020, 01/01/2020., Topics:, Financing and Financial Incentives</t>
  </si>
  <si>
    <t>MO_HB_0000001907_2020_0</t>
  </si>
  <si>
    <t>Modifies provisions relating to property tax.</t>
  </si>
  <si>
    <t xml:space="preserve">Bill Title: A bill for an act relating to reimbursement of hazardous substance cleanup costs. (See SF 328.), Bill Description: A bill for an act relating to reimbursement of hazardous substance cleanup costs. (See SF 328.), Topics:, </t>
  </si>
  <si>
    <t>MO_HB_0000000892_2021_0</t>
  </si>
  <si>
    <t>Creates a renewable natural gas program</t>
  </si>
  <si>
    <t>ncsl_database__energy_legislation_tracking_database__ncsl_topic__climate_change; ncsl_database__energy_legislation_tracking_database__ncsl_topic__climate_change_emissions_reduction; ncsl_database__energy_legislation_tracking_database__ncsl_topic__fossil_energy_natural_gas; ncsl_database__energy_legislation_tracking_database__ncsl_topic__renewable_energy</t>
  </si>
  <si>
    <t>renewable_energy; renewable_energy_hydrogren; transportation; transportation_alt_fuel/hybrid; ncsl_database__ncsl_transportation_funding_finance_legis_database__ncsl_topic__alternative_fuels_and_electric_vehicles; ncsl_database__ncsl_transportation_funding_finance_legis_database__ncsl_topic__state_dmv_fees</t>
  </si>
  <si>
    <t>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HF 725 and HSB 197.) Various effective dates, see bill.,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HF 725 and HSB 197.) Various effective dates, see bill., Topics:, Transportation</t>
  </si>
  <si>
    <t>MO_SB_0000000917_2018_0</t>
  </si>
  <si>
    <t>Modifies provisions relating to coal ash</t>
  </si>
  <si>
    <t>Bill Title: A bill for an act concerning the excise tax on compressed natural gas and liquefied natural gas used as special fuel. (See SF 2308.), Bill Description: A bill for an act concerning the excise tax on compressed natural gas and liquefied natural gas used as special fuel. (See SF 2308.), Topics:, Transportation</t>
  </si>
  <si>
    <t>MO_HB_0000001737_2020_0</t>
  </si>
  <si>
    <t>Establishes provisions to improve electricity resilience at critical facilities.</t>
  </si>
  <si>
    <t>ncsl_database__energy_legislation_tracking_database__ncsl_topic__energy_security_and_critical_infrastructure; ncsl_database__energy_legislation_tracking_database__ncsl_topic__utility_regulation; ncsl_database__military_veterans_affairs_state_leg_database__ncsl_topic__energy_development; ncsl_database__military_veterans_affairs_state_leg_database__ncsl_topic__mission_sustainability</t>
  </si>
  <si>
    <t>Bill Title: A bill for an act concerning the excise tax on compressed natural gas and liquefied natural gas used as special fuel. (See Cmte. Bill HF 2441), Bill Description: A bill for an act concerning the excise tax on compressed natural gas and liquefied natural gas used as special fuel. (See Cmte. Bill HF 2441), Topics:, Transportation</t>
  </si>
  <si>
    <t>MO_HB_0000001878_2018_0</t>
  </si>
  <si>
    <t>Establishes the Rate Case Modernization Act, relating to rate making for gas corporations</t>
  </si>
  <si>
    <t xml:space="preserve">Bill Title: 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 Bill Description: 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 Topics:, </t>
  </si>
  <si>
    <t>MO_SB_0000000785_2020_0</t>
  </si>
  <si>
    <t>Modifies provisions relating to the classification of certain property</t>
  </si>
  <si>
    <t xml:space="preserve">Bill Title: A study bill for an act establishing the facilitating business rapid response to state=declared disasters Act, and including effective date provisions., Bill Description: A study bill for an act establishing the facilitating business rapid response to state=declared disasters Act, and including effective date provisions., Topics:, </t>
  </si>
  <si>
    <t>MO_HB_0000001684_2022_0</t>
  </si>
  <si>
    <t>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ncsl_database__energy_legislation_tracking_database__ncsl_topic__utility_regulation</t>
  </si>
  <si>
    <t>MO_HB_0000000044_2013_0</t>
  </si>
  <si>
    <t>Allows hydropower produced in any quantity to be used to satisfy the renewable energy standard</t>
  </si>
  <si>
    <t xml:space="preserve">Bill Title: A bill for an act relating to reimbursement of hazardous substance cleanup costs. (Formerly HF 89), Bill Description: A bill for an act relating to reimbursement of hazardous substance cleanup costs. (Formerly HF 89), Topics:, </t>
  </si>
  <si>
    <t>MO_HB_0000001415_2021_0</t>
  </si>
  <si>
    <t>Modifies provisions for utility rate adjustment</t>
  </si>
  <si>
    <t xml:space="preserve">Bill Title: A bill for an act relating to the location and marking of underground facilities and providing penalties., Bill Description: A bill for an act relating to the location and marking of underground facilities and providing penalties., Topics:, </t>
  </si>
  <si>
    <t>MO_SB_0000000142_2015_0</t>
  </si>
  <si>
    <t>Requires the Department of Natural Resources to take certain actions when submitting certain plans the Environmental Protection Agency</t>
  </si>
  <si>
    <t>Bill Title: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HSB 76.) Effective 7-1-17., Bill Description: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HSB 76.) Effective 7-1-17., Topics:, Infrastructure</t>
  </si>
  <si>
    <t>MO_SB_0000000757_2020_0</t>
  </si>
  <si>
    <t>Provides a sales tax exemption for the production of electricity</t>
  </si>
  <si>
    <t xml:space="preserve">Bill Title: A bill for an act relating to reimbursement of hazardous substance cleanup costs. (See Cmte. Bill HF 489), Bill Description: A bill for an act relating to reimbursement of hazardous substance cleanup costs. (See Cmte. Bill HF 489), Topics:, </t>
  </si>
  <si>
    <t>MO_HB_0000001801_2014_0</t>
  </si>
  <si>
    <t>Establishes the Facilitating Business Rapid Response to State Declared Disasters Act</t>
  </si>
  <si>
    <t>Bill Title: A bill for an act relating to the location and marking of underground facilities and providing penalties.(Formerly HSB 207.), Bill Description: A bill for an act relating to the location and marking of underground facilities and providing penalties.(Formerly HSB 207.), Topics:, Regulatory</t>
  </si>
  <si>
    <t>MO_HB_0000000220_2019_0</t>
  </si>
  <si>
    <t>Modifies provisions relating to the taxation of property involved in producing wind energy.</t>
  </si>
  <si>
    <t xml:space="preserve">Bill Title: A bill for an act relating to the location and marking of underground facilities and providing penalties.(See HF 741.), Bill Description: A bill for an act relating to the location and marking of underground facilities and providing penalties.(See HF 741.), Topics:, </t>
  </si>
  <si>
    <t>MO_SB_0000000763_2022_0</t>
  </si>
  <si>
    <t xml:space="preserve">Bill Title: A study bill for establishing the facilitating business rapid response to state-declared disasters Act, and including effective date provisions., Bill Description: A study bill for establishing the facilitating business rapid response to state-declared disasters Act, and including effective date provisions., Topics:, </t>
  </si>
  <si>
    <t>MO_block_174</t>
  </si>
  <si>
    <t>MO_SB_0000000559_2020_0</t>
  </si>
  <si>
    <t>Green Jobs</t>
  </si>
  <si>
    <t>Same bill is in two different clusters</t>
  </si>
  <si>
    <t>Establishes the Missouri Statewide Mechanical Contractor Licensing Act</t>
  </si>
  <si>
    <t xml:space="preserve">Bill Title: A bill for an act relating to reimbursement of hazardous substance cleanup costs. (Formerly SF 99.) Effective 7-1-09., Bill Description: A bill for an act relating to reimbursement of hazardous substance cleanup costs. (Formerly SF 99.) Effective 7-1-09., Topics:, </t>
  </si>
  <si>
    <t>MO_HB_0000002050_2022_0</t>
  </si>
  <si>
    <t xml:space="preserve">Bill Title: A bill for an act relating to the use of an electronic device in a voice-activated or hands-free mode while driving, providing penalties, and making penalties applicable.(Formerly HF 392, HF 75.), Bill Description: A bill for an act relating to the use of an electronic device in a voice-activated or hands-free mode while driving, providing penalties, and making penalties applicable.(Formerly HF 392, HF 75.), Topics:, </t>
  </si>
  <si>
    <t>MO_HB_0000000697_2021_0</t>
  </si>
  <si>
    <t>Modifies provisions for property assessment contracts for energy efficiency</t>
  </si>
  <si>
    <t xml:space="preserve">Bill Title: A bill for an act providing for the confidentiality of certain cyber security and critical infrastructure information developed and maintained by a government body., Bill Description: A bill for an act providing for the confidentiality of certain cyber security and critical infrastructure information developed and maintained by a government body., Topics:, </t>
  </si>
  <si>
    <t>MO_HB_0000001997_2022_0</t>
  </si>
  <si>
    <t>Modifies provisions relating to the taxation of property involved in producing solar energy</t>
  </si>
  <si>
    <t>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t>
  </si>
  <si>
    <t>transportation; transportation_alt_fuel/hybrid; ncsl_database__ncsl_transportation_funding_finance_legis_database__ncsl_topic__alternative_fuels_and_electric_vehicles; ncsl_database__ncsl_transportation_funding_finance_legis_database__ncsl_topic__state_dmv_fees</t>
  </si>
  <si>
    <t xml:space="preserve">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Topics:, </t>
  </si>
  <si>
    <t>MO_HB_0000000215_2019_0</t>
  </si>
  <si>
    <t>Modifies provisions for the "Property Assessment Clean Energy Act."</t>
  </si>
  <si>
    <t xml:space="preserve">Bill Title: A bill for an act establishing the facilitating business rapid response to state-declared disasters Act, and including effective date and retroactive applicability provisions. (Formerly HSB 617), Bill Description: A bill for an act establishing the facilitating business rapid response to state-declared disasters Act, and including effective date and retroactive applicability provisions. (Formerly HSB 617), Topics:, </t>
  </si>
  <si>
    <t>MO_HB_0000001891_2020_0</t>
  </si>
  <si>
    <t>Adds provisions relating to statewide mechanical contractor licenses.</t>
  </si>
  <si>
    <t xml:space="preserve">Bill Title: A bill for an act relating to wastewater treatment and providing an effective date. (Formerly SSB 1234.) Various effective dates; see section 14 of bill., Bill Description: A bill for an act relating to wastewater treatment and providing an effective date. (Formerly SSB 1234.) Various effective dates; see section 14 of bill., Topics:, </t>
  </si>
  <si>
    <t>MO_SB_0000000105_2021_0</t>
  </si>
  <si>
    <t>Modifies provisions relating to property assessment contracts for energy efficiency</t>
  </si>
  <si>
    <t xml:space="preserve">Bill Title: A bill for an act establishing the facilitating business rapid response to state-declared disasters Act, and including effective date and retroactive applicability provisions. (Formerly SSB 3115.) Effective 4-21-16., Bill Description: A bill for an act establishing the facilitating business rapid response to state-declared disasters Act, and including effective date and retroactive applicability provisions. (Formerly SSB 3115.) Effective 4-21-16., Topics:, </t>
  </si>
  <si>
    <t>MO_SB_0000000173_2019_0</t>
  </si>
  <si>
    <t>Bill Title: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SSB 1045.), Bill Description: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SSB 1045.), Topics:, Infrastructure</t>
  </si>
  <si>
    <t>MO_SB_0000000867_2022_0</t>
  </si>
  <si>
    <t>ncsl_database__energy_legislation_tracking_database__ncsl_topic__green_jobs; ncsl_database__energy_legislation_tracking_database__ncsl_topic__renewable_energy_solar</t>
  </si>
  <si>
    <t xml:space="preserve">Bill Title: A study bill for an act providing for immunity from civil liability for registered architects and professional engineers providing disaster emergency assistance under specified circumstances., Bill Description: A study bill for an act providing for immunity from civil liability for registered architects and professional engineers providing disaster emergency assistance under specified circumstances., Topics:, </t>
  </si>
  <si>
    <t>MO_HB_0000000814_2021_0</t>
  </si>
  <si>
    <t>Modifies which properties are eligible for financial institutions.</t>
  </si>
  <si>
    <t>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ncsl_database__pension_legislation_database__ncsl_topic__pensions_private_sector</t>
  </si>
  <si>
    <t xml:space="preserve">Bill Title: A bill for an act providing for immunity from civil liability for registered architects and professional engineers providing disaster emergency assistance under specified circumstances. (Formerly HSB 44), Bill Description: A bill for an act providing for immunity from civil liability for registered architects and professional engineers providing disaster emergency assistance under specified circumstances. (Formerly HSB 44), Topics:, </t>
  </si>
  <si>
    <t>MO_SB_0000000046_2021_0</t>
  </si>
  <si>
    <t>Modifies provisions relating to transportation</t>
  </si>
  <si>
    <t>ncsl_database__energy_legislation_tracking_database__ncsl_topic__transportation_alt_fuel/hybrid; ncsl_database__state_traffic_safety_legislation_database__ncsl_topic__pedestrian_and_bike_safety</t>
  </si>
  <si>
    <t>Bill Title: A bill for an act relating to the confidentiality of certain physical infrastructure, cyber security, and critical infrastructure information and records developed, maintained, or held by a government body. (Formerly HSB 185.) Effective 7-1-17., Bill Description: A bill for an act relating to the confidentiality of certain physical infrastructure, cyber security, and critical infrastructure information and records developed, maintained, or held by a government body. (Formerly HSB 185.) Effective 7-1-17., Topics:, Infrastructure</t>
  </si>
  <si>
    <t>MO_HB_0000001584_2022_0</t>
  </si>
  <si>
    <t>Requires political subdivisions that require the installation of electric vehicle charging stations at certain businesses to pay the costs associated with the installation, maintenance, and operation of such stations</t>
  </si>
  <si>
    <t>ncsl_database__energy_legislation_tracking_database__ncsl_topic__energy_efficiency_building_codes_and_standards; ncsl_database__energy_legislation_tracking_database__ncsl_topic__financing_energy_efficiency_and_renewable_energy; ncsl_database__energy_legislation_tracking_database__ncsl_topic__transportation; ncsl_database__energy_legislation_tracking_database__ncsl_topic__transportation_alt_fuel/hybrid</t>
  </si>
  <si>
    <t xml:space="preserve">Bill Title: A bill for an act relating to ransomware and providing penalties.(Formerly HSB 645.), Bill Description: A bill for an act relating to ransomware and providing penalties.(Formerly HSB 645.), Topics:, </t>
  </si>
  <si>
    <t>MO_block_165</t>
  </si>
  <si>
    <t>MO_SB_0000000153_2021_0</t>
  </si>
  <si>
    <t>Taxation and Economic Development</t>
  </si>
  <si>
    <t>Modifies provisions relating to taxation</t>
  </si>
  <si>
    <t>ncsl_database__energy_legislation_tracking_database__ncsl_topic__energy_efficiency; ncsl_database__energy_legislation_tracking_database__ncsl_topic__financing_energy_efficiency_and_renewable_energy; ncsl_database__state_9_1_1_legislation_tracking_database__ncsl_topic__9_1_1_funding_and_appropriations</t>
  </si>
  <si>
    <t xml:space="preserve">Bill Title: A bill for an act establishing the department of homeland security and emergency management. (Formerly HSB 40) Effective 7-1-13., Bill Description: A bill for an act establishing the department of homeland security and emergency management. (Formerly HSB 40) Effective 7-1-13., Topics:, </t>
  </si>
  <si>
    <t>MO_SB_0000000011_2021_0</t>
  </si>
  <si>
    <t xml:space="preserve">Bill Title: A study bill for an act establishing the department of homeland security and emergency management., Bill Description: A study bill for an act establishing the department of homeland security and emergency management., Topics:, </t>
  </si>
  <si>
    <t>MO_SB_0000000248_2021_0</t>
  </si>
  <si>
    <t>Modifies several provisions relating to taxation</t>
  </si>
  <si>
    <t>Bill Title: A bill for an act concerning the excise tax on compressed natural gas and liquefied natural gas used as special fuel. (Formerly SF 2101 and SF 2308.) Effective 7-1-14., Bill Description: A bill for an act concerning the excise tax on compressed natural gas and liquefied natural gas used as special fuel. (Formerly SF 2101 and SF 2308.) Effective 7-1-14., Topics:, Transportation</t>
  </si>
  <si>
    <t>MO_SB_0000000026_2013_0</t>
  </si>
  <si>
    <t>Modifies provisions of law relating to taxation</t>
  </si>
  <si>
    <t xml:space="preserve">Bill Title: A study bill for establishing the department of homeland security and emergency management., Bill Description: A study bill for establishing the department of homeland security and emergency management., Topics:, </t>
  </si>
  <si>
    <t>MO_SB_0000000648_2020_0</t>
  </si>
  <si>
    <t>energy_security_and_critical_infrastructure; ncsl_database__state_9_1_1_legislation_tracking_database__ncsl_topic__9_1_1_administration,_plans,_boards_&amp;_commissions</t>
  </si>
  <si>
    <t xml:space="preserve">Bill Title: A bill for an act establishing the department of homeland security and emergency management. (Formerly SSB 1033.), Bill Description: A bill for an act establishing the department of homeland security and emergency management. (Formerly SSB 1033.), Topics:, </t>
  </si>
  <si>
    <t>MO_HB_0000001455_2012_0</t>
  </si>
  <si>
    <t>Changes the laws regarding the Manufacturing Jobs Act, the Missouri Job Development Fund, and economic development</t>
  </si>
  <si>
    <t xml:space="preserve">Bill Title: A study bill for an act providing a sales tax exemption for hydroelectricity conversion property., Bill Description: A study bill for an act providing a sales tax exemption for hydroelectricity conversion property., Topics:, </t>
  </si>
  <si>
    <t>MO_SB_0000000126_2019_0</t>
  </si>
  <si>
    <t>Modifies requirements for guaranteed energy cost savings contracts</t>
  </si>
  <si>
    <t xml:space="preserve">Bill Title: A study bill for providing a sales tax exemption for hydroelectricity conversion property., Bill Description: A study bill for providing a sales tax exemption for hydroelectricity conversion property., Topics:, </t>
  </si>
  <si>
    <t>MO_SB_0000000723_2014_0</t>
  </si>
  <si>
    <t>Raises the cap on the amount of revenue bonds that may be issued by the Board of Public Buildings</t>
  </si>
  <si>
    <t>ncsl_database__state_traffic_safety_legislation_database__ncsl_topic__distracted_driving</t>
  </si>
  <si>
    <t>Bill Title: A bill for an act relating to transportation and other infrastructure- related appropriations to the department of transportation, including allocation and use of moneys from the road use tax fund and the primary road fund and other related provisions, and including effective date and retroactive applicability provisions.(Formerly SSB 3203.), Bill Description: A bill for an act relating to transportation and other infrastructure- related appropriations to the department of transportation, including allocation and use of moneys from the road use tax fund and the primary road fund and other related provisions, and including effective date and retroactive applicability provisions.(Formerly SSB 3203.), Topics:, Infrastructure</t>
  </si>
  <si>
    <t>MO_block_163</t>
  </si>
  <si>
    <t>MO_SB_0000000096_2021_0</t>
  </si>
  <si>
    <t>Biodiesel; Construction of Electric Transmission Lines</t>
  </si>
  <si>
    <t>Establishes a minimum biodiesel fuel content mandate for diesel fuel sold or offered for sale in Missouri</t>
  </si>
  <si>
    <t xml:space="preserve">Bill Title: A bill for an act exempting from the state sales and use tax the purchase price and installation costs of emergency generators used for power outages or natural disasters., Bill Description: A bill for an act exempting from the state sales and use tax the purchase price and installation costs of emergency generators used for power outages or natural disasters., Topics:, </t>
  </si>
  <si>
    <t>MO_SB_0000000508_2021_0</t>
  </si>
  <si>
    <t>Modifies provisions relating to the construction of electric transmission lines</t>
  </si>
  <si>
    <t>Bill Title: A bill for an act providing a sales tax exemption for hydroelectricity conversion property. (Formerly HSB 180) Effective 7-1-13., Bill Description: A bill for an act providing a sales tax exemption for hydroelectricity conversion property. (Formerly HSB 180) Effective 7-1-13., Topics:, Financing and Financial Incentives</t>
  </si>
  <si>
    <t>MO_HB_0000000529_2021_0</t>
  </si>
  <si>
    <t xml:space="preserve">Bill Title: A bill for an act imposing a moratorium on the mining of silica sand and including effective date provisions., Bill Description: A bill for an act imposing a moratorium on the mining of silica sand and including effective date provisions., Topics:, </t>
  </si>
  <si>
    <t>MO_HB_0000001858_2020_0</t>
  </si>
  <si>
    <t>Establishes a minimum biodiesel fuel content mandate for diesel fuel sold or offered for sale in Missouri.</t>
  </si>
  <si>
    <t xml:space="preserve">Bill Title: A resolution supporting the federal Renewable Fuel Standard through 2022., Bill Description: A resolution supporting the federal Renewable Fuel Standard through 2022., Topics:, </t>
  </si>
  <si>
    <t>MO_SB_0000000568_2020_0</t>
  </si>
  <si>
    <t>Bill Title: A bill for an act providing a sales tax exemption for hydroelectricity conversion property. (Formerly SSB 1241.), Bill Description: A bill for an act providing a sales tax exemption for hydroelectricity conversion property. (Formerly SSB 1241.), Topics:, Financing and Financial Incentives</t>
  </si>
  <si>
    <t>MO_HB_0000001876_2022_0</t>
  </si>
  <si>
    <t>Modifies provisions for eminent domain for utility purposes</t>
  </si>
  <si>
    <t>Bill Title: A bill for an act exempting from the state sales and use tax the purchase price and installation costs of emergency generators used for power outages or natural disasters., Bill Description: A bill for an act exempting from the state sales and use tax the purchase price and installation costs of emergency generators used for power outages or natural disasters., Topics:, Financing and Financial Incentives</t>
  </si>
  <si>
    <t>MO_HB_0000002005_2022_0</t>
  </si>
  <si>
    <t xml:space="preserve">Bill Title: A bill for an act relating to motor fuel, by providing for a biodiesel quality standard for energy security and sustainability, ethanol blended gasoline and biodiesel blended fuel designations and tax credits, penalties, and effective dates. (Formerly SSB 1313.), Bill Description: A bill for an act relating to motor fuel, by providing for a biodiesel quality standard for energy security and sustainability, ethanol blended gasoline and biodiesel blended fuel designations and tax credits, penalties, and effective dates. (Formerly SSB 1313.), Topics:, </t>
  </si>
  <si>
    <t>MO_SB_0000000604_2020_0</t>
  </si>
  <si>
    <t>Modifies provisions relating to the power of eminent domain for utility purposes</t>
  </si>
  <si>
    <t xml:space="preserve">Bill Title: A bill for an act relating to excise taxes imposed upon special fuel, including biodiesel fuel and diesel fuel used in the production of biodiesel blended fuel. (See SF 2382.), Bill Description: A bill for an act relating to excise taxes imposed upon special fuel, including biodiesel fuel and diesel fuel used in the production of biodiesel blended fuel. (See SF 2382.), Topics:, </t>
  </si>
  <si>
    <t>MO_SB_0000000597_2020_0</t>
  </si>
  <si>
    <t>Bill Title: A bill for an act relating to the enforcement of motor vehicle laws and the regulation of commercial motor vehicles and certain operators by the department of transportation, and including effective date provisions. (Formerly HSB 69.) Effective 7-1-17, with exception of section 4 effective 5-11-17., Bill Description: A bill for an act relating to the enforcement of motor vehicle laws and the regulation of commercial motor vehicles and certain operators by the department of transportation, and including effective date provisions. (Formerly HSB 69.) Effective 7-1-17, with exception of section 4 effective 5-11-17., Topics:, Transportation</t>
  </si>
  <si>
    <t>MO_HB_0000001720_2022_0</t>
  </si>
  <si>
    <t>Modifies various provisions governing agricultural economic opportunities</t>
  </si>
  <si>
    <t xml:space="preserve">Bill Title: A bill for an act relating to motor fuel by establishing standards for the sale of such fuel, eliminating tax credits, and making penalties applicable. (See SF 2359.), Bill Description: A bill for an act relating to motor fuel by establishing standards for the sale of such fuel, eliminating tax credits, and making penalties applicable. (See SF 2359.), Topics:, </t>
  </si>
  <si>
    <t>MO_HB_0000000882_2015_0</t>
  </si>
  <si>
    <t>Establishes the Agri-Ready County Designation Program</t>
  </si>
  <si>
    <t xml:space="preserve">Bill Title: A bill for an act relating to motor fuel by providing for a biodiesel quality standard and including effective date provisions., Bill Description: A bill for an act relating to motor fuel by providing for a biodiesel quality standard and including effective date provisions., Topics:, </t>
  </si>
  <si>
    <t>MO_SB_0000000359_2019_0</t>
  </si>
  <si>
    <t>Repeals certain vehicle safety inspection requirements</t>
  </si>
  <si>
    <t xml:space="preserve">Bill Title: A bill for an act providing for motor fuel containing biodiesel, providing for tax credits, making penalties applicable, and including effective date and applicability provisions. (See SF 408.), Bill Description: A bill for an act providing for motor fuel containing biodiesel, providing for tax credits, making penalties applicable, and including effective date and applicability provisions. (See SF 408.), Topics:, </t>
  </si>
  <si>
    <t>MO_SB_0000000381_2019_0</t>
  </si>
  <si>
    <t xml:space="preserve">Bill Title: A bill for an act providing for motor fuel containing biodiesel, providing for tax credits, making penalties applicable, and including effective date and applicability provisions. (Formerly SF 294.), Bill Description: A bill for an act providing for motor fuel containing biodiesel, providing for tax credits, making penalties applicable, and including effective date and applicability provisions. (Formerly SF 294.), Topics:, </t>
  </si>
  <si>
    <t>MO_HB_0000001444_2018_0</t>
  </si>
  <si>
    <t>Repeals the requirement that all motor vehicles must obtain an inspection before the vehicle may be licensed</t>
  </si>
  <si>
    <t xml:space="preserve">Bill Title: A bill for an act relating to the promotion of biodiesel fuel, by providing for tax credits to retail dealers and payments to biodiesel producers, making an appropriation, providing a penalty and including effective date provisions. (Formerly SSB 1148; see SF 531.), Bill Description: A bill for an act relating to the promotion of biodiesel fuel, by providing for tax credits to retail dealers and payments to biodiesel producers, making an appropriation, providing a penalty and including effective date provisions. (Formerly SSB 1148; see SF 531.), Topics:, </t>
  </si>
  <si>
    <t>MO_HB_0000000601_2021_0</t>
  </si>
  <si>
    <t>Modifies provisions relating to agriculture</t>
  </si>
  <si>
    <t xml:space="preserve">Bill Title: A bill for an act relating to the promotion of biodiesel fuel, by providing for tax credits to retail dealers and payments to biodiesel producers, making an appropriation, providing a penalty and including effective date provisions. (Formerly HSB 112), Bill Description: A bill for an act relating to the promotion of biodiesel fuel, by providing for tax credits to retail dealers and payments to biodiesel producers, making an appropriation, providing a penalty and including effective date provisions. (Formerly HSB 112), Topics:, </t>
  </si>
  <si>
    <t>MO_HB_0000001875_2022_0</t>
  </si>
  <si>
    <t>Creates tax credits for producers of biodiesel fuels</t>
  </si>
  <si>
    <t xml:space="preserve">Bill Title: A bill for an act relating to fuel, including standards for biodiesel blended fuel, and excise taxes imposed upon special fuel, including biodiesel fuel and diesel fuel used in the production of biodiesel blended fuel. (Formerly SF 2103.), Bill Description: A bill for an act relating to fuel, including standards for biodiesel blended fuel, and excise taxes imposed upon special fuel, including biodiesel fuel and diesel fuel used in the production of biodiesel blended fuel. (Formerly SF 2103.), Topics:, </t>
  </si>
  <si>
    <t>MO_SB_0000000140_2021_0</t>
  </si>
  <si>
    <t>Authorizes a tax credit for the sale of ethanol fuel</t>
  </si>
  <si>
    <t xml:space="preserve">Bill Title: A bill for an act relating to motor fuel, including ethanol blended gasoline and biodiesel or biodiesel blended motor fuel, by providing for regulation and taxes. (Formerly HSB 113), Bill Description: A bill for an act relating to motor fuel, including ethanol blended gasoline and biodiesel or biodiesel blended motor fuel, by providing for regulation and taxes. (Formerly HSB 113), Topics:, </t>
  </si>
  <si>
    <t>MO_block_119</t>
  </si>
  <si>
    <t>MO_SB_0000000262_2021_0</t>
  </si>
  <si>
    <t>Increase fuel taxes</t>
  </si>
  <si>
    <t xml:space="preserve">Bill Title: A bill for an act relating to motor vehicle emission standards. (See Cmte. Bill HF 740), Bill Description: A bill for an act relating to motor vehicle emission standards. (See Cmte. Bill HF 740), Topics:, </t>
  </si>
  <si>
    <t>MO_SB_0000000430_2019_0</t>
  </si>
  <si>
    <t>Increases the motor fuel tax</t>
  </si>
  <si>
    <t>ncsl_database__energy_legislation_tracking_database__ncsl_topic__transportation; ncsl_database__energy_legislation_tracking_database__ncsl_topic__transportation_alt_fuel/hybrid; ncsl_database__ncsl_transportation_funding_finance_legis_database__ncsl_topic__state_taxes_on_gasoline_and_diesel</t>
  </si>
  <si>
    <t xml:space="preserve">Bill Title: A bill for an act relating to ethanol by providing for tax credits and reporting for ethanol blended gasoline, and including effective date and applicability provisions. (Formerly HSB 109), Bill Description: A bill for an act relating to ethanol by providing for tax credits and reporting for ethanol blended gasoline, and including effective date and applicability provisions. (Formerly HSB 109), Topics:, </t>
  </si>
  <si>
    <t>MO_HB_0000002092_2018_0</t>
  </si>
  <si>
    <t>Authorizes, upon voter approval, a ten-cent tax increase on motor fuel and twelve-cent tax increase on diesel fuel</t>
  </si>
  <si>
    <t>ncsl_database__energy_legislation_tracking_database__ncsl_topic__transportation; ncsl_database__ncsl_transportation_funding_finance_legis_database__ncsl_topic__state_taxes_on_gasoline_and_diesel</t>
  </si>
  <si>
    <t xml:space="preserve">Bill Title: A bill for an act relating to motor fuel by establishing standards for the sale of such fuel, modifying income tax credits, making penalties applicable, and including effective date and applicability provisions. (Formerly SF 2107.), Bill Description: A bill for an act relating to motor fuel by establishing standards for the sale of such fuel, modifying income tax credits, making penalties applicable, and including effective date and applicability provisions. (Formerly SF 2107.), Topics:, </t>
  </si>
  <si>
    <t>MO_HB_0000002091_2018_0</t>
  </si>
  <si>
    <t>Authorizes, upon voter approval, a ten-cent tax increase on motor fuel</t>
  </si>
  <si>
    <t xml:space="preserve">Bill Title: A bill for an act relating to motor fuel by establishing standards for the sale of such fuel, providing tax credits for ethanol blended gasoline, and making penalties applicable., Bill Description: A bill for an act relating to motor fuel by establishing standards for the sale of such fuel, providing tax credits for ethanol blended gasoline, and making penalties applicable., Topics:, </t>
  </si>
  <si>
    <t>MO_SB_0000000539_2020_0</t>
  </si>
  <si>
    <t>Increases taxes on motor fuels</t>
  </si>
  <si>
    <t>ncsl_database__energy_legislation_tracking_database__ncsl_topic__fossil_energy; ncsl_database__energy_legislation_tracking_database__ncsl_topic__transportation; ncsl_database__ncsl_transportation_funding_finance_legis_database__ncsl_topic__state_taxes_on_gasoline_and_diesel</t>
  </si>
  <si>
    <t xml:space="preserve">Bill Title: A bill for an act relating to the renewable fuel infrastructure program for retail motor fuel sites, by prohibiting the installation of infrastructure used to store or dispense gasoline incompatible with certain classifications of ethanol blended gasoline, making penalties applicable, and including effective date provisions., Bill Description: A bill for an act relating to the renewable fuel infrastructure program for retail motor fuel sites, by prohibiting the installation of infrastructure used to store or dispense gasoline incompatible with certain classifications of ethanol blended gasoline, making penalties applicable, and including effective date provisions., Topics:, </t>
  </si>
  <si>
    <t>MO_HB_0000002148_2018_0</t>
  </si>
  <si>
    <t>Changes the law regarding motor fuel fees</t>
  </si>
  <si>
    <t>ncsl_database__energy_legislation_tracking_database__ncsl_topic__transportation; ncsl_database__energy_legislation_tracking_database__ncsl_topic__transportation_alt_fuel/hybrid; ncsl_database__ncsl_transportation_funding_finance_legis_database__ncsl_topic__state_dmv_fees; ncsl_database__ncsl_transportation_funding_finance_legis_database__ncsl_topic__state_taxes_on_gasoline_and_diesel</t>
  </si>
  <si>
    <t>Bill Title: A bill for an act requiring certain percentages of new motor vehicles sold at retail in the state to be flexible fuel vehicles, and making penalties applicable., Bill Description: A bill for an act requiring certain percentages of new motor vehicles sold at retail in the state to be flexible fuel vehicles, and making penalties applicable., Topics:, Transportation</t>
  </si>
  <si>
    <t>MO_SB_0000000623_2016_0</t>
  </si>
  <si>
    <t>Raises taxes on fuels and increases fuel decal fees</t>
  </si>
  <si>
    <t xml:space="preserve">Bill Title: A bill for an act relating to green warning special registration plates., Bill Description: A bill for an act relating to green warning special registration plates., Topics:, </t>
  </si>
  <si>
    <t>MO_SB_0000000201_2019_0</t>
  </si>
  <si>
    <t>Replaces the current motor vehicle registration fee system with a system based on fuel economy</t>
  </si>
  <si>
    <t>MO_block_110</t>
  </si>
  <si>
    <t>MO_SJR_0000000034_2020_0</t>
  </si>
  <si>
    <t>Create Open Retail Electricity Market; Community Solar</t>
  </si>
  <si>
    <t>Requires the General Assembly to pass legislation to establish an open, competitive retail electric energy market</t>
  </si>
  <si>
    <t>MO_SB_0000000817_2020_0</t>
  </si>
  <si>
    <t>Modifies provisions relating to rural electric cooperatives</t>
  </si>
  <si>
    <t>Bill Title: A bill for an act prohibiting counties and cities from regulating the sale of natural gas and propane. (Formerly HSB 166.) Effective date: 07/01/2021., Bill Description: A bill for an act prohibiting counties and cities from regulating the sale of natural gas and propane. (Formerly HSB 166.) Effective date: 07/01/2021., Topics:, Regulatory</t>
  </si>
  <si>
    <t>MO_HB_0000000481_2015_0</t>
  </si>
  <si>
    <t>Changes the laws regarding the Net Metering and Easy Connection Act</t>
  </si>
  <si>
    <t xml:space="preserve">Bill Title: A bill for an act prohibiting counties and cities from regulating the sale of natural gas and propane.(See HF 555.), Bill Description: A bill for an act prohibiting counties and cities from regulating the sale of natural gas and propane.(See HF 555.), Topics:, </t>
  </si>
  <si>
    <t>MO_SB_0000000825_2020_0</t>
  </si>
  <si>
    <t>Prohibits customers of electric utilities from subsidizing electric vehicle charging stations</t>
  </si>
  <si>
    <t xml:space="preserve">Bill Title: A bill for an act prohibiting counties and cities from regulating the sale of natural gas and propane.(See SF 455.), Bill Description: A bill for an act prohibiting counties and cities from regulating the sale of natural gas and propane.(See SF 455.), Topics:, </t>
  </si>
  <si>
    <t>MO_HB_0000000909_2019_0</t>
  </si>
  <si>
    <t>Modifies provisions for the sale of municipally owned utilities.</t>
  </si>
  <si>
    <t>Bill Title: A bill for an act prohibiting counties and cities from regulating the sale of natural gas and propane.(Formerly SSB 1126.), Bill Description: A bill for an act prohibiting counties and cities from regulating the sale of natural gas and propane.(Formerly SSB 1126.), Topics:, Regulatory</t>
  </si>
  <si>
    <t>MO_SJR_0000000025_2019_0</t>
  </si>
  <si>
    <t>ncsl_database__education_bill_tracking_database__ncsl_topic__career_and_technical_education</t>
  </si>
  <si>
    <t>Bill Title: A bill for an act creating a future ready Iowa Act to strengthen workforce development by establishing a registered apprenticeship development program, a volunteer mentoring program, a summer youth intern program, summer postsecondary courses for high school students that are aligned with high-demand career pathways, an employer innovation fund, and future ready Iowa skilled workforce scholarship and grant programs and funds, and including effective date provisions. (Formerly HSB 602.) Effective 7-1-18, with exception of Division III, effective 7-1-19., Bill Description: A bill for an act creating a future ready Iowa Act to strengthen workforce development by establishing a registered apprenticeship development program, a volunteer mentoring program, a summer youth intern program, summer postsecondary courses for high school students that are aligned with high-demand career pathways, an employer innovation fund, and future ready Iowa skilled workforce scholarship and grant programs and funds, and including effective date provisions. (Formerly HSB 602.) Effective 7-1-18, with exception of Division III, effective 7-1-19., Topics:, Economic Development</t>
  </si>
  <si>
    <t>MO_SB_0000000334_2021_0</t>
  </si>
  <si>
    <t>Modifies provisions relating to service territories of retail electric service providers</t>
  </si>
  <si>
    <t>electric_grid_and_transmission; ncsl_database__early_care_and_education_bill_tracking__ncsl_topic__early_childhood_financing</t>
  </si>
  <si>
    <t xml:space="preserve">Bill Title: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provisions.(Formerly HSB 278.), Bill Description: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provisions.(Formerly HSB 278.), Topics:, </t>
  </si>
  <si>
    <t>MO_HB_0000000613_2011_0</t>
  </si>
  <si>
    <t>Establishes the Renewable Energy Act and repeals the Renewable Energy Standard enacted by Proposition C in 2008</t>
  </si>
  <si>
    <t xml:space="preserve">Bill Title: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provisions.(See HF 893.), Bill Description: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provisions.(See HF 893.), Topics:, </t>
  </si>
  <si>
    <t>MO_SB_0000000824_2022_0</t>
  </si>
  <si>
    <t>Creates a community solar pilot program</t>
  </si>
  <si>
    <t xml:space="preserve">Bill Title: A bill for an act relating to the administration and implementation of state taxation matters and credits, including economic development and energy tax incentives and programs, and future tax contingencies, making appropriations, and including effective date provisions.(See SF 609.), Bill Description: A bill for an act relating to the administration and implementation of state taxation matters and credits, including economic development and energy tax incentives and programs, and future tax contingencies, making appropriations, and including effective date provisions.(See SF 609.), Topics:, </t>
  </si>
  <si>
    <t>MO_SB_0000000169_2019_0</t>
  </si>
  <si>
    <t>Modifies the civil penalty for violating federally mandated natural gas safety standards</t>
  </si>
  <si>
    <t>Bill Title: A bill for an act relating to the administration and implementation of state taxation matters and credits, including economic development and energy tax incentives and programs, and future tax contingencies, making appropriations, and including effective date provisions.(Formerly SSB 1269.), Bill Description: A bill for an act relating to the administration and implementation of state taxation matters and credits, including economic development and energy tax incentives and programs, and future tax contingencies, making appropriations, and including effective date provisions.(Formerly SSB 1269.), Topics:, Financing and Financial Incentives</t>
  </si>
  <si>
    <t>MO_HB_0000000835_2015_0</t>
  </si>
  <si>
    <t>Requires the Department of Natural Resources to prepare a regulatory impact report when submitting a state implementation plan to the Environmental Protection Agency</t>
  </si>
  <si>
    <t xml:space="preserve">Bill Title: A bill for an act updating the Code references to the Internal Revenue Code and decoupling from certain federal bonus depreciation provisions, and including effective date and retroactive applicability provisions., Bill Description: A bill for an act updating the Code references to the Internal Revenue Code and decoupling from certain federal bonus depreciation provisions, and including effective date and retroactive applicability provisions., Topics:, </t>
  </si>
  <si>
    <t>MO_HB_0000001305_2012_0</t>
  </si>
  <si>
    <t>Changes the laws regarding environmental standards</t>
  </si>
  <si>
    <t xml:space="preserve">Bill Title: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appropriations.(Formerly HSB 233.), Bill Description: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appropriations.(Formerly HSB 233.), Topics:, </t>
  </si>
  <si>
    <t>MO_HB_0000002301_2016_0</t>
  </si>
  <si>
    <t>Modifies provisions relating to community solar gardens</t>
  </si>
  <si>
    <t>ncsl_database__economic_mobility_database__ncsl_topic__administration_and_councils</t>
  </si>
  <si>
    <t>Bill Title: A bill for an act related to matters under the purview of the economic development authority including the high quality jobs program, the Iowa energy center, and the workforce housing tax incentive program, and including effective date and retroactive applicability provisions. (Formerly SSB 3032.) Effective date: 03/23/2022. Applicability date: 07/01/2021., Bill Description: A bill for an act related to matters under the purview of the economic development authority including the high quality jobs program, the Iowa energy center, and the workforce housing tax incentive program, and including effective date and retroactive applicability provisions. (Formerly SSB 3032.) Effective date: 03/23/2022. Applicability date: 07/01/2021., Topics:, Economic Development</t>
  </si>
  <si>
    <t>MO_block_104</t>
  </si>
  <si>
    <t>MO_SB_0000000745_2022_0</t>
  </si>
  <si>
    <t>Renewable Energy Incentives, Utility Regulations</t>
  </si>
  <si>
    <t>electric_grid_and_transmission; financing_energy_efficiency_and_renewable_energy; renewable_energy</t>
  </si>
  <si>
    <t xml:space="preserve">Bill Title: A bill for an act relating to matters under the purview of the economic development authority, including tax credit programs, incentives for manufacturers to invest in smart technologies, an energy infrastructure revolving loan program, and making appropriations, and including applicability provisions., Bill Description: A bill for an act relating to matters under the purview of the economic development authority, including tax credit programs, incentives for manufacturers to invest in smart technologies, an energy infrastructure revolving loan program, and making appropriations, and including applicability provisions., Topics:, </t>
  </si>
  <si>
    <t>MO_SB_0000000072_2019_0</t>
  </si>
  <si>
    <t>Defines wind farms as local property for property tax assessments of electric companies</t>
  </si>
  <si>
    <t xml:space="preserve">Bill Title: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appropriations.(See HF 789.), Bill Description: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appropriations.(See HF 789.), Topics:, </t>
  </si>
  <si>
    <t>MO_SB_0000000202_2021_0</t>
  </si>
  <si>
    <t>Modifies provisions relating to electrical corporations</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</si>
  <si>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ncsl_database__energy_legislation_tracking_database__ncsl_topic__green_jobs; ncsl_database__energy_legislation_tracking_database__ncsl_topic__renewable_energy; ncsl_database__energy_legislation_tracking_database__ncsl_topic__utility_regulation</t>
  </si>
  <si>
    <t>ncsl_database__economic_mobility_database__ncsl_topic__workforce_and_training_opportunities</t>
  </si>
  <si>
    <t>Bill Title: A bill for an act modifying provisions relating to eligibility for scholarships under the future ready Iowa skilled workforce last-dollar scholarship program. (Formerly HSB 541.) Effective date: 07/01/2022., Bill Description: A bill for an act modifying provisions relating to eligibility for scholarships under the future ready Iowa skilled workforce last-dollar scholarship program. (Formerly HSB 541.) Effective date: 07/01/2022., Topics:, Economic Development</t>
  </si>
  <si>
    <t>MO_SB_0000000296_2019_0</t>
  </si>
  <si>
    <t>Modifies provisions relating to electric vehicle charging stations</t>
  </si>
  <si>
    <t xml:space="preserve">Bill Title: A bill for an act establishing a property tax exemption for property meeting specified energy efficiency and environmental quality standards and including applicability provisions., Bill Description: A bill for an act establishing a property tax exemption for property meeting specified energy efficiency and environmental quality standards and including applicability provisions., Topics:, </t>
  </si>
  <si>
    <t>MO_HB_0000000734_2021_0</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</si>
  <si>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ncsl_database__energy_legislation_tracking_database__ncsl_topic__utility_regulation</t>
  </si>
  <si>
    <t xml:space="preserve">Bill Title: A bill for an act modifying wind energy production tax credit eligibility requirements, providing for a refund of sales and use taxes, and including effective and retroactive applicability date provisions. (See SF 216 &amp; SF 456.), Bill Description: A bill for an act modifying wind energy production tax credit eligibility requirements, providing for a refund of sales and use taxes, and including effective and retroactive applicability date provisions. (See SF 216 &amp; SF 456.), Topics:, </t>
  </si>
  <si>
    <t>MO_SB_0000000820_2022_0</t>
  </si>
  <si>
    <t xml:space="preserve">Bill Title: A study bill relating to the administration of the tax and related laws by the department of revenue, including the renewable energy tax credit, appeal procedures for certain centrally assessed property, an extension of the utility replacement tax task force, a sales and use tax exemption for certain items used in performance of a construction contract with designated exempt entities, and including effective date and retroactive and other applicability provisions., Bill Description: A study bill relating to the administration of the tax and related laws by the department of revenue, including the renewable energy tax credit, appeal procedures for certain centrally assessed property, an extension of the utility replacement tax task force, a sales and use tax exemption for certain items used in performance of a construction contract with designated exempt entities, and including effective date and retroactive and other applicability provisions., Topics:, </t>
  </si>
  <si>
    <t>MO_SB_0000000594_2020_0</t>
  </si>
  <si>
    <t>Establishes the Targeted Industrial Manufacturing Enhancement Zones Act</t>
  </si>
  <si>
    <t xml:space="preserve">Bill Title: A bill for an act modifying wind energy production tax credit certification procedures and eligibility requirements, providing refund of sales and use taxes, and including effective and retroactive applicability date provisions., Bill Description: A bill for an act modifying wind energy production tax credit certification procedures and eligibility requirements, providing refund of sales and use taxes, and including effective and retroactive applicability date provisions., Topics:, </t>
  </si>
  <si>
    <t>MO_SB_0000000249_2021_0</t>
  </si>
  <si>
    <t>Specifies that restrictive covenants shall not limit or prohibit the installation of rooftop solar panels or solar collectors</t>
  </si>
  <si>
    <t>ncsl_database__education_bill_tracking_database__ncsl_topic__postsecondary_other/miscellaneous; renewable_energy; renewable_energy_wind</t>
  </si>
  <si>
    <t xml:space="preserve">Bill Title: A bill for an act modifying provisions applicable to facilities qualifying for wind energy production and renewable energy tax credits and including effective and retroactive applicability date provisions. (Formerly SF 79 &amp; SF 216.) Various effective dates; see section 9 of bill., Bill Description: A bill for an act modifying provisions applicable to facilities qualifying for wind energy production and renewable energy tax credits and including effective and retroactive applicability date provisions. (Formerly SF 79 &amp; SF 216.) Various effective dates; see section 9 of bill., Topics:, </t>
  </si>
  <si>
    <t>MO_HB_0000000083_2013_0</t>
  </si>
  <si>
    <t>Authorizes an income tax credit for a taxpayer who uses processed biomass engineered fiber fuel</t>
  </si>
  <si>
    <t xml:space="preserve">Bill Title: A bill for an act relating to wind energy development and production. (Formerly SSB 1078; see SF 524.), Bill Description: A bill for an act relating to wind energy development and production. (Formerly SSB 1078; see SF 524.), Topics:, </t>
  </si>
  <si>
    <t>MO_SB_0000000881_2022_0</t>
  </si>
  <si>
    <t>Authorizes a sales tax exemption for the purchase of certain solar energy systems</t>
  </si>
  <si>
    <t>ncsl_database__energy_legislation_tracking_database__ncsl_topic__financing_energy_efficiency_and_renewable_energy; ncsl_database__energy_legislation_tracking_database__ncsl_topic__renewable_energy_solar</t>
  </si>
  <si>
    <t xml:space="preserve">Bill Title: A bill for an act modifying provisions applicable to facilities qualifying for wind energy production and renewable energy tax credits and including effective and retroactive applicability provisions. (Formerly HSB 57) (See Cmte. Bill HF 814), Bill Description: A bill for an act modifying provisions applicable to facilities qualifying for wind energy production and renewable energy tax credits and including effective and retroactive applicability provisions. (Formerly HSB 57) (See Cmte. Bill HF 814), Topics:, </t>
  </si>
  <si>
    <t>MO_SB_0000000727_2018_0</t>
  </si>
  <si>
    <t>Requires that the comprehensive state energy plan be reviewed by the Division of Energy by January 1, 2020, and biennially thereafter, and updated if necessary</t>
  </si>
  <si>
    <t xml:space="preserve">Bill Title: A bill for an act providing income tax credits for the construction and installation of solar energy systems and wind energy systems, and including effective date and retroactive applicability provisions. (Formerly SSB 1196.), Bill Description: A bill for an act providing income tax credits for the construction and installation of solar energy systems and wind energy systems, and including effective date and retroactive applicability provisions. (Formerly SSB 1196.), Topics:, </t>
  </si>
  <si>
    <t>MO_HB_0000001804_2016_0</t>
  </si>
  <si>
    <t>Specifies that the Division of Energy shall review and update, if necessary, the Missouri Comprehensive State Energy Plan</t>
  </si>
  <si>
    <t>Bill Title: A bill for an act modifying and enacting provisions relating to specified renewable energy tax credits, and including effective date and retroactive applicability provisions. Effective 6-26-15., Bill Description: A bill for an act modifying and enacting provisions relating to specified renewable energy tax credits, and including effective date and retroactive applicability provisions. Effective 6-26-15., Topics:, Financing and Financial Incentives</t>
  </si>
  <si>
    <t>MO_HB_0000000253_2013_0</t>
  </si>
  <si>
    <t>Changes the laws regarding the streamlined sales and use tax agreement, tax amnesty, the community development district tax, income tax, sales and use taxes, use tax nexus, and the transportation development tax</t>
  </si>
  <si>
    <t>ncsl_database__energy_legislation_tracking_database__ncsl_topic__energy_efficiency; ncsl_database__ncsl_transportation_funding_finance_legis_database__ncsl_topic__local_transportation_funding</t>
  </si>
  <si>
    <t xml:space="preserve">Bill Title: A bill for an act modifying wind energy production tax credit eligibility requirements, providing for a refund of sales and use taxes, and including effective and retroactive applicability date provisions. (Formerly SF 79, See SF 456.), Bill Description: A bill for an act modifying wind energy production tax credit eligibility requirements, providing for a refund of sales and use taxes, and including effective and retroactive applicability date provisions. (Formerly SF 79, See SF 456.), Topics:, </t>
  </si>
  <si>
    <t>MO_HB_0000002141_2014_0</t>
  </si>
  <si>
    <t>Specifies measurement standards and tax rates for compressed and liquefied natural gas as a motor fuel and removes them from the provisions regarding alternative fuel decal and tax requirements</t>
  </si>
  <si>
    <t>Bill Title: A bill for an act relating to air quality, by providing for the establishment, imposition, and collection of fees, the creation or administration of funds and programs, making appropriations, and including effective date provisions. (Formerly SSB 1222 and SF 382.) Effective 5-15-15., Bill Description: A bill for an act relating to air quality, by providing for the establishment, imposition, and collection of fees, the creation or administration of funds and programs, making appropriations, and including effective date provisions. (Formerly SSB 1222 and SF 382.) Effective 5-15-15., Topics:, Emissions</t>
  </si>
  <si>
    <t>MO_HB_0000001852_2022_0</t>
  </si>
  <si>
    <t>Modifies provisions relating to renewable energy</t>
  </si>
  <si>
    <t xml:space="preserve">Bill Title: A bill for an act increasing the amount of generating capacity eligible for the renewable energy tax credit. (See SF 2326.), Bill Description: A bill for an act increasing the amount of generating capacity eligible for the renewable energy tax credit. (See SF 2326.), Topics:, </t>
  </si>
  <si>
    <t>MO_HB_0000002050_2020_0</t>
  </si>
  <si>
    <t>Modifies provisions relating to utilities.</t>
  </si>
  <si>
    <t>ncsl_database__energy_legislation_tracking_database__ncsl_topic__energy_efficiency; ncsl_database__energy_legislation_tracking_database__ncsl_topic__energy_security_and_critical_infrastructure; ncsl_database__energy_legislation_tracking_database__ncsl_topic__fossil_energy; ncsl_database__energy_legislation_tracking_database__ncsl_topic__fossil_energy_natural_gas</t>
  </si>
  <si>
    <t xml:space="preserve">Bill Title: A bill for an act relating to mining of silica sand and including effective date provisions., Bill Description: A bill for an act relating to mining of silica sand and including effective date provisions., Topics:, </t>
  </si>
  <si>
    <t>MO_SB_0000000131_2019_0</t>
  </si>
  <si>
    <t>Modifies provisions relating to the distribution of energy</t>
  </si>
  <si>
    <t xml:space="preserve">Bill Title: A bill for an act providing for the establishment of small wind innovation zones, providing for the applicability of tax credits, and including effective and retroactive applicability date provisions. (Formerly HF 339) (See Cmte. Bill HF 810), Bill Description: A bill for an act providing for the establishment of small wind innovation zones, providing for the applicability of tax credits, and including effective and retroactive applicability date provisions. (Formerly HF 339) (See Cmte. Bill HF 810), Topics:, </t>
  </si>
  <si>
    <t>MO_HB_0000001998_2018_0</t>
  </si>
  <si>
    <t>Creates guidelines for reviewing the comprehensive state energy plan.</t>
  </si>
  <si>
    <t xml:space="preserve">Bill Title: A bill for an act relating to the research activities tax credit for innovative renewable energy generation components. (See Cmte. Bill HF 817), Bill Description: A bill for an act relating to the research activities tax credit for innovative renewable energy generation components. (See Cmte. Bill HF 817), Topics:, </t>
  </si>
  <si>
    <t>MO_HB_0000002637_2022_0</t>
  </si>
  <si>
    <t>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 ncsl_database__energy_legislation_tracking_database__ncsl_topic__utility_regulation</t>
  </si>
  <si>
    <t xml:space="preserve">Bill Title: A bill for an act modifying provisions applicable to facilities qualifying for wind energy production and renewable energy tax credits and including effective and retroactive applicability provisions. (Formerly HF 747) (Formerly HSB 57), Bill Description: A bill for an act modifying provisions applicable to facilities qualifying for wind energy production and renewable energy tax credits and including effective and retroactive applicability provisions. (Formerly HF 747) (Formerly HSB 57), Topics:, </t>
  </si>
  <si>
    <t>MD_block_387</t>
  </si>
  <si>
    <t>MD_block_16</t>
  </si>
  <si>
    <t>MD_block_6</t>
  </si>
  <si>
    <t>MD_block_0</t>
  </si>
  <si>
    <t>MD</t>
  </si>
  <si>
    <t>MD_SB_0000000541_2022_0</t>
  </si>
  <si>
    <t>Conservation, Community solar incentives, Misc climate bills</t>
  </si>
  <si>
    <t>Natural Resources - Maryland Park Service and State Parks - Alterations (Great Maryland Outdoors Act)</t>
  </si>
  <si>
    <t>Addressing infrastructure, capacity, and accessibility needs within the Maryland Park Service and State parks, including establishing systems and processes for surveying infrastructure and critical maintenance needs, increasing the number of Maryland Park Service full-time employees, requiring the Department of Budget and Management to conduct certain staff reviews, and requiring the Department of Natural Resources to develop a certain capital improvement plan and a comprehensive long-range strategic plan; etc.</t>
  </si>
  <si>
    <t xml:space="preserve">Bill Title: A bill for an act modifying wind energy production tax credit eligibility requirements, providing for a refund of sales and use taxes, and including effective and retroactive applicability date provisions., Bill Description: A bill for an act modifying wind energy production tax credit eligibility requirements, providing for a refund of sales and use taxes, and including effective and retroactive applicability date provisions., Topics:, </t>
  </si>
  <si>
    <t>MD_HB_0000000653_2022_0</t>
  </si>
  <si>
    <t>Conservation Finance Act</t>
  </si>
  <si>
    <t>Providing that the Department of Agriculture, the Department of Natural Resources, and the Maryland Environmental Trust must allow participants in certain cost-sharing programs to participate in and receive compensation from greenhouse gas markets, carbon credits, or soil carbon programs under certain circumstances; authorizing certain units to enter into pay-for-success contracts with certain aggregators to procure certain environmental outcomes projects or already certified environmental outcomes; etc.</t>
  </si>
  <si>
    <t>Bill Title: A bill for an act extending placement in service requirements in relation to qualification for the renewable energy facility tax credit. (See SF 2343.), Bill Description: A bill for an act extending placement in service requirements in relation to qualification for the renewable energy facility tax credit. (See SF 2343.), Topics:, Financing and Financial Incentives</t>
  </si>
  <si>
    <t>MD_HB_0000000076_2022_0</t>
  </si>
  <si>
    <t>Community Solar Energy Generating Systems - Exemption From Property Taxes</t>
  </si>
  <si>
    <t>Exempting certain community solar energy generating systems from personal property taxes; prohibiting the supervisor of a county or a municipal corporation from accepting applications for the exemption after December 31, 2024; and requiring the Department of Assessments and Taxation to report to certain committees of the General Assembly, by October 1 each year, on the number and location of projects that, in the immediately preceding taxable year, have received the exemption.</t>
  </si>
  <si>
    <t xml:space="preserve">Bill Title: A bill for an act relating to wind and other sources of renewable energy development and production, and including effective date provisions. (Formerly HF 634) (Formerly HSB 201) Effective 7-01-11, with exception of section 2, effective 5-26-11., Bill Description: A bill for an act relating to wind and other sources of renewable energy development and production, and including effective date provisions. (Formerly HF 634) (Formerly HSB 201) Effective 7-01-11, with exception of section 2, effective 5-26-11., Topics:, </t>
  </si>
  <si>
    <t>MD_HB_0000001426_2020_0</t>
  </si>
  <si>
    <t>Economic Development - Advanced Clean Energy and Clean Energy Innovation Investments and Initiatives</t>
  </si>
  <si>
    <t>Altering references to the term "clean energy" to be "advanced clean energy" for purposes of certain provisions of law concerning the Maryland Clean Energy Center and the Maryland Energy Innovation Institute; altering certain findings of the General Assembly, the purposes of certain provisions of law concerning the development of clean energy industries in the State, and the purposes, powers, and duties of the Center and Institute to include certain actions supporting clean energy innovation; etc.</t>
  </si>
  <si>
    <t>ncsl_database__energy_legislation_tracking_database__ncsl_topic__climate_change; ncsl_database__energy_legislation_tracking_database__ncsl_topic__climate_change_emissions_reduction; ncsl_database__energy_legislation_tracking_database__ncsl_topic__financing_energy_efficiency_and_renewable_energy; ncsl_database__energy_legislation_tracking_database__ncsl_topic__green_jobs; ncsl_database__energy_legislation_tracking_database__ncsl_topic__renewable_energy; ncsl_database__energy_legislation_tracking_database__ncsl_topic__renewable_energy_solar</t>
  </si>
  <si>
    <t xml:space="preserve">Bill Title: A study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applicability provisions.04/22/16 Bolkcom, Allen, Feenstra, Bill Description: A study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applicability provisions.04/22/16 Bolkcom, Allen, Feenstra, Topics:, </t>
  </si>
  <si>
    <t>MD_HB_0000000295_2021_0</t>
  </si>
  <si>
    <t>Water Pollution - Stormwater Management Regulations and Watershed Implementation Plans - Review and Update</t>
  </si>
  <si>
    <t>Requiring the Department of the Environment to review and update certain regulations at least once every 5 years; requiring certain regulations to incorporate the most recent precipitation data available; requiring the Department to review and update certain regulations in a certain manner; requiring the Department to take certain actions at least 6 months before the proposal of regulations under the Act; altering the time by which the Department must hold a certain public hearing; etc.</t>
  </si>
  <si>
    <t>ncsl_database__energy_legislation_tracking_database__ncsl_topic__climate_change_adaptation_and_environment</t>
  </si>
  <si>
    <t xml:space="preserve">Bill Title: A bill for an act relating to the research activities tax credit for innovative renewable energy generation components and making an appropriation and providing applicability date provisions. Effective 7-01-09., Bill Description: A bill for an act relating to the research activities tax credit for innovative renewable energy generation components and making an appropriation and providing applicability date provisions. Effective 7-01-09., Topics:, </t>
  </si>
  <si>
    <t>MD_SB_0000000110_2022_0</t>
  </si>
  <si>
    <t>Electricity - Community Solar Energy Generating Systems - Generating Capacity</t>
  </si>
  <si>
    <t>Increasing the maximum generating capacity of a community solar energy generating system from 2 megawatts to 5 megawatts.</t>
  </si>
  <si>
    <t xml:space="preserve">Bill Title: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 geothermal tax credit, the adoption tax credit, and including effective date and retroactive and other applicability provisions. (Formerly HSB 658), Bill Description: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 geothermal tax credit, the adoption tax credit, and including effective date and retroactive and other applicability provisions. (Formerly HSB 658), Topics:, </t>
  </si>
  <si>
    <t>MD_HB_0000000440_2022_0</t>
  </si>
  <si>
    <t>Electricity - Community Solar Energy Generating Systems - Net Energy Metering and Generating Capacity</t>
  </si>
  <si>
    <t>Altering the maximum generating capacity of a community solar energy generating system for purposes of net energy metering; increasing the maximum generating capacity of a community solar energy generating system from 2 megawatts to 5 megawatts; and specifying that a community solar energy generating system is not a generating station if the generating capacity of the community solar energy generating system does not exceed 2 megawatts.</t>
  </si>
  <si>
    <t xml:space="preserve">Bill Title: 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 Bill Description: 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 Topics:, </t>
  </si>
  <si>
    <t>MD_SB_0000000119_2021_0</t>
  </si>
  <si>
    <t>Clean Water Commerce Act of 2021</t>
  </si>
  <si>
    <t>Establishing the Clean Water Commerce Account within the Bay Restoration Fund; requiring the Department of the Environment to transfer $20,000,000 from the Fund to the Account for certain purposes beginning in fiscal year 2022 and each year thereafter; altering the authorized uses of the Fund to include certain transfers to the Account; limiting the uses of the Account to the purchase environmental outcomes in support of the State's efforts to achieve the Chesapeake Bay total maximum daily load; etc.</t>
  </si>
  <si>
    <t xml:space="preserve">Bill Title: A bill for an act relating to wind energy development and production. (Formerly HSB 201) (See Cmte. Bill HF 672), Bill Description: A bill for an act relating to wind energy development and production. (Formerly HSB 201) (See Cmte. Bill HF 672), Topics:, </t>
  </si>
  <si>
    <t>MD_HB_0000000503_2021_0</t>
  </si>
  <si>
    <t>Environment - Office on Climate Change - Establishment</t>
  </si>
  <si>
    <t>Establishing the Office on Climate Change in the Office of the Governor to facilitate the implementation of the Commission on Climate Change's recommendations; requiring the Office to ensure that each State agency addresses ways the agency can mitigate the causes of climate change and certain impacts of climate change; requiring the Office to initiate and oversee certain research and investigations; requiring the Office to submit an annual report to the Governor and certain committees of the General Assembly; etc.</t>
  </si>
  <si>
    <t xml:space="preserve">Bill Title: A bill for an act relating to wind and other sources of renewable energy development and production. (Formerly SSB 1078 and SF 300.), Bill Description: A bill for an act relating to wind and other sources of renewable energy development and production. (Formerly SSB 1078 and SF 300.), Topics:, </t>
  </si>
  <si>
    <t>MD_HB_0000001033_2022_0</t>
  </si>
  <si>
    <t>Environment and Energy - Investment in Overburdened Communities</t>
  </si>
  <si>
    <t>Requiring the Department of the Environment, on or before December 1, 2022, to develop certain policies and recommendations to require at least 40% of overall spending on certain programs, projects, or investments to benefit certain overburdened communities, starting with fiscal year 2024; defining an "overburdened community" as any census tract where the median house hold income is not more than 75% of the statewide median household income and certain environmental indicators are above the 75th percentile; etc.</t>
  </si>
  <si>
    <t xml:space="preserve">Bill Title: A resolution in support of extending the federal production tax credit for wind energy., Bill Description: A resolution in support of extending the federal production tax credit for wind energy., Topics:, </t>
  </si>
  <si>
    <t>MD_SB_0000000348_2022_0</t>
  </si>
  <si>
    <t>Providing that the Department of Agriculture, the Department of Natural Resources, and the Maryland Environmental Trust must allow participants in certain cost sharing programs to participate in and receive compensation from greenhouse gas markets, carbon credits, or soil carbon programs under certain circumstances; authorizing certain units to enter into pay-for-success contracts with certain aggregators to procure certain environmental outcomes projects or already certified environmental outcomes; etc.</t>
  </si>
  <si>
    <t>ncsl_database__energy_legislation_tracking_database__ncsl_topic__climate_change_carbon_capture_and_sequestration; ncsl_database__energy_legislation_tracking_database__ncsl_topic__financing_energy_efficiency_and_renewable_energy</t>
  </si>
  <si>
    <t>MD_HB_0000001039_2022_0</t>
  </si>
  <si>
    <t>Property Tax - Community Solar Energy Generating Systems - Agrivoltaics</t>
  </si>
  <si>
    <t>Exempting certain community solar energy generating systems from personal property taxes; requiring the Department of Assessments and Taxation to assess certain land used by a community solar energy generating system in a certain manner; requiring the governing body of a county or of a municipal corporation to grant a tax credit against the property tax imposed on real property on which a certain community solar energy generating system is installed; establishing a tax credit against the State property tax imposed on certain real property; etc.</t>
  </si>
  <si>
    <t xml:space="preserve">Bill Title: A bill for an act eliminating provisions relating to energy efficiency plans and programs for public utilities., Bill Description: A bill for an act eliminating provisions relating to energy efficiency plans and programs for public utilities., Topics:, </t>
  </si>
  <si>
    <t>MD_SB_0000000264_2022_0</t>
  </si>
  <si>
    <t>Exempting from personal property taxes a community solar energy generating system that provides at least 50% of the energy it produces to low- or moderate-income customers at a cost that is at least 20% less than the amount charged by the electric company that serves the area where the system is located and is installed on a rooftop, parking facility canopy, or brownfield; prohibiting the supervisor of a county or a municipal corporation from accepting applications for the exemption after December 31, 2024; etc.</t>
  </si>
  <si>
    <t>Bill Title: A bill for an act relating to commercially owned solar panel field installation on agricultural land.(See SF 2321.), Bill Description: A bill for an act relating to commercially owned solar panel field installation on agricultural land.(See SF 2321.), Topics:, Infrastructure</t>
  </si>
  <si>
    <t>MD_HB_0000001207_2021_0</t>
  </si>
  <si>
    <t>Environment - Commission on Environmental Justice and Sustainable Communities - Reform</t>
  </si>
  <si>
    <t>Altering the membership of the Commission on Environmental Justice and Sustainable Communities; requiring the Commission's membership to reflect the diversity of the State to the extent practicable; requiring the Commission to meet at least six times a year; requiring the Commission to host at least four community listening sessions a year; requiring the Commission to conduct its meetings and sessions in different geographic locations in the State; requiring the sessions and meetings of the Commission to be accessible to all attendees; etc.</t>
  </si>
  <si>
    <t>Bill Title: A bill for an act relating to energy conservation requirements contained within the state building code or adopted by governmental subdivisions, and including retroactive applicability provisions. (Formerly SSB 1126.), Bill Description: A bill for an act relating to energy conservation requirements contained within the state building code or adopted by governmental subdivisions, and including retroactive applicability provisions. (Formerly SSB 1126.), Topics:, Energy Efficiency</t>
  </si>
  <si>
    <t>MD_HB_0000000569_2021_0</t>
  </si>
  <si>
    <t>Electricity - Net Energy Metering - Limit</t>
  </si>
  <si>
    <t>Increasing to 3,000 megawatts the statewide limit on rated generating capacity for net energy metering under a certain contract or tariff available to certain eligible customer-generators.</t>
  </si>
  <si>
    <t xml:space="preserve">Bill Title: A bill for an act relating to energy conservation requirements contained within the state building code or adopted by governmental subdivisions, and including effective date provisions., Bill Description: A bill for an act relating to energy conservation requirements contained within the state building code or adopted by governmental subdivisions, and including effective date provisions., Topics:, </t>
  </si>
  <si>
    <t>MD_SB_0000000062_2021_0</t>
  </si>
  <si>
    <t>Emergency Management - Chief Resilience Officer - Appointment and Duties</t>
  </si>
  <si>
    <t>Requiring the Director of the Maryland Emergency Management Agency to appoint a Chief Resilience Officer to be responsible for coordinating State and local efforts to build resilience to risks identified in the Maryland Hazard Mitigation Plan; providing that the Chief Resilience Officer serves at the pleasure of the Director; establishing the duties of the Chief Resilience Officer, including identifying funding streams and technical assistance and working with leaders of vulnerable industries; requiring a certain annual report; etc.</t>
  </si>
  <si>
    <t>ncsl_database__energy_legislation_tracking_database__ncsl_topic__climate_change; ncsl_database__energy_legislation_tracking_database__ncsl_topic__energy_security_and_critical_infrastructure</t>
  </si>
  <si>
    <t>Bill Title: A bill for an act relating to utility-scale solar energy facilities installation on agricultural land.(Formerly SF 2127.), Bill Description: A bill for an act relating to utility-scale solar energy facilities installation on agricultural land.(Formerly SF 2127.), Topics:, Infrastructure</t>
  </si>
  <si>
    <t>MD_SB_0000000592_2020_0</t>
  </si>
  <si>
    <t>State-Funded Construction and Major Renovation Projects - Solar Panels - Requirement</t>
  </si>
  <si>
    <t>Requiring the State, for certain construction projects and major renovation projects proposed after December 31, 2020, to require that the project be designed, engineered, and constructed in a manner that allows the roof to withstand the weight of solar panels; requiring certain construction projects and major renovation projects to include the placement of the maximum number of solar panels for which the project was designed; requiring the Maryland Green Building Council to provide certain recommendations; etc.</t>
  </si>
  <si>
    <t>Bill Title: A bill for an act relating to energy conservation requirements contained within the state building code or adopted by governmental subdivisions, and including effective date provisions. (Formerly SSB 3138.), Bill Description: A bill for an act relating to energy conservation requirements contained within the state building code or adopted by governmental subdivisions, and including effective date provisions. (Formerly SSB 3138.), Topics:, Energy Efficiency</t>
  </si>
  <si>
    <t>MD_SB_0000000407_2021_0</t>
  </si>
  <si>
    <t>Electricity – Net Energy Metering – Limit</t>
  </si>
  <si>
    <t>Bill Title: A bill for an act concerning government regulation relating to state building code requirements, private investigative agencies, and elevator regulation, and including applicability and effective date provisions. (Formerly SSB 3152.), Bill Description: A bill for an act concerning government regulation relating to state building code requirements, private investigative agencies, and elevator regulation, and including applicability and effective date provisions. (Formerly SSB 3152.), Topics:, Energy Efficiency</t>
  </si>
  <si>
    <t>MD_HB_0000000507_2021_0</t>
  </si>
  <si>
    <t>Establishing the Clean Water Commerce Account within the Bay Restoration Fund; requiring the Department of the Environment to transfer $20,000,000 from the Fund to the Account for certain purposes beginning in fiscal year 2022 and each year thereafter; altering the authorized uses of the Fund to include certain transfers to the Account; limiting the uses of the Account to the purchase of environmental outcomes in support of the State's efforts to achieve the Chesapeake Bay total maximum daily load; etc.</t>
  </si>
  <si>
    <t xml:space="preserve">Bill Title: A bill for an act relating to energy conservation requirements contained within the state building code or adopted by governmental subdivisions, and including retroactive applicability provisions., Bill Description: A bill for an act relating to energy conservation requirements contained within the state building code or adopted by governmental subdivisions, and including retroactive applicability provisions., Topics:, </t>
  </si>
  <si>
    <t>MD_SB_0000000518_2021_0</t>
  </si>
  <si>
    <t>Environment – Office on Climate Change – Establishment</t>
  </si>
  <si>
    <t>Bill Title: A bill for an act relating to the assessment of wind energy conversion property for certain assessment years and including applicability provisions., Bill Description: A bill for an act relating to the assessment of wind energy conversion property for certain assessment years and including applicability provisions., Topics:, Financing and Financial Incentives</t>
  </si>
  <si>
    <t>MD_SB_0000000683_2022_0</t>
  </si>
  <si>
    <t>Renewable Energy for Nonprofit Organizations Loan Program</t>
  </si>
  <si>
    <t>Establishing the Renewable Energy for Nonprofit Organizations Loan Program in the Maryland Energy Administration to provide financial assistance in the form of zero-interest loans to nonprofit organizations for the purchase and installation of qualifying renewable energy systems; establishing the Renewable Energy for Nonprofit Organizations Loan Fund; requiring the Governor to provide $500,000 for the Fund in the annual budget bill for fiscal year 2024; requiring a certain report on the Program by July 1, 2024; etc.</t>
  </si>
  <si>
    <t>Bill Title: A bill for an act relating to the siting of wind energy conversion facilities., Bill Description: A bill for an act relating to the siting of wind energy conversion facilities., Topics:, Infrastructure</t>
  </si>
  <si>
    <t>MD_SB_0000000319_2021_0</t>
  </si>
  <si>
    <t>Clean Energy Loan Program - Remediation and Resiliency</t>
  </si>
  <si>
    <t>Expanding the purpose of a certain clean energy loan program to include loans for water efficiency projects, environmental remediation projects intended to remove environmental or health hazards, and  resiliency projects to increase the capacity of a property to withstand the effects of climate change; adding water efficiency projects, environmental remediation, resiliency projects, and grid resiliency projects to the list of items that require eligibility requirements under a certain ordinance; etc.</t>
  </si>
  <si>
    <t>Bill Title: A bill for an act relating to the siting and operation of certain wind energy conversion facilities., Bill Description: A bill for an act relating to the siting and operation of certain wind energy conversion facilities., Topics:, Infrastructure</t>
  </si>
  <si>
    <t>MD_SB_0000000860_2022_0</t>
  </si>
  <si>
    <t>Bill Title: A bill for an act relating to the siting of certain wind energy conversion facilities., Bill Description: A bill for an act relating to the siting of certain wind energy conversion facilities., Topics:, Infrastructure</t>
  </si>
  <si>
    <t>MD_HB_0000000061_2021_0</t>
  </si>
  <si>
    <t>Environment – Statewide Green Business Certification Program – Establishment</t>
  </si>
  <si>
    <t>Requiring the Department of the Environment to establish and administer a statewide green business certification program; requiring the green business certification program to recognize businesses operating in a way that reduces their environmental footprint and to provide consumers with information on how to identify those businesses; requiring the Department to update and enhance the statewide green business certification program in consultation with the Montgomery County Green Business Certification Program; etc.</t>
  </si>
  <si>
    <t xml:space="preserve">Bill Title: A resolution urging the United States Congress to reject the proposed Green New Deal., Bill Description: A resolution urging the United States Congress to reject the proposed Green New Deal., Topics:, </t>
  </si>
  <si>
    <t>MD_HB_0000000351_2020_0</t>
  </si>
  <si>
    <t>Land Use and Vehicle Miles Traveled Workgroup</t>
  </si>
  <si>
    <t>Establishing the Land Use and Vehicle Miles Traveled Workgroup to develop a State strategy that identifies State and local land use policies, business incentives, and transportation policies, investment and programs for certain purposes; authorizing the Workgroup to establish subcommittees and collaborate with expert witnesses; requiring the Workgroup to report its final findings and recommendations to the Governor and General Assembly by December 31, 2021; etc.</t>
  </si>
  <si>
    <t>ncsl_database__energy_legislation_tracking_database__ncsl_topic__climate_change; ncsl_database__energy_legislation_tracking_database__ncsl_topic__climate_change_emissions_reduction; ncsl_database__energy_legislation_tracking_database__ncsl_topic__transportation; ncsl_database__ncsl_transportation_funding_finance_legis_database__ncsl_topic__studies_and_pilot_projects</t>
  </si>
  <si>
    <t>energy_efficiency; fossil_energy; transportation; transportation_alt_fuel/hybrid; utility_regulation</t>
  </si>
  <si>
    <t>Bill Title: A bill for an act modifying various provisions relating to public utilities, providing for a study of electric vehicle infrastructure support, and including effective date provisions. (Formerly SSB 3093.) Various effective dates; see section 20 of bill., Bill Description: A bill for an act modifying various provisions relating to public utilities, providing for a study of electric vehicle infrastructure support, and including effective date provisions. (Formerly SSB 3093.) Various effective dates; see section 20 of bill., Topics:, Regulatory</t>
  </si>
  <si>
    <t>MD_HB_0000000467_2021_0</t>
  </si>
  <si>
    <t>Renewable Energy Portfolio Standard - Alterations and Compliance Fees</t>
  </si>
  <si>
    <t>Altering the renewable energy portfolio standard for certain years; extending indefinitely the renewable energy portfolio standard percentage derived from Tier 2 renewable sources; repealing the limit on the period of time during which energy from a Tier 2 renewable source is eligible for inclusion in meeting the renewable energy portfolio standard; altering the compliance fee for a shortfall from the required percentage of energy from certain Tier 1 renewable sources for the renewable energy portfolio standard; etc.</t>
  </si>
  <si>
    <t>Bill Title: A bill for an act relating to billing methods that may be utilized in connection with distributed generation facilities. (Formerly SSB 1201.) Effective date: 07/01/2020., Bill Description: A bill for an act relating to billing methods that may be utilized in connection with distributed generation facilities. (Formerly SSB 1201.) Effective date: 07/01/2020., Topics:, Electricity Generation</t>
  </si>
  <si>
    <t>MD_SB_0000000065_2021_0</t>
  </si>
  <si>
    <t>Electricity - Renewable Energy Portfolio Standard - Tier 2 Renewable Sources, Qualifying Biomass, and Compliance Fees</t>
  </si>
  <si>
    <t>Altering the renewable energy portfolio standard for 2021 through 2030 and later; extending eligibility of certain Tier 2 renewable sources for purposes of the renewable energy portfolio standard in certain years; altering the compliance fee for a shortfall from the required percentage of energy from certain Tier 1 renewable sources for the renewable energy portfolio standard in certain years; altering the definition of "qualifying biomass" for certain purposes; etc.</t>
  </si>
  <si>
    <t>energy_efficiency; energy_security_and_critical_infrastructure; fossil_energy; fossil_energy_natural_gas</t>
  </si>
  <si>
    <t xml:space="preserve">Bill Title: A bill for an act modifying various provisions relating to public utilities., Bill Description: A bill for an act modifying various provisions relating to public utilities., Topics:, </t>
  </si>
  <si>
    <t>MD_HB_0000000954_2021_0</t>
  </si>
  <si>
    <t>Property Tax – Solar Energy Systems</t>
  </si>
  <si>
    <t>Establishing certain solar energy property as a subclass of personal property; providing that the county tax rate applicable to certain solar energy property may be a different rate from the county tax rate applicable to other personal property, subject to a certain limitation; exempting personal property that is a certain community solar energy generating system from a county or municipal corporation property tax under certain circumstances; etc.</t>
  </si>
  <si>
    <t>MD_SB_0000000841_2021_0</t>
  </si>
  <si>
    <t>Property Tax - Community Solar Energy Generating Systems</t>
  </si>
  <si>
    <t>Establishing certain community solar energy generating systems as a subclass of personal property; providing that the county tax rate applicable to certain community solar energy generating systems may be a different rate from the county tax rate applicable to other personal property, subject to a certain limitation; authorizing a county or municipal government body to exempt, by law, personal property that is a certain community solar energy generating system from a county or municipal corporation property tax under certain circumstances; etc.</t>
  </si>
  <si>
    <t xml:space="preserve">Bill Title: A bill for an act relating to the permitting, licensing, construction, and operation of nuclear generation facilities. (Formerly SSB 1144.), Bill Description: A bill for an act relating to the permitting, licensing, construction, and operation of nuclear generation facilities. (Formerly SSB 1144.), Topics:, </t>
  </si>
  <si>
    <t>MD_SB_0000000281_2020_0</t>
  </si>
  <si>
    <t>Renewable Energy Development and Siting (REDS) – Evaluations and Tax and Fee Exemptions</t>
  </si>
  <si>
    <t>Requiring the Department of the Environment to waive certain application fees for applicants intending to use certain contaminated properties for clean or renewable electrical generation sites under certain circumstances; requiring the Department to adopt certain regulations; requiring that the owner of a certain eligible property that wants to change the use of the eligible property be liable for certain fees waived under the Act under certain circumstances; etc.</t>
  </si>
  <si>
    <t>ncsl_database__education_bill_tracking_database__ncsl_topic__assessment/testing; ncsl_database__education_bill_tracking_database__ncsl_topic__postsecondary_other/miscellaneous; nuclear_/_radioactive_waste; nuclear_energy_facilities</t>
  </si>
  <si>
    <t xml:space="preserve">Bill Title: A bill for an act requiring public schools and state agencies to utilize environmentally preferable cleaning and maintenance products in school facilities and state buildings. Effective 7-01-10., Bill Description: A bill for an act requiring public schools and state agencies to utilize environmentally preferable cleaning and maintenance products in school facilities and state buildings. Effective 7-01-10., Topics:, </t>
  </si>
  <si>
    <t>MD_HB_0000000539_2020_0</t>
  </si>
  <si>
    <t>Local Governments - Resilience Authorities - Authorization</t>
  </si>
  <si>
    <t>Authorizing a local government to create a Resilience Authority by local law; specifying certain requirements for the adoption of a local law establishing an Authority; specifying the powers that a local government may grant an Authority; authorizing an Authority to issue certain bonds for certain purposes; authorizing a local governing body to dedicate certain revenues of the local government to the repayment of bonds for certain operations and projects of an Authority; etc.</t>
  </si>
  <si>
    <t>Bill Title: A bill for an act relating to electric utility rates applicable to net metering agreements., Bill Description: A bill for an act relating to electric utility rates applicable to net metering agreements., Topics:, Electricity Generation</t>
  </si>
  <si>
    <t>MD_HB_0000000936_2022_0</t>
  </si>
  <si>
    <t>Blue Ribbon Community Solar Land Use Commission</t>
  </si>
  <si>
    <t>Establishing the Blue Ribbon Community Solar Land Use Commission to study and make recommendations regarding the land use needs to meet the full generation capacity authorized under the Community Solar Energy Generating Systems Pilot Program; and requiring the Commission to report its findings and recommendations to the Governor and the General Assembly by December 1, 2022.</t>
  </si>
  <si>
    <t>MD_HB_0000000517_2021_0</t>
  </si>
  <si>
    <t>Expanding the purpose of a certain clean energy loan program to include loans for water efficiency projects, environmental remediation projects intended to remove environmental or health hazards, and  resiliency projects to increase the capacity of a property to withstand the effects of climate change; adding water efficiency projects and environmental remediation and resiliency projects to the items requiring eligibility requirements under a certain ordinance; etc.</t>
  </si>
  <si>
    <t>ncsl_database__energy_legislation_tracking_database__ncsl_topic__climate_change; ncsl_database__energy_legislation_tracking_database__ncsl_topic__climate_change_adaptation_and_environment; ncsl_database__energy_legislation_tracking_database__ncsl_topic__financing_energy_efficiency_and_renewable_energy; ncsl_database__energy_legislation_tracking_database__ncsl_topic__renewable_energy</t>
  </si>
  <si>
    <t xml:space="preserve">Bill Title: A bill for an act modifying provisions applicable to the renewable energy tax credit, and including effective date and retroactive applicability provisions., Bill Description: A bill for an act modifying provisions applicable to the renewable energy tax credit, and including effective date and retroactive applicability provisions., Topics:, </t>
  </si>
  <si>
    <t>MD_SB_0000000457_2020_0</t>
  </si>
  <si>
    <t>Authorizing a local government to create a Resilience Authority by local law; specifying certain requirements for the adoption of a local law establishing an Authority; specifying the powers that a local government may grant an Authority; authorizing an Authority to issue certain bonds for certain purposes; authorizing the local governing body to dedicate certain revenues of the local government to the repayment of bonds and to support operations or resilience infrastructure projects of an Authority; etc.</t>
  </si>
  <si>
    <t xml:space="preserve">Bill Title: A bill for an act relating to matters under the purview of the economic development authority and the Iowa finance authority, including tax credit programs, the grow Iowa program and related bonds, incentives for manufacturers to invest in smart technologies, an energy infrastructure revolving loan program, and making appropriations, and including effective date and applicability provisions., Bill Description: A bill for an act relating to matters under the purview of the economic development authority and the Iowa finance authority, including tax credit programs, the grow Iowa program and related bonds, incentives for manufacturers to invest in smart technologies, an energy infrastructure revolving loan program, and making appropriations, and including effective date and applicability provisions., Topics:, </t>
  </si>
  <si>
    <t>MD_SB_0000000674_2021_0</t>
  </si>
  <si>
    <t xml:space="preserve">Bill Title: A bill for an act modifying the repeal date for the climate change advisory council, deleting related provisions, and including effective date provisions. (See Cmte. Bill HF 341), Bill Description: A bill for an act modifying the repeal date for the climate change advisory council, deleting related provisions, and including effective date provisions. (See Cmte. Bill HF 341), Topics:, </t>
  </si>
  <si>
    <t>MD_HB_0000000469_2021_0</t>
  </si>
  <si>
    <t>Requiring the State, for certain construction projects and major renovation projects proposed after December 31, 2021, to require that the project be designed, engineered, and constructed in a manner that allows the roof to withstand the weight of solar panels; requiring certain construction projects and major renovation projects to include the installation of the maximum number of solar panels for which the project was designed; requiring the Maryland Green Building Council to provide certain recommendations; etc.</t>
  </si>
  <si>
    <t>MD_HB_0000000336_2020_0</t>
  </si>
  <si>
    <t xml:space="preserve">Bill Title: A bill for an act relating to vegetation management by certain electric suppliers., Bill Description: A bill for an act relating to vegetation management by certain electric suppliers., Topics:, </t>
  </si>
  <si>
    <t>MD_SB_0000000954_2020_0</t>
  </si>
  <si>
    <t>Property Tax - Solar Energy Systems</t>
  </si>
  <si>
    <t>Establishing certain solar energy property as a subclass of personal property; providing that the county tax rate applicable to certain solar energy property may be a different rate from the county tax rate applicable to other personal property, subject to a certain limitation; exempting personal property that is a certain community solar energy generating system from a county or municipal corporation property tax; etc.</t>
  </si>
  <si>
    <t xml:space="preserve">Bill Title: A bill for an act modifying the repeal date for the climate change advisory council, deleting related provisions, and including effective date provisions. (Formerly HF 99), Bill Description: A bill for an act modifying the repeal date for the climate change advisory council, deleting related provisions, and including effective date provisions. (Formerly HF 99), Topics:, </t>
  </si>
  <si>
    <t>MD_block_376</t>
  </si>
  <si>
    <t>MD_HB_0000001052_2022_0</t>
  </si>
  <si>
    <t>Building and vehicle energy standards</t>
  </si>
  <si>
    <t>Public Safety - Natural Gas and Liquefied Propane Piping Systems - Construction Requirements (Flynn and Laird Act)</t>
  </si>
  <si>
    <t>Prohibiting the use of non-arc-resistant jacketed corrugated stainless steel tubing in any building that uses certain fuel gas piping systems; and applying the Act prospectively.</t>
  </si>
  <si>
    <t xml:space="preserve">Bill Title: A bill for an act relating to vegetation management by certain electric suppliers.(Formerly HSB 149.), Bill Description: A bill for an act relating to vegetation management by certain electric suppliers.(Formerly HSB 149.), Topics:, </t>
  </si>
  <si>
    <t>MD_HB_0000000044_2021_0</t>
  </si>
  <si>
    <t>Clean Cars Act of 2021</t>
  </si>
  <si>
    <t>Extending and altering, for fiscal years 2021 through 2023, the Electric Vehicle Recharging Equipment Rebate Program for the purchase of certain electric vehicles; increasing from $1,200,000 to $1,800,000 the amount of rebates that the Maryland Energy Administration may issue; requiring the Motor Vehicle Administration and the Maryland Department of the Environment to submit a report by January 15, 2022, to certain committees of the General Assembly providing information on proposed changes to the vehicle emissions inspection program; etc.</t>
  </si>
  <si>
    <t xml:space="preserve">Bill Title: A bill for an act relating to vegetation management by certain electric suppliers.(See HF 460.), Bill Description: A bill for an act relating to vegetation management by certain electric suppliers.(See HF 460.), Topics:, </t>
  </si>
  <si>
    <t>MD_SB_0000000081_2022_0</t>
  </si>
  <si>
    <t>Charter Counties - Enforcement of Local Building Performance Laws (Building Energy Performance Standards Act of 2022)</t>
  </si>
  <si>
    <t>Authorizing charter counties to provide for the enforcement of local building energy performance laws by imposing civil fines not exceeding $10 per square foot of gross floor area; and providing that a civil fine may be imposed under the Act only if construction on the building was completed at least 3 years and 1 day before the date the civil fine would be imposed.</t>
  </si>
  <si>
    <t xml:space="preserve">Bill Title: A bill for an act adding the subject of Iowa agriculture education to the educational program standards established for school districts and accredited nonpublic schools and including effective date provisions., Bill Description: A bill for an act adding the subject of Iowa agriculture education to the educational program standards established for school districts and accredited nonpublic schools and including effective date provisions., Topics:, </t>
  </si>
  <si>
    <t>MD_SB_0000000014_2022_0</t>
  </si>
  <si>
    <t>Sustainable Maryland Program and Fund - Establishment</t>
  </si>
  <si>
    <t>Establishing the Sustainable Maryland Program; establishing the Sustainable Maryland Program Fund as a special, nonlapsing fund to expand and enhance Sustainable Maryland's promotion and support of communities in Maryland in the effort to realize environmental, economic, and social sustainability; requiring interest earnings of the Fund to be credited to the Fund; requiring the Governor, in fiscal year 2024 and each fiscal year thereafter, to provide an appropriation of $500,000 to the Fund; etc.</t>
  </si>
  <si>
    <t>ncsl_database__energy_legislation_tracking_database__ncsl_topic__green_jobs; ncsl_database__energy_legislation_tracking_database__ncsl_topic__renewable_energy</t>
  </si>
  <si>
    <t xml:space="preserve">Bill Title: A bill for an act relating to greenhouse gas emissions by deleting specific references to such emissions., Bill Description: A bill for an act relating to greenhouse gas emissions by deleting specific references to such emissions., Topics:, </t>
  </si>
  <si>
    <t>MD_HB_0000000894_2022_0</t>
  </si>
  <si>
    <t>Transportation Electrification and Modernization (TEAM) Act</t>
  </si>
  <si>
    <t>Altering the Electric Vehicle Recharging Equipment Rebate Program by extending the duration of the Program, increasing the total amount of rebates issued under the Program, repealing the authority to issue rebates to retail service station dealers, limiting the issuance of rebates to one recharging system per individual per address, and authorizing the Maryland Energy Administration to offer additional benefits under certain circumstances; establishing the Medium- and Heavy-Duty Zero Emission Vehicle Grant Program; etc.</t>
  </si>
  <si>
    <t>Bill Title: A bill for an act relating to energy efficiency reporting requirements applicable to certain gas and electric utilities. (Formerly HSB 24.), Bill Description: A bill for an act relating to energy efficiency reporting requirements applicable to certain gas and electric utilities. (Formerly HSB 24.), Topics:, Energy Efficiency</t>
  </si>
  <si>
    <t>MD_SB_0000000337_2022_0</t>
  </si>
  <si>
    <t>Motor Fuel Tax Rates – Consumer Price Index Adjustment – Repeal</t>
  </si>
  <si>
    <t>Repealing a requirement that certain motor fuel tax rates be adjusted in future years based on growth in the Consumer Price Index for All Urban Consumers.</t>
  </si>
  <si>
    <t>Bill Title: A bill for an act relating to energy efficiency reporting requirements applicable to certain gas and electric utilities. (Formerly SSB 1044.) Effective 7-1-17., Bill Description: A bill for an act relating to energy efficiency reporting requirements applicable to certain gas and electric utilities. (Formerly SSB 1044.) Effective 7-1-17., Topics:, Energy Efficiency</t>
  </si>
  <si>
    <t>MD_HB_0000000100_2022_0</t>
  </si>
  <si>
    <t>Sustainable Maryland Program Fund - Establishment</t>
  </si>
  <si>
    <t>Establishing the Sustainable Maryland Program Fund as a special, nonlapsing fund to expand and enhance Sustainable Maryland's promotion and support of communities in Maryland in the effort to realize environmental, economic, and social sustainability; authorizing the Fund to be used for training and education, outreach and engagement, and developing and expanding the Sustainable Maryland program; requiring the Governor, for Fiscal Year 2024 and each fiscal year thereafter, to provide an appropriation of $750,000 to the Fund; etc.</t>
  </si>
  <si>
    <t xml:space="preserve">Bill Title: A bill for an act requiring public schools and specified nonpublic schools to utilize environmentally sensitive cleaning and maintenance products in school facilities., Bill Description: A bill for an act requiring public schools and specified nonpublic schools to utilize environmentally sensitive cleaning and maintenance products in school facilities., Topics:, </t>
  </si>
  <si>
    <t>MD_HB_0000001250_2022_0</t>
  </si>
  <si>
    <t>Task Force to Study Solar Energy Incentives</t>
  </si>
  <si>
    <t>Establishing the Task Force to Study Solar Energy Incentives to study and make recommendations regarding measures and incentives needed to ensure that the State meets the solar energy goals established in the State's renewable energy portfolio standard and that solar development in the State creates good quality, family-sustaining jobs, equitable access to renewable energy, and the efficient use of land in the State; and requiring the Task Force to report to the Governor and the General Assembly by December 1, 2023.</t>
  </si>
  <si>
    <t xml:space="preserve">Bill Title: A bill for an act relating to the attainment of high-performance certification applicable to elementary and secondary public school buildings., Bill Description: A bill for an act relating to the attainment of high-performance certification applicable to elementary and secondary public school buildings., Topics:, </t>
  </si>
  <si>
    <t>MD_HB_0000000153_2020_0</t>
  </si>
  <si>
    <t>Public Safety - Maryland Building Performance Standards</t>
  </si>
  <si>
    <t>Altering the time, from 18 months to 36 months after issuance, within which the Maryland Department of Labor is required to adopt each subsequent version of the Maryland Building Performance Standards.</t>
  </si>
  <si>
    <t>Bill Title: A bill for an act relating to solar energy purchase requirements applicable to certain electric utilities., Bill Description: A bill for an act relating to solar energy purchase requirements applicable to certain electric utilities., Topics:, Electricity Generation</t>
  </si>
  <si>
    <t>MD_HB_0000001391_2022_0</t>
  </si>
  <si>
    <t>Clean Cars Act of 2022</t>
  </si>
  <si>
    <t>Establishing the Medium-Duty and Heavy-Duty Zero-Emission Vehicle Grant Program for certain vehicles and equipment to be administered by the Maryland Energy Administration; altering, for certain fiscal years, the vehicle excise tax credit for the purchase of certain electric vehicles; decreasing, from $63,000 to $50,000, for purposes of the electric vehicle excise tax credit, the limitation on the maximum base purchase price of certain electric vehicles; reducing the vehicle excise tax credit for certain electric drive vehicles; etc.</t>
  </si>
  <si>
    <t>climate_change; climate_change_emissions_reduction; renewable_energy_hydrogren</t>
  </si>
  <si>
    <t>Bill Title: A resolution in support of recognizing the lead role of states in the regulation of carbon dioxide emissions from existing power plants., Bill Description: A resolution in support of recognizing the lead role of states in the regulation of carbon dioxide emissions from existing power plants., Topics:, Emissions</t>
  </si>
  <si>
    <t>MD_HB_0000000832_2021_0</t>
  </si>
  <si>
    <t>Public Utilities – Electric School Bus Pilot Program</t>
  </si>
  <si>
    <t>Establishing the electric school bus pilot program to be implemented and administered by the Public Service Commission; authorizing investor-owned electric companies to apply to the Commission to implement a pilot program that meets certain standards; requiring a participating school system to consider criteria that benefit students who are eligible to receive free and reduced-price meals; authorizing certain electric companies to recover reasonable program costs subject to the approval of the Commission; etc.</t>
  </si>
  <si>
    <t>ncsl_database__energy_legislation_tracking_database__ncsl_topic__transportation; ncsl_database__energy_legislation_tracking_database__ncsl_topic__transportation_alt_fuel/hybrid; ncsl_database__state_traffic_safety_legislation_database__ncsl_topic__school_bus_safety</t>
  </si>
  <si>
    <t>green_jobs; utility_regulation</t>
  </si>
  <si>
    <t xml:space="preserve">Bill Title: A resolution designating March 8, annually, as Utility Worker Appreciation Day., Bill Description: A resolution designating March 8, annually, as Utility Worker Appreciation Day., Topics:, </t>
  </si>
  <si>
    <t>MD_HB_0000001490_2020_0</t>
  </si>
  <si>
    <t>Environment - Building Energy Performance Standards and Greenhouse Gas Emissions Reduction Targets (Clean Buildings Jobs Act of 2020)</t>
  </si>
  <si>
    <t>Requiring the Department of the Environment, in consultation with the Building Codes Administration and the Maryland Energy Administration, to adopt regulations on monitoring and reporting greenhouse gas emissions from certain buildings on or before a certain date; requiring the owners of certain buildings to monitor certain greenhouse gas emissions beginning on certain dates and to make certain reports on or before certain dates in certain years; etc.</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</si>
  <si>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ncsl_database__energy_legislation_tracking_database__ncsl_topic__financing_energy_efficiency_and_renewable_energy</t>
  </si>
  <si>
    <t xml:space="preserve">Bill Title: A resolution calling for the withdrawal of the State of Iowa from the Midwestern Regional Greenhouse Gas Reduction Accord., Bill Description: A resolution calling for the withdrawal of the State of Iowa from the Midwestern Regional Greenhouse Gas Reduction Accord., Topics:, </t>
  </si>
  <si>
    <t>MD_HB_0000001146_2022_0</t>
  </si>
  <si>
    <t>Residential Construction - Electric Vehicle Charging</t>
  </si>
  <si>
    <t>Requiring the construction of certain new townhouses and multifamily residential buildings that do not have at least one garage, carport, or driveway for each housing unit to include on a certain number of communal off-street parking spaces an electric vehicle charging station capable of at least Level 2 charging.</t>
  </si>
  <si>
    <t>ncsl_database__energy_legislation_tracking_database__ncsl_topic__energy_efficiency_building_codes_and_standards; ncsl_database__energy_legislation_tracking_database__ncsl_topic__transportation_alt_fuel/hybrid</t>
  </si>
  <si>
    <t>Bill Title: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(Formerly HSB 594.) Effective date: 07/01/2022, 05/17/2022, 01/01/2024, 01/01/2023. Applicability date: 01/01/2022., Bill Description: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(Formerly HSB 594.) Effective date: 07/01/2022, 05/17/2022, 01/01/2024, 01/01/2023. Applicability date: 01/01/2022., Topics:, Transportation</t>
  </si>
  <si>
    <t>MD_HB_0000000061_2022_0</t>
  </si>
  <si>
    <t>Authorizing charter counties to provide for the enforcement of local building energy performance laws by imposing civil fines not exceeding $10 per square foot of gross floor area.</t>
  </si>
  <si>
    <t xml:space="preserve">Bill Title: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Bill Description: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Topics:, </t>
  </si>
  <si>
    <t>MD_HB_0000001526_2020_0</t>
  </si>
  <si>
    <t>Transportation Carbon Reduction Fund – Establishment
(Transportation Carbon Fund Act)</t>
  </si>
  <si>
    <t>Establishing the Transportation Carbon Reduction Fund; specifying the purpose of the Fund; specifying the contents of the Fund; specifying the purpose for which the Fund may be used; establishing the Transportation and Climate Initiative Workgroup; stating the purpose of the Workgroup; requiring the Workgroup to perform certain studies, consult with certain stakeholders, develop certain recommendations, and implement certain processes; etc.</t>
  </si>
  <si>
    <t>ncsl_database__energy_legislation_tracking_database__ncsl_topic__climate_change; ncsl_database__energy_legislation_tracking_database__ncsl_topic__climate_change_emissions_reduction; ncsl_database__energy_legislation_tracking_database__ncsl_topic__transportation; ncsl_database__ncsl_transportation_funding_finance_legis_database__ncsl_topic__other</t>
  </si>
  <si>
    <t xml:space="preserve">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HF 859.),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HF 859.), Topics:, </t>
  </si>
  <si>
    <t>MD_HB_0000000157_2022_0</t>
  </si>
  <si>
    <t>Vehicle Laws - Plug-In Electric Drive Vehicles - Reserved Parking Spaces</t>
  </si>
  <si>
    <t>Prohibiting a person from stopping, standing, or parking a vehicle that is not a plug-in electric drive vehicle plugged into charging equipment in a parking space that is designated for the use of plug-in electric drive vehicles; establishing certain standards for signage designating reserved parking for certain plug-in electric drive vehicles; requiring that a parking space that is for the use of plug-in electric drive vehicles be counted as part of the overall number of parking spaces for purposes of complying with certain laws; etc.</t>
  </si>
  <si>
    <t>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SF 481, SSB 1179.),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SF 481, SSB 1179.), Topics:, Transportation</t>
  </si>
  <si>
    <t>MD_SB_0000000627_2022_0</t>
  </si>
  <si>
    <t>State Building Code - Electric Vehicles</t>
  </si>
  <si>
    <t>Repealing provisions regarding requirements of builders of certain residential dwelling units to offer buyers certain options for the installation of electric vehicle charging stations; and requiring the Department of Labor, by July 1, 2023, to adopt by regulation a State building code that requires the installation of certain percentages of EV-capable, EV-ready, and EVCS-installed parking spaces for certain newly constructed buildings and buildings undergoing certain renovations; applying the Act prospectively.</t>
  </si>
  <si>
    <t>Bill Title: A bill for an act relating to renewable fuel used to power motor vehicles, including by providing for standards and restrictions, infrastructure, tax credits, and requirements for state agencies operating motor vehicles powered by renewable fuel, providing penalties, making penalties applicable, and including effective date provisions.(Formerly HSB 185.), Bill Description: A bill for an act relating to renewable fuel used to power motor vehicles, including by providing for standards and restrictions, infrastructure, tax credits, and requirements for state agencies operating motor vehicles powered by renewable fuel, providing penalties, making penalties applicable, and including effective date provisions.(Formerly HSB 185.), Topics:, Transportation</t>
  </si>
  <si>
    <t>MD_SB_0000000418_2021_0</t>
  </si>
  <si>
    <t>Maryland Energy Administration – Energy and Water Efficiency Standards – Alterations</t>
  </si>
  <si>
    <t>Repealing certain provisions of law regarding the adoption of regulations establishing certain efficiency standards; repealing certain provisions of law prohibiting the sale or offering for sale of certain products; altering the application of certain testing, certification, and enforcement requirements for certain efficiency standards; requiring the Maryland Energy Administration to review certain efficiency standards on or before January 1, 2022; etc.</t>
  </si>
  <si>
    <t>ncsl_database__energy_legislation_tracking_database__ncsl_topic__energy_efficiency; ncsl_database__energy_legislation_tracking_database__ncsl_topic__transportation; ncsl_database__energy_legislation_tracking_database__ncsl_topic__transportation_alt_fuel/hybrid</t>
  </si>
  <si>
    <t>transportation_alt_fuel/hybrid; ncsl_database__ncsl_transportation_funding_finance_legis_database__ncsl_topic__alternative_fuels_and_electric_vehicles</t>
  </si>
  <si>
    <t xml:space="preserve">Bill Title: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provisions.(See HF 2128.), Bill Description: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provisions.(See HF 2128.), Topics:, </t>
  </si>
  <si>
    <t>MD_HB_0000000111_2020_0</t>
  </si>
  <si>
    <t>Electric Vehicle Recharging Equipment for Multifamily Units Act</t>
  </si>
  <si>
    <t>Providing that certain provisions of a recorded covenant or restriction, a declaration, or the bylaws or rules of a condominium or homeowners association are void and unenforceable if they prohibit or unreasonably restrict the installation or use of electric vehicle recharging equipment; authorizing the Maryland Energy Administration to issue multiple electric vehicle recharging equipment rebates to the governing body of a condominium or homeowners association for the lesser of 40% of the costs of the equipment or $5,000; etc.</t>
  </si>
  <si>
    <t>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SSB 1179; See SF 549.),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SSB 1179; See SF 549.), Topics:, Transportation</t>
  </si>
  <si>
    <t>MD_SB_0000000277_2020_0</t>
  </si>
  <si>
    <t>Clean Cars Act of 2020 - Extension, Funding, and Reporting</t>
  </si>
  <si>
    <t>Extending and altering, for certain fiscal years, the Electric Vehicle Recharging Equipment Rebate Program and vehicle excise tax credit for the purchase of certain electric vehicles; repealing the limitation on the maximum total purchase price of certain vehicles; requiring the Maryland Zero Emission Electric Vehicle Infrastructure Council to issue certain reports on or before certain dates; altering the amount required to be transferred each year from the Maryland Strategic Energy Investment Fund to the Transportation Trust Fund; etc.</t>
  </si>
  <si>
    <t xml:space="preserve">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SF 481, SF 549.),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SF 481, SF 549.), Topics:, </t>
  </si>
  <si>
    <t>MD_HB_0000000408_2020_0</t>
  </si>
  <si>
    <t>Public Utilities - Gas Service Regulator Safety (Flower Branch Act)</t>
  </si>
  <si>
    <t>Requiring that any gas service newly installed at an occupied structure may have a gas service regulator installed only outside the structure; requiring an existing interior gas service regulator in a multifamily residential structure to be relocated outside whenever a gas service line or regulator is replaced; requiring a gas company, on or before January 1, 2021, to file a plan with the Public service Commission to relocate any gas service regulator that provides service to a multifamily residential structure; etc.</t>
  </si>
  <si>
    <t>Bill Title: A bill for an act relating to renewable fuel used to power motor vehicles, including by providing for standards and restricting the sale of gasoline not blended with ethanol, making penalties applicable, and including effective date provisions., Bill Description: A bill for an act relating to renewable fuel used to power motor vehicles, including by providing for standards and restricting the sale of gasoline not blended with ethanol, making penalties applicable, and including effective date provisions., Topics:, Transportation</t>
  </si>
  <si>
    <t>MD_HB_0000001316_2020_0</t>
  </si>
  <si>
    <t>Requiring a builder of certain new housing units or a builder's agent to provide each buyer or prospective buyer with the option to include on or in a certain garage, carport, or driveway a certain electric vehicle charging station or a dedicated electric line with certain voltage under certain circumstances; requiring a certain builder or builder's agent to give certain buyers and prospective buyers notice of certain options and information about certain rebate programs under certain circumstances; and applying the Act.</t>
  </si>
  <si>
    <t xml:space="preserve">Bill Title: A bill for an act relating to the division of certain school taxes collected in urban renewal areas containing wind energy conversion property.(See HF 2082.), Bill Description: A bill for an act relating to the division of certain school taxes collected in urban renewal areas containing wind energy conversion property.(See HF 2082.), Topics:, </t>
  </si>
  <si>
    <t>MD_SB_0000000330_2021_0</t>
  </si>
  <si>
    <t xml:space="preserve">Bill Title: A bill for an act relating to the division of certain school taxes collected in urban renewal areas containing wind energy conversion property.(Formerly HSB 521.), Bill Description: A bill for an act relating to the division of certain school taxes collected in urban renewal areas containing wind energy conversion property.(Formerly HSB 521.), Topics:, </t>
  </si>
  <si>
    <t>MD_HB_0000000784_2021_0</t>
  </si>
  <si>
    <t>Requiring a builder of new housing units including single-family detached homes and townhomes or a builder's agent to provide each buyer or prospective buyer with the option to include on or in a garage, carport, or driveway an electric vehicle charging station or a dedicated electric line capable of providing at least level 2 charging; requiring a certain builder or builder's agent to give to certain buyers and prospective buyers notice of certain options and information about certain rebate programs; etc.</t>
  </si>
  <si>
    <t>Bill Title: A bill for an act relating to the division and allocation of property taxes levied against wind energy conversion property located in an urban renewal area and including effective date provisions., Bill Description: A bill for an act relating to the division and allocation of property taxes levied against wind energy conversion property located in an urban renewal area and including effective date provisions., Topics:, Financing and Financial Incentives</t>
  </si>
  <si>
    <t>MD_HB_0000000432_2020_0</t>
  </si>
  <si>
    <t>Maryland Transit Administration – Conversion to Zero–Emission Buses (Zero–Emission Bus Transition Act)</t>
  </si>
  <si>
    <t>Prohibiting, beginning in fiscal year 2022, the Maryland Transit Administration from purchasing buses for the Administration's State transit bus fleet that are not zero-emission buses; requiring the Administration, on or before January 1, 2021, and each January 1 thereafter, to submit a report to certain committees of the General Assembly on the implementation of the Act; requiring the report to include a schedule for converting to zero-emission buses and a plan for transitioning any adversely affected State employees; etc.</t>
  </si>
  <si>
    <t>Bill Title: A bill for an act relating to the division of property taxes levied against wind energy conversion property located in an urban renewal area and including effective date provisions., Bill Description: A bill for an act relating to the division of property taxes levied against wind energy conversion property located in an urban renewal area and including effective date provisions., Topics:, Financing and Financial Incentives</t>
  </si>
  <si>
    <t>MD_HB_0000001451_2020_0</t>
  </si>
  <si>
    <t>School Bus Purchasing – Zero–Emission Vehicle – Requirement</t>
  </si>
  <si>
    <t>Requiring, beginning on October 1, 2023, that each school bus purchased by a county board of education be a zero-emission vehicle; requiring, beginning on October 1, 2026, that each school bus purchased by a certain person for use under a certain contract with a county board be a zero-emission vehicle; etc.</t>
  </si>
  <si>
    <t xml:space="preserve">Bill Title: A bill for an act relating to the assessment and taxation of wind energy conversion property and including effective date and retroactive applicability provisions.(See SF 2366.), Bill Description: A bill for an act relating to the assessment and taxation of wind energy conversion property and including effective date and retroactive applicability provisions.(See SF 2366.), Topics:, </t>
  </si>
  <si>
    <t>MD_SB_0000000423_2020_0</t>
  </si>
  <si>
    <t>Maryland Transit Administration - Conversion to Electric Buses (Electric Bus Transition Act)</t>
  </si>
  <si>
    <t>Prohibiting, beginning in fiscal year 2022, the Maryland Transit Administration from entering into a contract to purchase buses for the Administration's transit bus fleet that are not electric buses; requiring the Administration, on or before January 1, 2021, and each January 1 thereafter, to submit a report to certain committees of the General Assembly on the implementation of the Act; providing for the contents of the annual report; etc.</t>
  </si>
  <si>
    <t xml:space="preserve">Bill Title: A bill for an act relating to the assessment and taxation of wind energy conversion property and including effective date and retroactive applicability provisions.(See HF 2561.), Bill Description: A bill for an act relating to the assessment and taxation of wind energy conversion property and including effective date and retroactive applicability provisions.(See HF 2561.), Topics:, </t>
  </si>
  <si>
    <t>MD_SB_0000000494_2022_0</t>
  </si>
  <si>
    <t>Maryland Energy Administration - Energy and Water Efficiency Standards - Alterations</t>
  </si>
  <si>
    <t>Altering the application of certain testing, certification, and enforcement requirements for certain efficiency standards; requiring the Maryland Energy Administration to review certain efficiency standards on or before January 1, 2023; prohibiting the sale, offering for sale, and installation of certain products in the State under certain circumstances beginning on a certain date; requiring the Administration to adopt regulations on efficiency standards for certain products on or before January 1, 2023; etc.</t>
  </si>
  <si>
    <t xml:space="preserve">Bill Title: A bill for an act relating to the assessment and taxation of wind energy conversion property and including effective date and retroactive applicability provisions., Bill Description: A bill for an act relating to the assessment and taxation of wind energy conversion property and including effective date and retroactive applicability provisions., Topics:, </t>
  </si>
  <si>
    <t>MD_HB_0000001223_2020_0</t>
  </si>
  <si>
    <t>Clean Cars Act of 2020</t>
  </si>
  <si>
    <t>Extending and altering, for certain fiscal years, the Electric Vehicle Recharging Equipment Rebate Program and vehicle excise tax credit for the purchase of certain electric vehicles; increasing, for certain fiscal years, the total amount of rebates that the Maryland Energy Administration may issue; altering from a plug-in electric drive to a  certain zero-emission electric vehicle, the type of vehicle that is eligible for the electric vehicle excise tax credit; increasing the total amount of certain credits for certain fiscal years; etc.</t>
  </si>
  <si>
    <t>Bill Title: A bill for an act establishing the alternate energy innovation program in the department of education., Bill Description: A bill for an act establishing the alternate energy innovation program in the department of education., Topics:, Economic Development</t>
  </si>
  <si>
    <t>MD_HB_0000000359_2020_0</t>
  </si>
  <si>
    <t>Clean Cars Act of 2020 – Extension, Funding, and Reporting</t>
  </si>
  <si>
    <t>ncsl_database__energy_legislation_tracking_database__ncsl_topic__climate_change; ncsl_database__energy_legislation_tracking_database__ncsl_topic__climate_change_emissions_reduction; ncsl_database__energy_legislation_tracking_database__ncsl_topic__renewable_energy; ncsl_database__energy_legislation_tracking_database__ncsl_topic__renewable_energy_hydrogren; ncsl_database__energy_legislation_tracking_database__ncsl_topic__transportation; ncsl_database__energy_legislation_tracking_database__ncsl_topic__transportation_alt_fuel/hybrid</t>
  </si>
  <si>
    <t>Bill Title: A bill for an act relating to wind energy conversion property located in an urban renewal area and including effective date provisions., Bill Description: A bill for an act relating to wind energy conversion property located in an urban renewal area and including effective date provisions., Topics:, Electricity Generation</t>
  </si>
  <si>
    <t>MD_HB_0000001295_2020_0</t>
  </si>
  <si>
    <t>Public School Construction – School District Energy Use – Policy and Study</t>
  </si>
  <si>
    <t>Prohibiting, beginning July 1, 2021, the Interagency Commission on School Construction from approving a public school construction project for a school district that has not adopted or updated a certain school district energy policy; specifying the contents of a school district energy policy; encouraging school districts to set certain targets in their school district energy policy; requiring that a school district energy policy be posted on the school district's  website and updated every 2 years; etc.</t>
  </si>
  <si>
    <t>Bill Title: A bill for an act relating to the division of property taxes levied against wind energy conversion property located in an urban renewal area and including effective date provisions., Bill Description: A bill for an act relating to the division of property taxes levied against wind energy conversion property located in an urban renewal area and including effective date provisions., Topics:, Regulatory</t>
  </si>
  <si>
    <t>MD_HB_0000000110_2021_0</t>
  </si>
  <si>
    <t>Providing that certain provisions of a recorded covenant or restriction, a declaration, or the bylaws or rules of a condominium or homeowners association are void and unenforceable if they prohibit or unreasonably restrict the installation or use of electric vehicle recharging equipment; requiring certain owners of electric vehicle recharging equipment to be responsible for certain costs and disclosures; requiring a unit owner or lot owner to obtain certain permits or approval; etc.</t>
  </si>
  <si>
    <t xml:space="preserve">Bill Title: A bill for an act providing for a renewable energy homestead property tax credit for certain homesteads meeting certification requirements relating to renewable energy system installation, making an appropriation, and including an effective and applicability date provision., Bill Description: A bill for an act providing for a renewable energy homestead property tax credit for certain homesteads meeting certification requirements relating to renewable energy system installation, making an appropriation, and including an effective and applicability date provision., Topics:, </t>
  </si>
  <si>
    <t>MD_HB_0000001233_2020_0</t>
  </si>
  <si>
    <t>State Vehicle Fleet - Conversion to Zero-Emission Electric Vehicles</t>
  </si>
  <si>
    <t>Prohibiting, beginning in fiscal year 2022, a State unit from entering into a contract to purchase or lease a vehicle for the State vehicle fleet that is not a zero-emission electric vehicle.</t>
  </si>
  <si>
    <t>Bill Title: A bill for an act relating to the assessment and taxation of wind energy conversion property and including effective date, applicability, and retroactive applicability provisions. (Formerly SSB 3130.) Effective date: 05/23/2022. Applicability date: 01/01/2022, 05/23/2022., Bill Description: A bill for an act relating to the assessment and taxation of wind energy conversion property and including effective date, applicability, and retroactive applicability provisions. (Formerly SSB 3130.) Effective date: 05/23/2022. Applicability date: 01/01/2022, 05/23/2022., Topics:, Regulatory</t>
  </si>
  <si>
    <t>MD_HB_0000000622_2022_0</t>
  </si>
  <si>
    <t>Renewable Energy Portfolio Standard and Renewable Energy Credits - Offshore Wind</t>
  </si>
  <si>
    <t>Altering the application of the offshore wind energy component of the renewable energy portfolio standard to apply only to distribution sales of electric companies; altering the manner in which an electric company may reflect and recover offshore wind renewable energy credit costs; altering certain compliance fees for shortfalls from the offshore wind energy component of the renewable energy portfolio standard; etc.</t>
  </si>
  <si>
    <t>ncsl_database__energy_legislation_tracking_database__ncsl_topic__renewable_energy; ncsl_database__energy_legislation_tracking_database__ncsl_topic__renewable_energy_wind; ncsl_database__energy_legislation_tracking_database__ncsl_topic__utility_regulation</t>
  </si>
  <si>
    <t>Bill Title: A bill for an act relating to the implementation and financing of energy management improvements by school corporations., Bill Description: A bill for an act relating to the implementation and financing of energy management improvements by school corporations., Topics:, Financing and Financial Incentives</t>
  </si>
  <si>
    <t>MD_HB_0000001165_2022_0</t>
  </si>
  <si>
    <t>Capital Projects - High Performance and Green Buildings</t>
  </si>
  <si>
    <t>Altering the definition of "high performance building" to include certain schools and public safety buildings; altering the definition of "major renovation" to mean a renovation of a certain size or value or resulting in a change in occupancy or replacement of certain utility installations; altering the type of capital projects to which certain high performance building standards apply; repealing a requirement that the Maryland Green Building Council develop certain guidelines for new public school buildings; etc.</t>
  </si>
  <si>
    <t>Bill Title: A bill for an act relating to the division and allocation of property taxes levied against wind energy conversion property located in an urban renewal area and including effective date provisions., Bill Description: A bill for an act relating to the division and allocation of property taxes levied against wind energy conversion property located in an urban renewal area and including effective date provisions., Topics:, Regulatory</t>
  </si>
  <si>
    <t>MD_HB_0000000772_2022_0</t>
  </si>
  <si>
    <t xml:space="preserve">Bill Title: A bill for an act relating to property tax exemption eligibility for methane gas conversion property and including an effective date and applicability date provision. (Formerly SF 214.), Bill Description: A bill for an act relating to property tax exemption eligibility for methane gas conversion property and including an effective date and applicability date provision. (Formerly SF 214.), Topics:, </t>
  </si>
  <si>
    <t>MD_SB_0000000526_2022_0</t>
  </si>
  <si>
    <t xml:space="preserve">Bill Title: A bill for an act relating to alternate and renewable energy production by establishing an alternate and renewable energy incentive program applicable to alternate energy production facilities under specified circumstances., Bill Description: A bill for an act relating to alternate and renewable energy production by establishing an alternate and renewable energy incentive program applicable to alternate energy production facilities under specified circumstances., Topics:, </t>
  </si>
  <si>
    <t>MD_HB_0000000507_2022_0</t>
  </si>
  <si>
    <t>Environment - Electric Vehicle Charging Infrastructure - Environmental Justice Considerations</t>
  </si>
  <si>
    <t>Requiring a unit of State government that develops electric vehicle charging infrastructure or administers public funding for the development of electric vehicle charging infrastructure to use environmental justice guidelines when selecting communities for the development of electric vehicle charging infrastructure.</t>
  </si>
  <si>
    <t xml:space="preserve">Bill Title: A bill for an act relating to the regulation of renewable energy projects and including applicability provisions., Bill Description: A bill for an act relating to the regulation of renewable energy projects and including applicability provisions., Topics:, </t>
  </si>
  <si>
    <t>MD_SB_0000000734_2020_0</t>
  </si>
  <si>
    <t xml:space="preserve">Bill Title: A bill for an act directing the Iowa climate change advisory council to conduct an assessment and prepare a report regarding the state's vulnerability to climatic change., Bill Description: A bill for an act directing the Iowa climate change advisory council to conduct an assessment and prepare a report regarding the state's vulnerability to climatic change., Topics:, </t>
  </si>
  <si>
    <t>MD_SB_0000000198_2021_0</t>
  </si>
  <si>
    <t>Income Tax - Credit for Energy Efficiency Upgrades - Passive Houses</t>
  </si>
  <si>
    <t>Allowing a credit against the State income tax for certain costs, paid or incurred after July 1, 2021, by an owner of certain residential property for certain energy efficiency upgrades and for which the owner obtains a tax credit certificate from the Maryland Energy Administration; prohibiting a taxpayer from claiming the tax credit in a taxable year in which the Governor declares a certain state of emergency; requiring the Administration to report on the tax credits to the Comptroller on or before January 31 each year; etc.</t>
  </si>
  <si>
    <t>Bill Title: A bill for an act relating to solar energy by establishing a community solar garden program., Bill Description: A bill for an act relating to solar energy by establishing a community solar garden program., Topics:, Electricity Generation</t>
  </si>
  <si>
    <t>MD_SB_0000000146_2022_0</t>
  </si>
  <si>
    <t>Prohibiting a person from stopping, standing, or parking a vehicle that is not a plug-in electric drive vehicle plugged into charging equipment in a parking space that is designated by certain signage indicating for the use of plug-in electric drive vehicles only; requiring that a parking space for the use of plug-in electric drive vehicles be counted as part of the overall number of parking spaces for certain purposes; establishing a civil penalty of $100 for a violation of the Act; etc.</t>
  </si>
  <si>
    <t>fossil_energy_natural_gas; renewable_energy; renewable_energy_solar; utility_regulation</t>
  </si>
  <si>
    <t xml:space="preserve">Bill Title: A bill for an act relating to solar energy by establishing a shared solar net metering cooperative program., Bill Description: A bill for an act relating to solar energy by establishing a shared solar net metering cooperative program., Topics:, </t>
  </si>
  <si>
    <t>MD_SB_0000000079_2021_0</t>
  </si>
  <si>
    <t>Electricity – Change of Address – Maintenance of Subscriptions and Contracts</t>
  </si>
  <si>
    <t>Authorizing a subscriber to a community solar energy generating system who has a change in the service address associated with the subscription to maintain the subscription if the new address is in the same electric territory; prohibiting an electric company or a subscription organization from terminating a subscriber's subscription due to a change of a certain address under certain circumstances; requiring an electric company to make certain changes to accommodate a subscriber's change of address under certain circumstances; etc.</t>
  </si>
  <si>
    <t>Bill Title: A bill for an act relating to solar energy by providing for the establishment of solar interconnection agreements and alternative tariff rates., Bill Description: A bill for an act relating to solar energy by providing for the establishment of solar interconnection agreements and alternative tariff rates., Topics:, Electricity Generation</t>
  </si>
  <si>
    <t>MD_HB_0000000144_2022_0</t>
  </si>
  <si>
    <t>Motor Fuel Tax Rates - Consumer Price Index Adjustment - Repeal</t>
  </si>
  <si>
    <t>Bill Title: A bill for an act establishing a solar energy minimum purchase standard applicable to specified electric utilities., Bill Description: A bill for an act establishing a solar energy minimum purchase standard applicable to specified electric utilities., Topics:, Electricity Generation</t>
  </si>
  <si>
    <t>MD_SB_0000000603_2020_0</t>
  </si>
  <si>
    <t>Public Service Commission - Electricity and Gas Suppliers - Training and Educational Program</t>
  </si>
  <si>
    <t>Requiring the Public Service Commission to develop a training and educational program for certain licensed energy suppliers; requiring the Commission to develop the program in consultation with interested stakeholders, including electricity suppliers and gas suppliers; requiring designated representatives to demonstrate a thorough understanding of certain Commission regulations; requiring the Commission to conduct an examination at the conclusion of training and provide certification on a satisfactory score; etc.</t>
  </si>
  <si>
    <t>Bill Title: A bill for an act relating to installation, operation, and use of solar energy systems., Bill Description: A bill for an act relating to installation, operation, and use of solar energy systems., Topics:, Electricity Generation</t>
  </si>
  <si>
    <t>MD_SB_0000000392_2021_0</t>
  </si>
  <si>
    <t>Electricity and Gas - Limited-Income Mechanisms and Assistance</t>
  </si>
  <si>
    <t>Authorizing certain gas and electric utilities to adopt a limited-income mechanism to benefit certain eligible limited-income customers, subject to the approval of the Public Service Commission; expanding the electric universal service program to customers who are at least 67 years old with annual incomes at or below 200% of the federal poverty level; establishing a Workgroup on Low-Income Utility Assistance to study low-income energy assistance programs; etc.</t>
  </si>
  <si>
    <t xml:space="preserve">Bill Title: A bill for an act establishing a state renewable energy production goal., Bill Description: A bill for an act establishing a state renewable energy production goal., Topics:, </t>
  </si>
  <si>
    <t>MD_SB_0000000152_2021_0</t>
  </si>
  <si>
    <t>Maryland Strategic Energy Investment Fund – Use of Funds and Electric Vehicle Excise Tax Credits</t>
  </si>
  <si>
    <t>Altering the purposes for which certain compliance fees paid into the Maryland Strategic Energy Investment Fund may be used; requiring at least 50% of certain energy-related loans and grants made by the Maryland Energy Administration to directly benefit low-income residents of the State; requiring certain vehicle excise tax credits for the purchase of certain electric vehicles to be issued from the Transportation Trust Fund under certain circumstances; etc.</t>
  </si>
  <si>
    <t>ncsl_database__energy_legislation_tracking_database__ncsl_topic__climate_change; ncsl_database__energy_legislation_tracking_database__ncsl_topic__climate_change_emissions_reduction; 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t>
  </si>
  <si>
    <t xml:space="preserve">Bill Title: A bill for an act relating to the adoption of small wind energy system ordinances by cities and counties., Bill Description: A bill for an act relating to the adoption of small wind energy system ordinances by cities and counties., Topics:, </t>
  </si>
  <si>
    <t>MD_SB_0000000054_2021_0</t>
  </si>
  <si>
    <t>Local Government – Clean Energy Loan Programs – Grid Resilience Projects</t>
  </si>
  <si>
    <t>Altering the purpose of a certain clean energy loan program established by a county or municipality to include loans to certain residential and commercial property owners to finance grid resilience projects when installed with energy efficiency projects or renewable energy projects; and requiring a certain ordinance or resolution that establishes a certain clean energy loan program to include certain eligibility requirements for certain grid resilience projects.</t>
  </si>
  <si>
    <t xml:space="preserve">Bill Title: A bill for an act providing for the establishment of rural wind cooperatives., Bill Description: A bill for an act providing for the establishment of rural wind cooperatives., Topics:, </t>
  </si>
  <si>
    <t>MD_block_296</t>
  </si>
  <si>
    <t>MD_HB_0000000114_2021_0</t>
  </si>
  <si>
    <t>Green Economy (Transportation, Buildings, and Energy) and Labor Standards</t>
  </si>
  <si>
    <t>Transportation - Maryland Transit Administration Funding and MARC Rail Extension Study (Transit Safety and Investment Act)</t>
  </si>
  <si>
    <t>Establishing the Purple Line Construction Zone Grant Program to provide funds to qualified small businesses to assist in offsetting business revenue lost as a result of the construction of the Purple Line light rail project; requiring in each of fiscal years 2023 and 2024 the Department of Commerce to provide $1,000,000 in general funds to the Program; requiring the Department of Transportation to conduct a study on extending Maryland Area Regional Commuter (MARC) rail service to western Maryland; etc.</t>
  </si>
  <si>
    <t xml:space="preserve">Bill Title: A bill for an act requiring disclosure to public utility customers of the percentage of electricity furnished to the customer derived from alternative and renewable energy sources., Bill Description: A bill for an act requiring disclosure to public utility customers of the percentage of electricity furnished to the customer derived from alternative and renewable energy sources., Topics:, </t>
  </si>
  <si>
    <t>MD_SB_0000000199_2021_0</t>
  </si>
  <si>
    <t>Establishing the Purple Line Construction Zone Grant Program to provide funds to qualified small businesses to assist in offsetting business revenue lost due to the construction of the Purple Line light rail project; requiring in each of fiscal years 2023 and 2024 the Department of Commerce to provide $1,000,000 in general funds to the Program; requiring the Department and the Maryland Transportation Administration to consult with small businesses in developing certain regulations; limiting grants awarded to $50,000 or less; etc.</t>
  </si>
  <si>
    <t>Bill Title: A bill for an act relating to pipelines and underground storage and making penalties applicable., Bill Description: A bill for an act relating to pipelines and underground storage and making penalties applicable., Topics:, Natural Gas Development</t>
  </si>
  <si>
    <t>MD_HB_0000000088_2022_0</t>
  </si>
  <si>
    <t>Electric Distribution System Planning and Required Labor Standards</t>
  </si>
  <si>
    <t>Establishing certain State policy goals with regard to the State's electric distribution system; requiring the Public Service Commission and the Maryland Energy Administration to provide assistance and support to electric companies for applying for and obtaining access to certain federal funds to meet the State's policy goals for the electric distribution system; requiring the Administration to identify  certain funding sources; establishing labor standards for contractors and subcontractors participating in certain projects; etc.</t>
  </si>
  <si>
    <t>ncsl_database__energy_legislation_tracking_database__ncsl_topic__climate_change_emissions_reduction; ncsl_database__energy_legislation_tracking_database__ncsl_topic__electric_grid_and_transmission; ncsl_database__energy_legislation_tracking_database__ncsl_topic__energy_security_and_critical_infrastructure; ncsl_database__energy_legislation_tracking_database__ncsl_topic__green_jobs; ncsl_database__energy_legislation_tracking_database__ncsl_topic__utility_regulation</t>
  </si>
  <si>
    <t>MD_HB_0000000419_2021_0</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</si>
  <si>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ncsl_database__energy_legislation_tracking_database__ncsl_topic__renewable_energy_solar</t>
  </si>
  <si>
    <t>Bill Title: A bill for an act establishing an incentive program applicable to specified wind energy production facilities. (Formerly SSB 1234.), Bill Description: A bill for an act establishing an incentive program applicable to specified wind energy production facilities. (Formerly SSB 1234.), Topics:, Electricity Generation</t>
  </si>
  <si>
    <t>MD_HB_0000000108_2022_0</t>
  </si>
  <si>
    <t>Public Utilities - Energy Efficiency and Conservation Programs - Energy Performance Targets and Low-Income Housing</t>
  </si>
  <si>
    <t>Requiring the Department of Housing and Community Development to procure or provide for electricity customers energy efficiency and conservation programs and services designed to achieve an annual incremental gross energy savings of at least 0.4% starting in 2023; requiring the Department to develop a plan to coordinate and leverage funding sources to support certain energy efficiency and other home upgrades and a plan to provide energy efficiency retrofits to all low-income households by 2030; etc.</t>
  </si>
  <si>
    <t xml:space="preserve">Bill Title: A bill for an act relating to renewable energy production by establishing a solar electric generation standard applicable to electric public utilities., Bill Description: A bill for an act relating to renewable energy production by establishing a solar electric generation standard applicable to electric public utilities., Topics:, </t>
  </si>
  <si>
    <t>MD_HB_0000001204_2021_0</t>
  </si>
  <si>
    <t>Equity in Transportation Sector – Guidelines and Analyses (Transportation Equity Analyses and Assurances Act of 2021)</t>
  </si>
  <si>
    <t>Requiring the Maryland Transportation Plan to include achieving equity in the transportation sector in the State transportation goals; requiring the State Report on Transportation to include certain measurable transportation indicators; requiring the State Department of Transportation to evaluate the transportation indicators to identify any racial disparities; requiring the Department to evaluate certain indicators to identify any impact on persons with disabilities; etc.</t>
  </si>
  <si>
    <t>fossil_energy; fossil_energy_natural_gas; renewable_energy</t>
  </si>
  <si>
    <t xml:space="preserve">Bill Title: A bill for an act providing for the development of a state renewable energy economic development plan., Bill Description: A bill for an act providing for the development of a state renewable energy economic development plan., Topics:, </t>
  </si>
  <si>
    <t>MD_HB_0000000141_2022_0</t>
  </si>
  <si>
    <t>Equity in Transportation Sector - Guidelines and Analyses</t>
  </si>
  <si>
    <t>Requiring that equity be considered when State transportation plans, reports, and goals are developed; altering the membership of the advisory committee on State transportation goals; requiring the Department of Transportation, in collaboration with the Maryland Transportation Administration, to conduct a transit equity analysis and consult with certain communities before announcing any reduction or cancellation of a capital expansion project in the construction program of the Consolidated Transportation Program; etc.</t>
  </si>
  <si>
    <t>Bill Title: A bill for an act relating to alternate energy by allowing the establishment of alternate energy aggregation projects., Bill Description: A bill for an act relating to alternate energy by allowing the establishment of alternate energy aggregation projects., Topics:, Financing and Financial Incentives</t>
  </si>
  <si>
    <t>MD_SB_0000000524_2022_0</t>
  </si>
  <si>
    <t>ncsl_database__energy_legislation_tracking_database__ncsl_topic__energy_efficiency; ncsl_database__energy_legislation_tracking_database__ncsl_topic__financing_energy_efficiency_and_renewable_energy; ncsl_database__energy_legislation_tracking_database__ncsl_topic__utility_regulation</t>
  </si>
  <si>
    <t xml:space="preserve">Bill Title: A study bill for an act establishing an incentive program applicable to specified wind energy production facilities., Bill Description: A study bill for an act establishing an incentive program applicable to specified wind energy production facilities., Topics:, </t>
  </si>
  <si>
    <t>MD_SB_0000000460_2021_0</t>
  </si>
  <si>
    <t>ncsl_database__energy_legislation_tracking_database__ncsl_topic__energy_efficiency; ncsl_database__energy_legislation_tracking_database__ncsl_topic__financing_energy_efficiency_and_renewable_energy; ncsl_database__energy_legislation_tracking_database__ncsl_topic__green_jobs; ncsl_database__energy_legislation_tracking_database__ncsl_topic__nuclear_energy_facilities; ncsl_database__energy_legislation_tracking_database__ncsl_topic__renewable_energy</t>
  </si>
  <si>
    <t>Bill Title: A bill for an act excluding from the utility replacement tax the consumption of natural gas by certain persons and including effective date and retroactive applicability provisions., Bill Description: A bill for an act excluding from the utility replacement tax the consumption of natural gas by certain persons and including effective date and retroactive applicability provisions., Topics:, Regulatory</t>
  </si>
  <si>
    <t>MD_SB_0000000926_2020_0</t>
  </si>
  <si>
    <t>Climate Solutions Act of 2020 – Greenhouse Gas Emissions Reduction Act</t>
  </si>
  <si>
    <t>Increasing the greenhouse gas emissions reductions that the State must achieve by 2030; requiring the State to achieve net-zero statewide greenhouse gas emissions by 2045; requiring the Department of the Environment to adopt a final plan that reduces statewide greenhouse gas emissions by 60% by 2030 and sets the State on a path toward achieving net-zero statewide greenhouse gas emissions by 2045, on or before December 31, 2020; establishing the Climate Jobs Workgroup; etc.</t>
  </si>
  <si>
    <t>MD_SB_0000000023_2022_0</t>
  </si>
  <si>
    <t>Requiring that equity be considered when State transportation plans, reports, and goals are developed; altering the membership of the advisory committee on State transportation goals, benchmarks, and indicators; requiring the Department of Transportation, in collaboration with the Maryland Transportation Administration, to conduct certain analyses and consult with certain communities before announcing any reduction or cancellation of a certain project in the construction program of the Consolidated Transportation Program; etc.</t>
  </si>
  <si>
    <t xml:space="preserve">Bill Title: A study bill for authorizing specified electric utility customers to engage in agricultural aggregate net metering., Bill Description: A study bill for authorizing specified electric utility customers to engage in agricultural aggregate net metering., Topics:, </t>
  </si>
  <si>
    <t>MD_HB_0000000768_2021_0</t>
  </si>
  <si>
    <t>Montgomery County - Community Choice Energy - Pilot Program MC 17-21</t>
  </si>
  <si>
    <t>Applying certain laws regarding net energy metering and community solar generating systems to customers served by a community choice aggregator; altering the circumstances under which counties and municipal corporations may act as an aggregator; establishing the Community Choice Aggregator Pilot Program; establishing a process by which, beginning on December 31, 2023, a certain county may form a community choice aggregator; requiring a certain county to develop a plan and give notice of a certain aggregation plan; etc.</t>
  </si>
  <si>
    <t xml:space="preserve">Bill Title: A bill for an act relating to property tax exemption eligibility for methane gas conversion property and including an effective date and applicability date provision. (See SF 479.), Bill Description: A bill for an act relating to property tax exemption eligibility for methane gas conversion property and including an effective date and applicability date provision. (See SF 479.), Topics:, </t>
  </si>
  <si>
    <t>MD_SB_0000000525_2022_0</t>
  </si>
  <si>
    <t>Public Utilities - Energy Distribution Planning and Required Labor Standards</t>
  </si>
  <si>
    <t>Establishing the Distribution System Planning Workgroup to study issues related to energy distribution planning and implementation; requiring the Public Service Commission to adopt regulations on or before January 1, 2024, related to energy distribution planning and implementation; requiring the Commission and the Maryland Energy Administration to coordinate efforts with utilities to apply for certain federal funds; and establishing labor standards for contractors and subcontractors participating in certain projects.</t>
  </si>
  <si>
    <t>Bill Title: A bill for an act providing for the regulation of wind energy conversion facility installations by counties., Bill Description: A bill for an act providing for the regulation of wind energy conversion facility installations by counties., Topics:, Infrastructure</t>
  </si>
  <si>
    <t>MD_HB_0000000569_2022_0</t>
  </si>
  <si>
    <t>Energy Generation, Transmission, and Storage Projects - Required Community Benefit Agreement and Labor Standards</t>
  </si>
  <si>
    <t>Requiring the Public Service Commission to condition the approval of a certificate of public convenience and necessity for the construction of a certain generating station or qualified generator lead line and an exemption from the requirement for a certificate of public convenience and necessity on the requirement that the developer of the project take all reasonable actions to enter into a community benefits agreement and adhere to certain labor standards and reporting requirements; etc.</t>
  </si>
  <si>
    <t>Bill Title: A bill for an act restricting the issuance of a certificate of public convenience, use, and necessity for nuclear generating facility applicants until specified requirements are met., Bill Description: A bill for an act restricting the issuance of a certificate of public convenience, use, and necessity for nuclear generating facility applicants until specified requirements are met., Topics:, Infrastructure</t>
  </si>
  <si>
    <t>MD_HB_0000001425_2020_0</t>
  </si>
  <si>
    <t>Increasing the greenhouse gas emissions reductions that the State must achieve by 2030; requiring the State to achieve net-zero statewide greenhouse gas emissions by 2045; requiring the Department of the Environment to adopt a final plan that reduces statewide greenhouse gas emissions by 60% by 2030 and sets the State on a path toward achieving net-zero statewide greenhouse gas emissions by 2045, on or before December 31, 2020; establishing the Climate Jobs Working Group; etc.</t>
  </si>
  <si>
    <t>ncsl_database__energy_legislation_tracking_database__ncsl_topic__climate_change; ncsl_database__energy_legislation_tracking_database__ncsl_topic__climate_change_emissions_reduction; ncsl_database__energy_legislation_tracking_database__ncsl_topic__green_jobs; ncsl_database__energy_legislation_tracking_database__ncsl_topic__renewable_energy; ncsl_database__energy_legislation_tracking_database__ncsl_topic__utility_regulation</t>
  </si>
  <si>
    <t xml:space="preserve">Bill Title: A bill for an act establishing an incentive program applicable to specified wind energy production facilities., Bill Description: A bill for an act establishing an incentive program applicable to specified wind energy production facilities., Topics:, </t>
  </si>
  <si>
    <t>MD_SB_0000000462_2021_0</t>
  </si>
  <si>
    <t>Public Utilities - Low-Income Housing - Energy Performance Targets</t>
  </si>
  <si>
    <t>Requiring the Public Service Commission, for the 2021-2023 program cycle, by regulation or order, to the extent that the Commission determines that low-income programs are available, to require the Department of Housing and Community Development to procure or provide for electricity customers energy efficiency and conservation programs and services designed to achieve a target annual incremental gross energy savings of at least 1% per year starting in 2022; etc.</t>
  </si>
  <si>
    <t xml:space="preserve">Bill Title: A bill for an act including natural gas facilities and electric generating facilities within the definition of a county enterprise., Bill Description: A bill for an act including natural gas facilities and electric generating facilities within the definition of a county enterprise., Topics:, </t>
  </si>
  <si>
    <t>MD_HB_0000001007_2021_0</t>
  </si>
  <si>
    <t>Renewable Energy Portfolio Standard and Geothermal Heating and Cooling Systems</t>
  </si>
  <si>
    <t>Altering the renewable energy portfolio standard in certain years to require a certain percentage of energy from Tier 1 renewable sources each year to be derived from certain geothermal heating and cooling systems; requiring a certain percentage of energy required to be derived from certain geothermal heating and cooling systems to be from systems installed on certain property; altering the methods for calculating certain energy savings; providing for the regulation and enforcement of certain requirements by the Department of Labor; etc.</t>
  </si>
  <si>
    <t>Bill Title: A bill for an act establishing farm-owned distributed generation facility purchase requirements applicable to specified utilities, making penalties applicable, and including effective date provisions., Bill Description: A bill for an act establishing farm-owned distributed generation facility purchase requirements applicable to specified utilities, making penalties applicable, and including effective date provisions., Topics:, Electricity Generation</t>
  </si>
  <si>
    <t>MD_SB_0000000383_2022_0</t>
  </si>
  <si>
    <t>Maryland Association of Environmental and Outdoor Education Grant - Funding and Evaluation - Extension</t>
  </si>
  <si>
    <t>Extending through fiscal year 2028 the requirement that the Governor include a certain amount in the State budget for increasing the number of green schools in the State; and extending through calendar year 2029 the annual evaluation of the impact of the funds appropriated under the Act on increasing the number of green schools in the State.</t>
  </si>
  <si>
    <t>ncsl_database__energy_legislation_tracking_database__ncsl_topic__energy_efficiency; ncsl_database__energy_legislation_tracking_database__ncsl_topic__energy_efficiency_building_codes_and_standards; ncsl_database__energy_legislation_tracking_database__ncsl_topic__renewable_energy</t>
  </si>
  <si>
    <t xml:space="preserve">Bill Title: A bill for an act exempting persons furnishing electricity from solar energy conversion facilities to designated entities under specified circumstances from public utility regulation., Bill Description: A bill for an act exempting persons furnishing electricity from solar energy conversion facilities to designated entities under specified circumstances from public utility regulation., Topics:, </t>
  </si>
  <si>
    <t>MD_HB_0000000031_2022_0</t>
  </si>
  <si>
    <t>Maryland Energy Administration – Resiliency Hub Grant Program and Fund</t>
  </si>
  <si>
    <t>Establishing the Resiliency Hub Grant Program in the Maryland Energy Administration to develop resiliency hubs that serve low- and moderate-income households at no cost to the households; defining "resiliency hub" as a location where solar photovoltaic and battery energy storage are designed to provide electricity during extended grid outages; requiring the Administration to establish certain procedures and criteria for the Program; requiring that certain fines and penalties be credited to a certain fund; etc.</t>
  </si>
  <si>
    <t>ncsl_database__energy_legislation_tracking_database__ncsl_topic__energy_security_and_critical_infrastructure; ncsl_database__economic_mobility_database__ncsl_topic__other/miscellaneous; ncsl_database__economic_mobility_database__ncsl_topic__workforce_and_training_opportunities</t>
  </si>
  <si>
    <t>Bill Title: A bill for an act establishing solar energy ownership or purchasing goals applicable to electric utilities., Bill Description: A bill for an act establishing solar energy ownership or purchasing goals applicable to electric utilities., Topics:, Electricity Generation</t>
  </si>
  <si>
    <t>MD_SB_0000000137_2021_0</t>
  </si>
  <si>
    <t>Prohibiting, beginning in fiscal year 2023, the Maryland Transit Administration from purchasing buses for the Administration's State transit bus fleet that are not zero-emission buses, subject to a certain exception; authorizing the Administration to purchase alternative-fuel buses under certain circumstances; requiring the Administration, on or before January 1, 2022, and each January 1 thereafter, to submit a report to certain committees of the General Assembly on the implementation of the Act; etc.</t>
  </si>
  <si>
    <t>Bill Title: A bill for an act relating to solar energy storage capacity and ownership or purchase requirements applicable to certain electric utilities., Bill Description: A bill for an act relating to solar energy storage capacity and ownership or purchase requirements applicable to certain electric utilities., Topics:, Electricity Generation</t>
  </si>
  <si>
    <t>MD_HB_0000000379_2021_0</t>
  </si>
  <si>
    <t>Public Utilities – Low–Income Housing – Energy Performance Targets</t>
  </si>
  <si>
    <t>Bill Title: A bill for an act requiring a specified percentage of alternate energy purchase requirements to be derived from solar energy., Bill Description: A bill for an act requiring a specified percentage of alternate energy purchase requirements to be derived from solar energy., Topics:, Electricity Generation</t>
  </si>
  <si>
    <t>MD_SB_0000000418_2022_0</t>
  </si>
  <si>
    <t>Energy Generation Projects - Required Community Benefit Agreement and Labor Standards</t>
  </si>
  <si>
    <t>Requiring a person who is a developer of a project, on the approval of a certificate of public convenience and necessity for the construction of a certain generating station or qualified generator lead line and an exemption from the requirement for a certificate of public convenience and necessity, to take all reasonable actions to enter into a community benefits agreement and adhere to certain labor standards and reporting requirements; etc.</t>
  </si>
  <si>
    <t>ncsl_database__energy_legislation_tracking_database__ncsl_topic__electric_grid_and_transmission; ncsl_database__energy_legislation_tracking_database__ncsl_topic__nuclear_energy_facilities; ncsl_database__energy_legislation_tracking_database__ncsl_topic__renewable_energy; ncsl_database__energy_legislation_tracking_database__ncsl_topic__utility_regulation</t>
  </si>
  <si>
    <t xml:space="preserve">Bill Title: A bill for an act establishing solar energy ownership or purchasing goals applicable to electric utilities., Bill Description: A bill for an act establishing solar energy ownership or purchasing goals applicable to electric utilities., Topics:, </t>
  </si>
  <si>
    <t>MD_HB_0000000818_2022_0</t>
  </si>
  <si>
    <t>Electricity - Community Solar Energy Generation - Consolidated Billing</t>
  </si>
  <si>
    <t>Authorizing a subscriber organization for a community solar energy generating system to participate in consolidated billing provided by the electric company serving the territory of the community solar energy generating system.</t>
  </si>
  <si>
    <t>Bill Title: A bill for an act providing for the establishment of a net metering program applicable to rate-regulated electric utilities, and including effective date provisions., Bill Description: A bill for an act providing for the establishment of a net metering program applicable to rate-regulated electric utilities, and including effective date provisions., Topics:, Electricity Generation</t>
  </si>
  <si>
    <t>MD_SB_0000000061_2022_0</t>
  </si>
  <si>
    <t>Maryland Transit Administration - Conversion to Zero-Emission Buses (Zero-Emission Bus Transition Act Revisions)</t>
  </si>
  <si>
    <t>Requiring the Maryland Transit Administration to provide certain safety and workforce development training for its operations training workforce and its maintenance workforce; requiring the Administration's annual report on the implementation of the conversion of the State's transit bus fleet to zero-emission buses to include a plan that ensures certain employee protections and a certification that the Administration is adhering to the plan; etc.</t>
  </si>
  <si>
    <t>Bill Title: A bill for an act relating to the solar energy system tax credit available against the individual and corporate income tax, the franchise tax, the moneys and credits tax, and including effective date and retroactive applicability provisions., Bill Description: A bill for an act relating to the solar energy system tax credit available against the individual and corporate income tax, the franchise tax, the moneys and credits tax, and including effective date and retroactive applicability provisions., Topics:, Financing and Financial Incentives</t>
  </si>
  <si>
    <t>MD_HB_0000000040_2021_0</t>
  </si>
  <si>
    <t>Maryland Energy Administration Study on Geothermal Heating and Cooling Systems and Geothermal Energy Workgroup</t>
  </si>
  <si>
    <t>Requiring the Maryland Energy Administration to conduct a comprehensive technical study on geothermal heating and cooling systems; requiring the Administration to submit the results to the Geothermal Energy Workgroup by October 1, 2021; establishing the Workgroup to study the impact of an increase in the use of geothermal energy, examine ways to expand geothermal energy in the State, and study the impact of the industry on jobs; requiring the Administration to develop recommendations for an incentive structure; etc.</t>
  </si>
  <si>
    <t xml:space="preserve">Bill Title: A bill for an act providing for the establishment of small wind innovation zones, providing for the applicability of tax credits, and including effective and retroactive applicability date provisions. (See Cmte. Bill HF 748) (See Cmte. Bill HF 810), Bill Description: A bill for an act providing for the establishment of small wind innovation zones, providing for the applicability of tax credits, and including effective and retroactive applicability date provisions. (See Cmte. Bill HF 748) (See Cmte. Bill HF 810), Topics:, </t>
  </si>
  <si>
    <t>MD_HB_0000000010_2022_0</t>
  </si>
  <si>
    <t>Requiring the Maryland Transit Administration to provide certain safety and workforce development training for its operations training workforce and its maintenance workforce; requiring the Administration's annual report on the implementation of the conversion of the State's transit bus fleet to zero-emission buses to include a plan that ensures certain employee protections and a certification that the Administration is adhering to the plan.</t>
  </si>
  <si>
    <t xml:space="preserve">Bill Title: A study bill for an act increasing the amount of tax credits that may be claimed annually for the solar energy system tax credits and including effective date and applicability provisions., Bill Description: A study bill for an act increasing the amount of tax credits that may be claimed annually for the solar energy system tax credits and including effective date and applicability provisions., Topics:, </t>
  </si>
  <si>
    <t>MD_SB_0000000588_2022_0</t>
  </si>
  <si>
    <t xml:space="preserve">Bill Title: A study bill for an act relating to alternate energy by extending renewable energy tax credit eligibility dates, expanding membership of the Iowa energy center advisory council, and establishing specified grant and loan funds., Bill Description: A study bill for an act relating to alternate energy by extending renewable energy tax credit eligibility dates, expanding membership of the Iowa energy center advisory council, and establishing specified grant and loan funds., Topics:, </t>
  </si>
  <si>
    <t>MD_SB_0000000308_2022_0</t>
  </si>
  <si>
    <t>Environment - Statewide Green Business Certification Program</t>
  </si>
  <si>
    <t>Requiring the Department of the Environment to establish and administer a statewide green business certification program to recognize businesses operating in a manner that reduces their environmental footprint and provide consumers with information on how to identify those businesses; and requiring the Department to update and enhance the statewide green business certification program in consultation with the Montgomery County Green Business Certification Program.</t>
  </si>
  <si>
    <t xml:space="preserve">Bill Title: A bill for an act relating to energy efficiency by creating a renewable energy transmission authority, and conferring bonding authority upon the authority., Bill Description: A bill for an act relating to energy efficiency by creating a renewable energy transmission authority, and conferring bonding authority upon the authority., Topics:, </t>
  </si>
  <si>
    <t>MD_SB_0000000948_2022_0</t>
  </si>
  <si>
    <t>Establishing an electric school bus pilot program; requiring the Public Service Commission to implement and administer the pilot program; authorizing investor-owned electric companies to apply to the Commission to implement an electric school bus pilot program with a participating school system if the pilot program meets certain standards; and authorizing investor-owned electric companies to recover certain costs under the pilot program, subject to the approval of the Commission.</t>
  </si>
  <si>
    <t xml:space="preserve">Bill Title: A study bill for an act increasing the cumulative value of solar energy tax credits which may be claimed annually, and including effective date and retroactive applicability provisions., Bill Description: A study bill for an act increasing the cumulative value of solar energy tax credits which may be claimed annually, and including effective date and retroactive applicability provisions., Topics:, </t>
  </si>
  <si>
    <t>MD_HB_0000000236_2021_0</t>
  </si>
  <si>
    <t>Department of General Services - Energy-Conserving Standards (Maryland Sustainable Buildings Act of 2021)</t>
  </si>
  <si>
    <t>Requiring the Department of General Services to establish and update, every five years, certain standards for State buildings to conserve energy and minimize adverse impacts on birds; requiring the Department to consider the physical health and mental health of building occupants when developing or updating certain standards; requiring the Maryland Green Building Council to include certain standards in any requirements that the Council establishes for participation in a higher performance building program; etc.</t>
  </si>
  <si>
    <t xml:space="preserve">Bill Title: A bill for an act directing the office of energy independence to establish a community grant program for energy efficiency projects, and allocating appropriated amounts for purposes of funding the program. (Formerly SF 172 &amp; SF 368.) Effective 7-1-09., Bill Description: A bill for an act directing the office of energy independence to establish a community grant program for energy efficiency projects, and allocating appropriated amounts for purposes of funding the program. (Formerly SF 172 &amp; SF 368.) Effective 7-1-09., Topics:, </t>
  </si>
  <si>
    <t>MD_HB_0000000630_2021_0</t>
  </si>
  <si>
    <t>Primary and Secondary Education – School District Energy Use – Policy and Study</t>
  </si>
  <si>
    <t>Requiring each school district to adopt or update a school district energy policy beginning July 1, 2022; specifying the contents of a school district energy policy; encouraging school districts to set targets to increase the school district's use of renewable energy and reduce the school district's greenhouse gas emissions; requiring that a school district energy policy be posted on the school district's  website and updated every 3 years; requiring the development of a certain standardized reporting template for school districts; etc.</t>
  </si>
  <si>
    <t xml:space="preserve">Bill Title: A study bill for an act authorizing cities and counties to establish energy efficiency improvement districts and district boards and providing for financing of energy efficiency improvements., Bill Description: A study bill for an act authorizing cities and counties to establish energy efficiency improvement districts and district boards and providing for financing of energy efficiency improvements., Topics:, </t>
  </si>
  <si>
    <t>MD_SB_0000000256_2022_0</t>
  </si>
  <si>
    <t>ncsl_database__energy_legislation_tracking_database__ncsl_topic__energy_security_and_critical_infrastructure; ncsl_database__economic_mobility_database__ncsl_topic__administration_and_councils</t>
  </si>
  <si>
    <t xml:space="preserve">Bill Title: A study bill for an act modifying provisions applicable to the renewable energy tax credit., Bill Description: A study bill for an act modifying provisions applicable to the renewable energy tax credit., Topics:, </t>
  </si>
  <si>
    <t>MD_HB_0000000043_2022_0</t>
  </si>
  <si>
    <t>Department of General Services – Energy–Conserving Standards (Maryland Sustainable Buildings Act of 2022)</t>
  </si>
  <si>
    <t>Requiring the Department of General Services to establish and periodically update standards for State buildings to conserve energy and minimize adverse impacts on birds; requiring the Maryland Green Building Council to include the standards in any requirements that the Council establishes for participation in a higher-performance building program in the State; and defining "State building".</t>
  </si>
  <si>
    <t>Bill Title: A bill for an act relating to solar energy system tax credits, and including applicability provisions., Bill Description: A bill for an act relating to solar energy system tax credits, and including applicability provisions., Topics:, Financing and Financial Incentives</t>
  </si>
  <si>
    <t>MD_HB_0000000592_2021_0</t>
  </si>
  <si>
    <t>State Vehicle Fleet - Conversion to Zero-Emission Passenger Cars and Other Light-Duty Vehicles</t>
  </si>
  <si>
    <t>Establishing the intent of the General Assembly that a certain percentage of passenger cars and other light-duty vehicles in the State vehicle fleet be zero-emission vehicles by certain years; requiring the State to ensure that a certain minimum percentage of vehicles purchases for the State vehicle fleet in certain fiscal years are zero-emission vehicles, subject to the availability of funding; requiring the Department of General Services to ensure the development of certain charging infrastructure; etc.</t>
  </si>
  <si>
    <t>Bill Title: A bill for an act extending placement in service requirements applicable to the renewable energy tax credit., Bill Description: A bill for an act extending placement in service requirements applicable to the renewable energy tax credit., Topics:, Financing and Financial Incentives</t>
  </si>
  <si>
    <t>MD_HB_0000000814_2022_0</t>
  </si>
  <si>
    <t>Environment – Statewide Green Business Certification Program</t>
  </si>
  <si>
    <t>MD_SB_0000000228_2021_0</t>
  </si>
  <si>
    <t>Capital Projects - High Performance and Green Buildings - Alterations (Green Building Restoration Act)</t>
  </si>
  <si>
    <t>Altering the definition of "high performance building" to include certain schools and public safety buildings; altering the application of certain high performance building requirements to apply to capital projects for which more than 25% of the funding for the acquisition, construction, or renovation of the project is from State funds; repealing a requirement that the Maryland Green Building Council develop guidelines for new public school buildings to achieve a certain rating without requiring a certain certification; etc.</t>
  </si>
  <si>
    <t xml:space="preserve">Bill Title: A bill for an act creating a high performance certification program applicable to certain public buildings. (Formerly SSB 1091.), Bill Description: A bill for an act creating a high performance certification program applicable to certain public buildings. (Formerly SSB 1091.), Topics:, </t>
  </si>
  <si>
    <t>MD_HB_0000000531_2022_0</t>
  </si>
  <si>
    <t>Bill Title: A bill for an act creating a nonprofit organization energy efficiency grant program and making an appropriation. (See SF 2182.), Bill Description: A bill for an act creating a nonprofit organization energy efficiency grant program and making an appropriation. (See SF 2182.), Topics:, Energy Efficiency</t>
  </si>
  <si>
    <t>MD_SB_0000000655_2020_0</t>
  </si>
  <si>
    <t>Capital Projects – High Performance and Green Buildings – Alterations (Green Building Restoration Act)</t>
  </si>
  <si>
    <t>Altering the application of certain high performance building requirements to apply to capital projects for which more than 50% of the funding is for the acquisition, construction, or renovation of the project is from State funds; repealing a requirement that the Maryland Green Building Council develop guidelines for new public school buildings to achieve a LEED Silver or comparable rating; requiring the Maryland Green Building Council to ensure that certain State buildings, schools and community colleges meet certain standards; etc.</t>
  </si>
  <si>
    <t>financing_energy_efficiency_and_renewable_energy; renewable_energy; renewable_energy_solar</t>
  </si>
  <si>
    <t xml:space="preserve">Bill Title: A bill for an act establishing a solar energy rebate program and fund, and making an appropriation., Bill Description: A bill for an act establishing a solar energy rebate program and fund, and making an appropriation., Topics:, </t>
  </si>
  <si>
    <t>MD_HB_0000000192_2020_0</t>
  </si>
  <si>
    <t>Department of General Services - Energy-Conserving Standards (Maryland Sustainable Buildings Act of 2020)</t>
  </si>
  <si>
    <t>Requiring the Department of General Services to establish and periodically update certain standards for State buildings to conserve energy and minimize adverse impacts on birds; requiring the Department to reduce the lighting of existing State buildings in a certain manner; requiring the Maryland Green Building Council to include certain standards in any requirements that the Council establishes for participation in a higher performance building program; etc.</t>
  </si>
  <si>
    <t xml:space="preserve">Bill Title: A bill for an act relating to motor vehicle emission standards. (Formerly HF 422), Bill Description: A bill for an act relating to motor vehicle emission standards. (Formerly HF 422), Topics:, </t>
  </si>
  <si>
    <t>MD_SB_0000000902_2020_0</t>
  </si>
  <si>
    <t>Coal – Tax Credits and Exemption – Repeal</t>
  </si>
  <si>
    <t>Repealing a certain credit against the public service company franchise tax for the purchase of Maryland-mined coal during a certain year; repealing a certain credit against the State income tax that certain cogenerators or electricity suppliers may claim for the purchase of Maryland-mined coal during a certain taxable year; repealing an exemption to the sales and use tax for the sale of coal used in certain residential properties; etc.</t>
  </si>
  <si>
    <t xml:space="preserve">Bill Title: A bill for an act directing the regents institutions to review and prepare a report regarding the state's vulnerability to climatic change. (Formerly HSB 218) (See Cmte. Bill HF 827), Bill Description: A bill for an act directing the regents institutions to review and prepare a report regarding the state's vulnerability to climatic change. (Formerly HSB 218) (See Cmte. Bill HF 827), Topics:, </t>
  </si>
  <si>
    <t>MD_SB_0000000030_2020_0</t>
  </si>
  <si>
    <t>Criminal Law - Crimes Involving Computers - Ransomware</t>
  </si>
  <si>
    <t>Prohibiting a person from knowingly possessing certain ransomware with the intent to use that ransomware for introduction into the computer, computer network, or computer system of another person without the authorization of the other person; establishing that a person who violates the Act is guilty of a misdemeanor and on conviction is subject to imprisonment not exceeding 10 years or a fine not exceeding $10,000 or both; applying the Act prospectively; etc.</t>
  </si>
  <si>
    <t xml:space="preserve">Bill Title: A study bill for an act relating to qualification for and receipt of the wind energy and renewable energy tax credits., Bill Description: A study bill for an act relating to qualification for and receipt of the wind energy and renewable energy tax credits., Topics:, </t>
  </si>
  <si>
    <t>MD_SB_0000000224_2020_0</t>
  </si>
  <si>
    <t>Clean Energy Jobs - Workforce Development - Scope</t>
  </si>
  <si>
    <t>Altering the scope of apprenticeship and training programs that may receive certain support through the Clean Energy Workforce Account from the Maryland Strategic Energy Investment Fund for clean energy industry development; providing that $750,000 from the Fund be designated for the recruitment of individuals, including veterans and formerly incarcerated individuals, to the pre-apprenticeship jobs training programs and the registered apprenticeship jobs training programs beginning in fiscal year 2021; etc.</t>
  </si>
  <si>
    <t>ncsl_database__energy_legislation_tracking_database__ncsl_topic__energy_efficiency; ncsl_database__energy_legislation_tracking_database__ncsl_topic__green_jobs; ncsl_database__energy_legislation_tracking_database__ncsl_topic__renewable_energy</t>
  </si>
  <si>
    <t>Bill Title: A bill for an act relating to alternate energy by extending renewable energy tax credit eligibility dates, expanding membership of the Iowa energy center advisory council, and establishing specified grant and loan funds. (Formerly SSB 1211.), Bill Description: A bill for an act relating to alternate energy by extending renewable energy tax credit eligibility dates, expanding membership of the Iowa energy center advisory council, and establishing specified grant and loan funds. (Formerly SSB 1211.), Topics:, Financing and Financial Incentives</t>
  </si>
  <si>
    <t>MD_HB_0000000740_2022_0</t>
  </si>
  <si>
    <t>State Retirement and Pension System - Investment Climate Risk - Fiduciary Duties</t>
  </si>
  <si>
    <t>Requiring a fiduciary of the State Retirement and Pension System to consider certain climate risks on the System's assets; requiring a climate risk assessment to include a certain review of the System's investment portfolio to determine the level of climate risk across certain sectors and asset classes, identification of investment opportunities in certain energy sectors, a process for regular reassessment of certain impact of climate risk, and utilization of the best data and practices for climate risk analyses; etc.</t>
  </si>
  <si>
    <t>ncsl_database__energy_legislation_tracking_database__ncsl_topic__climate_change; ncsl_database__energy_legislation_tracking_database__ncsl_topic__financing_energy_efficiency_and_renewable_energy; ncsl_database__pension_legislation_database__ncsl_topic__divestiture; ncsl_database__pension_legislation_database__ncsl_topic__governance_and_invesment_policy</t>
  </si>
  <si>
    <t>Bill Title: A bill for an act increasing the amount of solar energy system tax credits that may be claimed annually and including effective date and retroactive applicability provisions., Bill Description: A bill for an act increasing the amount of solar energy system tax credits that may be claimed annually and including effective date and retroactive applicability provisions., Topics:, Financing and Financial Incentives</t>
  </si>
  <si>
    <t>MD_HB_0000001073_2021_0</t>
  </si>
  <si>
    <t>Housing and Community Development - Neighborhood Revitalization - Passive House Pilot Program</t>
  </si>
  <si>
    <t>Establishing the Passive House Pilot Program in the Department of Housing and Community Development to assist a nonprofit organization in partnership with neighboring high schools and institutes of higher education to provide students with career and technical educational experiences through the renovation of residential properties to become passive houses; requiring the Department to solicit proposals from nonprofit organizations that feature certain elements; requiring the Department to give priority to certain proposals; etc.</t>
  </si>
  <si>
    <t xml:space="preserve">Bill Title: A study bill for an act modifying provisions applicable to the solar energy system tax credit, and including retroactive applicability provisions., Bill Description: A study bill for an act modifying provisions applicable to the solar energy system tax credit, and including retroactive applicability provisions., Topics:, </t>
  </si>
  <si>
    <t>MD_HB_0000000526_2022_0</t>
  </si>
  <si>
    <t>Washington Suburban Sanitary Commission - Plumbing and Fuel Gas Services - Licenses and Penalties PG/MC 109-22</t>
  </si>
  <si>
    <t>Prohibiting a person from providing, attempting to provide, or offering to provide certain plumbing services in any area under the regulatory jurisdiction of the Washington Suburban Sanitary Commission without a license from the Commission; prohibiting a person from assisting, attempting to assist, or offering to assist in providing certain fuel gas services in any area under the regulatory jurisdiction of the Commission without a license from the Commission; establishing a certain penalty for certain violations; etc.</t>
  </si>
  <si>
    <t>Bill Title: A bill for an act creating a nonprofit organization energy efficiency grant program and making an appropriation. (Formerly SF 2028.), Bill Description: A bill for an act creating a nonprofit organization energy efficiency grant program and making an appropriation. (Formerly SF 2028.), Topics:, Energy Efficiency</t>
  </si>
  <si>
    <t>MD_HB_0000000002_2021_0</t>
  </si>
  <si>
    <t>Maryland Environmental Service Reform Act of 2021</t>
  </si>
  <si>
    <t>Altering from voting to nonvoting the type of membership position the Executive Director of the Maryland Environmental Service holds on the Board of Directors of the Service; removing the Deputy Director of the Service from the Board; requiring the Director to present certain expense information at each regular meeting of the Board; requiring the Board, by December 31, 2021, and every 5 years thereafter to obtain a certain assessment of the Board's operations by an independent consultant or accountant; etc.</t>
  </si>
  <si>
    <t>MD_block_290</t>
  </si>
  <si>
    <t>MD_block_8</t>
  </si>
  <si>
    <t>MD_HB_0000001354_2020_0</t>
  </si>
  <si>
    <t>Assistance for Low-Income Residents</t>
  </si>
  <si>
    <t>Sales and Use Tax and Personal Property Tax – Services, Aircraft Parts and Equipment, and Data Centers</t>
  </si>
  <si>
    <t>Altering the definition of "taxable service" under the sales and use tax to impose the tax on certain services; providing an exemption from the sales and use tax for certain materials, parts, and equipment used to repair, maintain, or upgrade aircraft or certain aircraft systems, and for certain qualified data center personal property for use at qualified data centers; requiring the Department of Commerce to verify certain eligibility; requiring the Comptroller to issue certain certificates of eligibility; etc.</t>
  </si>
  <si>
    <t xml:space="preserve">Bill Title: A bill for an act providing for the reduction and recovery of excess food items by the department of natural resources. (Formerly SSB 1138.), Bill Description: A bill for an act providing for the reduction and recovery of excess food items by the department of natural resources. (Formerly SSB 1138.), Topics:, </t>
  </si>
  <si>
    <t>MD_HB_0000000397_2021_0</t>
  </si>
  <si>
    <t>Electricity and Gas - Energy Suppliers - Supply Offers</t>
  </si>
  <si>
    <t>Requiring the Public Service Commission, by January 1, 2023, to establish an administrative process to approve supply offers for electricity or gas for households in the State that receive energy assistance through a program in the Office of Home Energy Programs; prohibiting, beginning on July 1, 2023, unless the Commission has approved the supply offer, a third-party retail supplier from offering to provide electricity or gas, renewing a certain contract, or charging a certain fee to certain households in the State; etc.</t>
  </si>
  <si>
    <t>Bill Title: A bill for an act providing for small business eligibility to qualify for and obtain specified energy-related financial assistance., Bill Description: A bill for an act providing for small business eligibility to qualify for and obtain specified energy-related financial assistance., Topics:, Financing and Financial Incentives</t>
  </si>
  <si>
    <t>MD_HB_0000000174_2022_0</t>
  </si>
  <si>
    <t>Landlord and Tenant - Repossession for Failure to Pay Rent - Registration of Affected Property</t>
  </si>
  <si>
    <t>Establishing that information regarding the status of a rental property as an affected property under certain lead-based paint abatement laws may be an issue of fact at trial.</t>
  </si>
  <si>
    <t>Bill Title: A bill for an act relating to energy efficiency efforts by state agencies and including effective date provisions., Bill Description: A bill for an act relating to energy efficiency efforts by state agencies and including effective date provisions., Topics:, Energy Efficiency</t>
  </si>
  <si>
    <t>MD_SB_0000000031_2021_0</t>
  </si>
  <si>
    <t xml:space="preserve">Bill Title: A bill for an act specifying requirements applicable to the issuance of a permit for extraction of oil or natural gas pursuant to hydraulic fracturing., Bill Description: A bill for an act specifying requirements applicable to the issuance of a permit for extraction of oil or natural gas pursuant to hydraulic fracturing., Topics:, </t>
  </si>
  <si>
    <t>MD_SB_0000000681_2020_0</t>
  </si>
  <si>
    <t>Electricity Suppliers and Gas Suppliers - Consumer Protections</t>
  </si>
  <si>
    <t>Authorizing the Office of People's Counsel to investigate and request certain documents from an electricity supplier or a gas supplier under certain circumstances; requiring the Office of People's Counsel to have a reasonable basis before initiating a certain investigation; requiring an electricity supplier or a gas supplier to provide certain written responses and documents to the Office of People's Counsel under certain circumstances; etc.</t>
  </si>
  <si>
    <t xml:space="preserve">Bill Title: 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 Bill Description: 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 Topics:, </t>
  </si>
  <si>
    <t>MD_SB_0000000508_2021_0</t>
  </si>
  <si>
    <t>Public Utilities - Net Energy Metering</t>
  </si>
  <si>
    <t>Prohibiting the Public Service Commission from prohibiting the construction or operation of multiple net metered solar generating facilities located on separate contiguous lots that are owned by a local government solely because the capacity of the combined net metering systems exceeds the 2 megawatt limit under certain circumstances.</t>
  </si>
  <si>
    <t>ncsl_database__energy_legislation_tracking_database__ncsl_topic__electric_grid_and_transmission; ncsl_database__energy_legislation_tracking_database__ncsl_topic__renewable_energy; ncsl_database__energy_legislation_tracking_database__ncsl_topic__renewable_energy_solar; ncsl_database__energy_legislation_tracking_database__ncsl_topic__utility_regulation</t>
  </si>
  <si>
    <t xml:space="preserve">Bill Title: A study bill for modifying provisions applicable to the renewable energy tax credit., Bill Description: A study bill for modifying provisions applicable to the renewable energy tax credit., Topics:, </t>
  </si>
  <si>
    <t>MD_HB_0000000584_2021_0</t>
  </si>
  <si>
    <t>Public Utilities – Net Energy Metering</t>
  </si>
  <si>
    <t>Prohibiting the Public Service Commission from prohibiting the construction or operation of multiple net metered solar generating facilities located on contiguous lots that are owned by a local government solely because the capacity of the combined net metering systems exceeds the 2 megawatt limit under certain circumstances.</t>
  </si>
  <si>
    <t>Bill Title: A bill for an act relating to and extending provisions applicable to the renewable energy tax credit., Bill Description: A bill for an act relating to and extending provisions applicable to the renewable energy tax credit., Topics:, Financing and Financial Incentives</t>
  </si>
  <si>
    <t>MD_HB_0000000982_2020_0</t>
  </si>
  <si>
    <t>Public Utilities - Low-Income and Middle-Income Housing - Energy Performance Targets</t>
  </si>
  <si>
    <t>Requiring the Public Service Commission, for the 2021-2023 program cycle, by regulation or order, to the extent that the Commission determines that low-income programs are available, to require the Department of Housing and Community Development to procure or provide for electricity customers energy efficiency and conservation programs and services designed to achieve a target annual incremental gross energy savings of at least 1% per year starting in 2021; etc.</t>
  </si>
  <si>
    <t>Bill Title: A bill for an act establishing a solar energy initiative involving specified institutions under the control of the state board of regents, and making an appropriation., Bill Description: A bill for an act establishing a solar energy initiative involving specified institutions under the control of the state board of regents, and making an appropriation., Topics:, Electricity Generation</t>
  </si>
  <si>
    <t>MD_SB_0000000740_2020_0</t>
  </si>
  <si>
    <t>Bill Title: A bill for an act relating to the solar energy system tax credit, and including effective date and applicability provisions.(See HF 2556.), Bill Description: A bill for an act relating to the solar energy system tax credit, and including effective date and applicability provisions.(See HF 2556.), Topics:, Financing and Financial Incentives</t>
  </si>
  <si>
    <t>MD_SB_0000000835_2020_0</t>
  </si>
  <si>
    <t>County and Municipal Street Lighting Investment Act</t>
  </si>
  <si>
    <t>Authorizing a certain county or municipality, after giving 60 days written notice to the electric company and the Public Service Commission, to convert its street lighting service to a certain alternative-energy-only tariff, submit a request to acquire certain street lighting equipment from the electric company, and enter into an agreement to purchase electricity for a certain use from any available electricity supplier under certain circumstances; etc.</t>
  </si>
  <si>
    <t>MD_HB_0000001034_2020_0</t>
  </si>
  <si>
    <t xml:space="preserve">Bill Title: A study bill for increasing the cumulative value of solar energy tax credits which may be claimed annually, and including effective date and retroactive applicability provisions., Bill Description: A study bill for increasing the cumulative value of solar energy tax credits which may be claimed annually, and including effective date and retroactive applicability provisions., Topics:, </t>
  </si>
  <si>
    <t>MD_HB_0000001224_2020_0</t>
  </si>
  <si>
    <t>Electricity and Gas – Energy Suppliers – Assisted Customers</t>
  </si>
  <si>
    <t>Prohibiting a retail electricity or natural gas supplier from knowingly enrolling a certain residential customer with or submitting an enrollment to change the customer's electricity or natural gas supplier to a competitive supplier if the customer had received certain financial assistance in the preceding 12 months; requiring an electric or natural gas company to confirm certain matters in its records at a certain time; etc.</t>
  </si>
  <si>
    <t>MD_SB_0000000685_2020_0</t>
  </si>
  <si>
    <t>Electricity and Gas - Energy Suppliers - Assisted Customers</t>
  </si>
  <si>
    <t>Prohibiting, with a certain exception, a retail electricity or natural gas supplier from knowingly enrolling a certain residential customer with or submitting an enrollment to change the customer's electricity supplier to a competitive supplier if the customer had received certain financial assistance in the preceding 12 months; requiring an electric company to confirm certain matters in its records at a certain time; requiring an electric company to verify a customer's status at a certain time; etc.</t>
  </si>
  <si>
    <t>Bill Title: A bill for an act establishing a fuel-efficient motor vehicle use tax refund, and making an appropriation., Bill Description: A bill for an act establishing a fuel-efficient motor vehicle use tax refund, and making an appropriation., Topics:, Financing and Financial Incentives</t>
  </si>
  <si>
    <t>MD_HB_0000001014_2020_0</t>
  </si>
  <si>
    <t>Electricity – Considerations for Certificate of Public Convenience and Necessity and Overhead Transmission Lines</t>
  </si>
  <si>
    <t>Requiring the Public Service Commission to take final action on an application for a certificate of public convenience and necessity only after due consideration of certain factors including whether the applicant's design prioritizes the use or upgrading of existing infrastructure; prohibiting the construction of an overhead transmission line that is aligned with and within 1 mile of a conservation easement unless there is a certain showing of good cause; and providing for the application of the Act.</t>
  </si>
  <si>
    <t>MD_HB_0000001339_2022_0</t>
  </si>
  <si>
    <t>Cybersecurity - Critical Infrastructure and Public Service Companies (Critical Infrastructure Security Act of 2022)</t>
  </si>
  <si>
    <t>Authorizing the Department of Emergency Management to take action to reduce the disaster risk and vulnerability of critical infrastructure; establishing the Critical Infrastructure Cybersecurity Grant Program in the Department to leverage certain funds to make cybersecurity improvements to critical infrastructure; altering the duties and staffing requirements of the Public Service Commission to include cybersecurity; authorizing the Office of People's Counsel to retain or hire an expert in cybersecurity; etc.</t>
  </si>
  <si>
    <t>Bill Title: A bill for an act modifying provisions applicable to the solar energy system tax credit, and including effective date and retroactive applicability provisions. (Formerly SSB 3201.) Effective 5-30-14., Bill Description: A bill for an act modifying provisions applicable to the solar energy system tax credit, and including effective date and retroactive applicability provisions. (Formerly SSB 3201.) Effective 5-30-14., Topics:, Financing and Financial Incentives</t>
  </si>
  <si>
    <t>MD_SB_0000000503_2021_0</t>
  </si>
  <si>
    <t>Requiring that any gas service newly installed at an occupied structure may have a gas service regulator installed only outside the structure; requiring an existing interior gas service regulator in a multifamily residential structure to be relocated outside whenever a gas service line or regulator is replaced; requiring a gas company, on or before January 1, 2022, to file a plan with the Public Service Commission to relocate any gas service regulator that provides service to a multifamily residential structure; etc.</t>
  </si>
  <si>
    <t xml:space="preserve">Bill Title: A bill for an act creating a legislative tax credit review committee as a committee of the legislative council., Bill Description: A bill for an act creating a legislative tax credit review committee as a committee of the legislative council., Topics:, </t>
  </si>
  <si>
    <t>MD_HB_0000000561_2021_0</t>
  </si>
  <si>
    <t>Renewable Energy Portfolio Standard - Wastewater Heating or Cooling System</t>
  </si>
  <si>
    <t>Expanding the types of energy sources that qualify as Tier 1 renewable sources under the renewable energy portfolio standard; adding certain wastewater used in certain manners to the definition of a "Tier 1 renewable source"; authorizing energy from a wastewater heating or cooling system to be eligible for inclusion in meeting the renewable energy portfolio standard under certain conditions; requiring the Public Service Commission to determine the energy savings of a wastewater heating or cooling system in a certain manner; etc.</t>
  </si>
  <si>
    <t>MD_HB_0000000345_2021_0</t>
  </si>
  <si>
    <t>MD_SB_0000000907_2021_0</t>
  </si>
  <si>
    <t>Human Services - Critical Medical Needs Program - Application for Assistance</t>
  </si>
  <si>
    <t>Requiring the Office of Home Energy Programs to allow 90 days after applying for assistance for an individual to provide certain medical certification when a critical medically vulnerable individual applies for assistance from the Critical Medical Needs Program if the applicant is at least 60 years old and assisted by a navigator.</t>
  </si>
  <si>
    <t>Bill Title: A bill for an act authorizing cities and counties to establish energy investment districts and district boards and providing for financing of energy investments., Bill Description: A bill for an act authorizing cities and counties to establish energy investment districts and district boards and providing for financing of energy investments., Topics:, Financing and Financial Incentives</t>
  </si>
  <si>
    <t>MD_HB_0000000969_2021_0</t>
  </si>
  <si>
    <t>Home Energy Assistance - Critical Medical Needs Program - Power to the People Pilot Program</t>
  </si>
  <si>
    <t>Requiring the Office of Home Energy Programs, in coordination with the United Way of Central Maryland and the Fuel Fund of Maryland, to establish the Power to the People Pilot Program on or before July 1, 2022, to expand access to the Critical Medical Needs Program; requiring the Pilot Program to provide training for certain individuals to serve as navigators under the Critical Medical Needs Program; requiring the United Way of Central Maryland to develop a certain screening intake process; etc.</t>
  </si>
  <si>
    <t>fossil_energy; fossil_energy_natural_gas; renewable_energy; transportation</t>
  </si>
  <si>
    <t>Bill Title: A bill for an act relating to qualification requirements for the renewable energy tax credit. (Formerly SF 2032.) Effective 7-1-14., Bill Description: A bill for an act relating to qualification requirements for the renewable energy tax credit. (Formerly SF 2032.) Effective 7-1-14., Topics:, Financing and Financial Incentives</t>
  </si>
  <si>
    <t>MD_HB_0000001310_2021_0</t>
  </si>
  <si>
    <t>Clean Energy and Energy Efficiency - Investment in Low-Income Communities</t>
  </si>
  <si>
    <t>Requiring the Commission on Environmental Justice and Sustainable Communities to develop certain policies and recommendations to place certain priorities in certain years for directing certain spending on clean energy and energy efficiency programs, projects, or investments to benefit certain low-income communities; providing for the application of certain priorities to certain programs, projects, and investments; requiring the Commission to consult with the Department of the Environment and certain other agencies; etc.</t>
  </si>
  <si>
    <t xml:space="preserve">Bill Title: A bill for an act providing for the establishment of small wind innovation zones, providing for the applicability of tax credits, and including effective and retroactive applicability date provisions. Effective 5-22-09., Bill Description: A bill for an act providing for the establishment of small wind innovation zones, providing for the applicability of tax credits, and including effective and retroactive applicability date provisions. Effective 5-22-09., Topics:, </t>
  </si>
  <si>
    <t>MD_block_275</t>
  </si>
  <si>
    <t>MD_block_2</t>
  </si>
  <si>
    <t>MD_SB_0000000265_2020_0</t>
  </si>
  <si>
    <t>Clean and Renewable Energy Standard (CARES)</t>
  </si>
  <si>
    <t>Altering the "renewable energy portfolio standard" to be the "clean and renewable energy standard"; altering the eligibility of certain sources of energy for the creation of credits under the clean and renewable energy standard; removing certain sources from the definition of a Tier 1 renewable source; altering provisions relating to the intent of the General Assembly; altering and extending the minimum required percentage of energy that must be derived from certain energy sources in certain years; etc.</t>
  </si>
  <si>
    <t>ncsl_database__energy_legislation_tracking_database__ncsl_topic__climate_change; ncsl_database__energy_legislation_tracking_database__ncsl_topic__climate_change_carbon_capture_and_sequestration; ncsl_database__energy_legislation_tracking_database__ncsl_topic__fossil_energy; ncsl_database__energy_legislation_tracking_database__ncsl_topic__fossil_energy_natural_gas; ncsl_database__energy_legislation_tracking_database__ncsl_topic__nuclear_energy_facilities; ncsl_database__energy_legislation_tracking_database__ncsl_topic__renewable_energy; ncsl_database__energy_legislation_tracking_database__ncsl_topic__utility_regulation</t>
  </si>
  <si>
    <t>MD_HB_0000000363_2020_0</t>
  </si>
  <si>
    <t>ncsl_database__energy_legislation_tracking_database__ncsl_topic__climate_change_carbon_capture_and_sequestration; ncsl_database__energy_legislation_tracking_database__ncsl_topic__fossil_energy; ncsl_database__energy_legislation_tracking_database__ncsl_topic__nuclear_energy_facilities; ncsl_database__energy_legislation_tracking_database__ncsl_topic__renewable_energy; ncsl_database__energy_legislation_tracking_database__ncsl_topic__utility_regulation</t>
  </si>
  <si>
    <t>MD_block_258</t>
  </si>
  <si>
    <t>MD_SB_0000000423_2022_0</t>
  </si>
  <si>
    <t>Natural Gas Incentives Structure</t>
  </si>
  <si>
    <t>Natural Gas - Strategic Infrastructure Development and Enhancement - Surcharge and Plans (STRIDE Act of 2022)</t>
  </si>
  <si>
    <t>Including infrastructure replacement project costs under the Strategic Infrastructure Development and Enhancement Program in certain gas company base rates during a multiyear rate plan; and continuing an annual surcharge for eligible future infrastructure project costs not included in certain gas company base rates during a multiyear rate plan.</t>
  </si>
  <si>
    <t>MD_HB_0000001327_2021_0</t>
  </si>
  <si>
    <t>Public Utilities - Transitional and Default Electric Service - Implementation</t>
  </si>
  <si>
    <t>Requiring the Public Service Commission, by regulation or order, to require that customers are provided access to certain charges for electricity service; requiring the Commission to determine the terms and conditions of transitional electric service and default service; requiring the Commission to administer the transition to default service through a competitive assignment process beginning with electric service rendered on October 1, 2023, and thereafter; etc.</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</si>
  <si>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 ncsl_database__energy_legislation_tracking_database__ncsl_topic__utility_regulation</t>
  </si>
  <si>
    <t>Bill Title: A bill for an act relating to utilization of energy efficient forms of lighting with regard to city and county exterior flood lighting and certain parking facility lighting., Bill Description: A bill for an act relating to utilization of energy efficient forms of lighting with regard to city and county exterior flood lighting and certain parking facility lighting., Topics:, Energy Efficiency</t>
  </si>
  <si>
    <t>MD_HB_0000000801_2022_0</t>
  </si>
  <si>
    <t>transportation; transportation_alt_fuel/hybrid; ncsl_database__ncsl_transportation_funding_finance_legis_database__ncsl_topic__alternative_fuels_and_electric_vehicles; ncsl_database__ncsl_transportation_funding_finance_legis_database__ncsl_topic__state_taxes_on_aviation_and_jet_fuels</t>
  </si>
  <si>
    <t>Bill Title: A bill for an act relating to registration fees paid for certain electric vehicles, including by altering the amounts of the registration fees, creating a tax credit for registration fees paid, and exempting customers of an electric utility who have paid registration fees from certain user or franchise fees, and including applicability provisions., Bill Description: A bill for an act relating to registration fees paid for certain electric vehicles, including by altering the amounts of the registration fees, creating a tax credit for registration fees paid, and exempting customers of an electric utility who have paid registration fees from certain user or franchise fees, and including applicability provisions., Topics:, Financing and Financial Incentives</t>
  </si>
  <si>
    <t>MD_HB_0000000890_2021_0</t>
  </si>
  <si>
    <t>Natural Gas – Strategic Infrastructure Development and Enhancement – Surcharge and Plans</t>
  </si>
  <si>
    <t>Providing for the inclusion of certain project costs under the Strategic Infrastructure Development and Enhancement Program in certain gas company base rates during a multiyear rate plan; and providing for the continuation of a certain surcharge for eligible future infrastructure project costs not included in base rates.</t>
  </si>
  <si>
    <t>Bill Title: A bill for an act modifying and enacting provisions relating to specified renewable energy tax credits, and including effective date and retroactive applicability provisions. (Formerly SSB 1193.), Bill Description: A bill for an act modifying and enacting provisions relating to specified renewable energy tax credits, and including effective date and retroactive applicability provisions. (Formerly SSB 1193.), Topics:, Financing and Financial Incentives</t>
  </si>
  <si>
    <t>MD_SB_0000000053_2021_0</t>
  </si>
  <si>
    <t>Clean Energy Attribute Credits and Procurement</t>
  </si>
  <si>
    <t>Establishing a clean energy attribute credit standard for certain purposes; repealing certain provisions relating to the renewable energy portfolio standard; stating certain findings of the General Assembly; stating certain policies of the State regarding certain energy sources and markets; requiring the Public Service Commission to appoint an independent administrator for certain purposes with certain qualifications and certain duties; providing for the term and reappointment of the independent administrator; etc.</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</si>
  <si>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 ncsl_database__energy_legislation_tracking_database__ncsl_topic__renewable_energy</t>
  </si>
  <si>
    <t>Bill Title: A bill for an act subjecting photovoltaic installations to electrician licensing provisions., Bill Description: A bill for an act subjecting photovoltaic installations to electrician licensing provisions., Topics:, Electricity Generation</t>
  </si>
  <si>
    <t>MD_block_218</t>
  </si>
  <si>
    <t>MD_SB_0000000528_2022_0</t>
  </si>
  <si>
    <t>Transition from Fossil Fuels</t>
  </si>
  <si>
    <t>Climate Solutions Now Act of 2022</t>
  </si>
  <si>
    <t>Requiring the State to reduce statewide greenhouse gas emissions by altering statewide greenhouse gas emissions goals, establishing of a net-zero statewide greenhouse gas emissions goal, developing certain energy efficiency and emissions reduction requirements for certain buildings, requiring electric companies to increase their annual incremental gross energy savings, establishing certain zero-emission vehicle requirements for the State fleet, and establishing an electric school bus pilot program; etc.</t>
  </si>
  <si>
    <t>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ncsl_database__energy_legislation_tracking_database__ncsl_topic__energy_security_and_critical_infrastructure</t>
  </si>
  <si>
    <t>Bill Title: A bill for an act making an appropriation to the state board of regents for purposes of constructing solar electric generation facilities at the state university of Iowa and including effective date provisions., Bill Description: A bill for an act making an appropriation to the state board of regents for purposes of constructing solar electric generation facilities at the state university of Iowa and including effective date provisions., Topics:, Financing and Financial Incentives</t>
  </si>
  <si>
    <t>MD_SB_0000000414_2021_0</t>
  </si>
  <si>
    <t>Climate Solutions Now Act of 2021</t>
  </si>
  <si>
    <t>Requiring the State to reduce statewide greenhouse gas emissions by 60% from 2006 levels by 2030; requiring the State to achieve net-zero statewide greenhouse gas emissions by 2045; requiring the Maryland Department of Labor to adopt regulations establishing certain energy conservation requirements for certain buildings by July 1, 2022; establishing a goal of planting and helping to maintain in the State 5,000,000 sustainable trees of species native to the State by the end of 2030; etc.</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</si>
  <si>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ncsl_database__energy_legislation_tracking_database__ncsl_topic__financing_energy_efficiency_and_renewable_energy; ncsl_database__energy_legislation_tracking_database__ncsl_topic__green_jobs; 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t>
  </si>
  <si>
    <t xml:space="preserve">Bill Title: A study bill for an act modifying provisions relating to solar energy system income tax credits and including effective date and applicability provisions., Bill Description: A study bill for an act modifying provisions relating to solar energy system income tax credits and including effective date and applicability provisions., Topics:, </t>
  </si>
  <si>
    <t>MD_HB_0000000583_2021_0</t>
  </si>
  <si>
    <t>Requiring the State to reduce statewide greenhouse gas emissions by 60% from 2006 levels by 2030; requiring the State to achieve net-zero statewide greenhouse gas emissions by 2045; requiring the Maryland Department of Labor to adopt regulations establishing certain energy conservation requirements for certain buildings by July 1, 2022; establishing a goal of planting and helping to maintain in the State 5,000,000 sustainable trees of species native to the State by the end of 2030; terminating certain provisions of the Act; etc.</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</si>
  <si>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ncsl_database__energy_legislation_tracking_database__ncsl_topic__green_jobs; ncsl_database__energy_legislation_tracking_database__ncsl_topic__renewable_energy; ncsl_database__energy_legislation_tracking_database__ncsl_topic__renewable_energy_solar</t>
  </si>
  <si>
    <t>Bill Title: A bill for an act establishing an energy efficiency training curriculum applicable to designated school district employees., Bill Description: A bill for an act establishing an energy efficiency training curriculum applicable to designated school district employees., Topics:, Energy Efficiency</t>
  </si>
  <si>
    <t>MD_SB_0000000887_2020_0</t>
  </si>
  <si>
    <t>Electric Generation - Transition From Fossil Fuels - Carbon Dioxide Emissions Rate and Transition Account</t>
  </si>
  <si>
    <t>Prohibiting the carbon dioxide emissions rate for certain affected electric generating units from exceeding a certain amount; establishing the Fossil Fuel Community Transition Account to provide grants to certain individuals and communities; requiring the Department of Commerce to establish certain policies and procedures for the administration of the Account; requiring the Maryland Energy Administration to use the Maryland Strategic Energy Investment Fund to provide funding for the Account; etc.</t>
  </si>
  <si>
    <t>Bill Title: A bill for an act relating to an electric vehicle charging station grant program and fund, and making appropriations., Bill Description: A bill for an act relating to an electric vehicle charging station grant program and fund, and making appropriations., Topics:, Financing and Financial Incentives</t>
  </si>
  <si>
    <t>MD_HB_0000000806_2022_0</t>
  </si>
  <si>
    <t>Building Standards and Emissions Reductions – High Performance, State, and Local Government Buildings, State Operations, and Eligible Projects</t>
  </si>
  <si>
    <t>Altering the definition of "high performance building" to include certain schools and public safety buildings and require that the building meet certain building standards; requiring the Department of General Services to establish a maximum acceptable global warming potential for certain categories of eligible materials used in certain eligible projects; requiring a unit of State government to specify the eligible materials that will be used in an eligible project in the solicitation for an eligible project; etc.</t>
  </si>
  <si>
    <t>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t>
  </si>
  <si>
    <t xml:space="preserve">Bill Title: A bill for an act relating to state financial matters, including state sales and use taxes, the natural resources and outdoor recreation trust fund, and the state individual income tax, and including effective date and applicability provisions., Bill Description: A bill for an act relating to state financial matters, including state sales and use taxes, the natural resources and outdoor recreation trust fund, and the state individual income tax, and including effective date and applicability provisions., Topics:, </t>
  </si>
  <si>
    <t>MD_HB_0000001545_2020_0</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</si>
  <si>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ncsl_database__energy_legislation_tracking_database__ncsl_topic__fossil_energy; ncsl_database__energy_legislation_tracking_database__ncsl_topic__renewable_energy; ncsl_database__energy_legislation_tracking_database__ncsl_topic__utility_regulation</t>
  </si>
  <si>
    <t>MD_HB_0000000066_2021_0</t>
  </si>
  <si>
    <t>Electric Generation - Transition From Fossil Fuels - Carbon Dioxide Emissions Rate and Transition Plan and Fund (Maryland Coal Community Transition Act of 2021)</t>
  </si>
  <si>
    <t>Prohibiting the carbon dioxide emissions rate for certain affected electric generating units from exceeding 180 pounds per million British thermal units; establishing the Fossil Fuel Community Transition Fund to provide grants to certain individuals and communities; requiring the Maryland Department of Labor to establish certain policies and procedures for the administration of the Fund; requiring the Maryland Energy Administration to use the Maryland Strategic Energy Investment Fund to provide certain funding; etc.</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</si>
  <si>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ncsl_database__energy_legislation_tracking_database__ncsl_topic__fossil_energy; ncsl_database__energy_legislation_tracking_database__ncsl_topic__fossil_energy_coal; ncsl_database__energy_legislation_tracking_database__ncsl_topic__green_jobs; ncsl_database__energy_legislation_tracking_database__ncsl_topic__renewable_energy</t>
  </si>
  <si>
    <t>Bill Title: A bill for an act establishing an energy audit program with regard to elementary and secondary public school buildings., Bill Description: A bill for an act establishing an energy audit program with regard to elementary and secondary public school buildings., Topics:, Energy Efficiency</t>
  </si>
  <si>
    <t>MD_SB_0000000148_2021_0</t>
  </si>
  <si>
    <t>Electric Generation – Transition From Fossil Fuels – Carbon Dioxide Emissions Rate and Transition Plan and Fund (Maryland Coal Community Transition Act of 2021)</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</si>
  <si>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ncsl_database__energy_legislation_tracking_database__ncsl_topic__utility_regulation</t>
  </si>
  <si>
    <t>Bill Title: A bill for an act requiring specified utilities to establish a solar energy bank program for the benefit of qualifying low-income customers., Bill Description: A bill for an act requiring specified utilities to establish a solar energy bank program for the benefit of qualifying low-income customers., Topics:, Financing and Financial Incentives</t>
  </si>
  <si>
    <t>MD_HB_0000000365_2022_0</t>
  </si>
  <si>
    <t>Public School Construction - Fossil Fuel-Based Energy System Costs - Prohibition (Green School Construction Act of 2022)</t>
  </si>
  <si>
    <t>Prohibiting the Interagency Commission on School Construction from considering a new or replacement fossil fuel-based energy system as a construction or capital improvement cost.</t>
  </si>
  <si>
    <t>Bill Title: A bill for an act relating to the solar energy system tax credit, and including effective date and applicability provisions., Bill Description: A bill for an act relating to the solar energy system tax credit, and including effective date and applicability provisions., Topics:, Financing and Financial Incentives</t>
  </si>
  <si>
    <t>MD_HB_0000000204_2021_0</t>
  </si>
  <si>
    <t>Environment and Natural Resources - Complaints, Inspections, and Enforcement - Information Maintenance and Reporting</t>
  </si>
  <si>
    <t>Requiring the Department of the Environment to receive and process complaints involving alleged violations of certain air and water quality requirements in a certain manner; requiring the Department to keep an electronic record of certain complaints for 10 years; requiring the Department Natural Resources to report, on or before September 30 each year, to the Governor and the General Assembly certain information relating to the enforcement of natural resources and conservation laws; etc.</t>
  </si>
  <si>
    <t>ncsl_database__state_traffic_safety_legislation_database__ncsl_topic__impaired_driving</t>
  </si>
  <si>
    <t>Bill Title: A bill for an act providing for a study to encourage the development and expansion of alternate energy production., Bill Description: A bill for an act providing for a study to encourage the development and expansion of alternate energy production., Topics:, Electricity Generation</t>
  </si>
  <si>
    <t>MD_block_216</t>
  </si>
  <si>
    <t>MD_HB_0000000831_2022_0</t>
  </si>
  <si>
    <t>Promoting Emissions Reductions and Environmental Justice</t>
  </si>
  <si>
    <t>Reducing Greenhouse Gas Emissions - Commercial and Residential Buildings</t>
  </si>
  <si>
    <t>Requiring the Department of the Environment to establish building emissions standards for certain commercial and residential buildings; establishing the Building Energy Transition Implementation Task Force to study certain matters and develop a plan for funding the retrofit of certain buildings; and requiring the Maryland Department of Labor to update the Maryland Building Performance Standards.</t>
  </si>
  <si>
    <t>ncsl_database__energy_legislation_tracking_database__ncsl_topic__climate_change_emissions_reduction; ncsl_database__energy_legislation_tracking_database__ncsl_topic__energy_efficiency_building_codes_and_standards</t>
  </si>
  <si>
    <t>MD_HB_0000000708_2022_0</t>
  </si>
  <si>
    <t>Comprehensive Climate Solutions</t>
  </si>
  <si>
    <t>Requiring the State to reduce statewide greenhouse gas emissions through the use of various measures, including the alteration of statewide greenhouse gas emissions goals, the establishment of a net-zero statewide greenhouse gas emissions goal, requiring gas companies and electric companies to provide certain programs and services, and requiring electric companies to increase their annual incremental gross energy savings through certain programs and services; etc.</t>
  </si>
  <si>
    <t>ncsl_database__energy_legislation_tracking_database__ncsl_topic__climate_change_emissions_reduction; ncsl_database__energy_legislation_tracking_database__ncsl_topic__renewable_energy; ncsl_database__energy_legislation_tracking_database__ncsl_topic__utility_regulation</t>
  </si>
  <si>
    <t>Bill Title: A bill for an act relating to permits for the drilling of a well for oil or gas utilizing hydraulic fracturing and providing for the establishment of fees., Bill Description: A bill for an act relating to permits for the drilling of a well for oil or gas utilizing hydraulic fracturing and providing for the establishment of fees., Topics:, Natural Gas Development</t>
  </si>
  <si>
    <t>MD_HB_0000000561_2020_0</t>
  </si>
  <si>
    <t>Electric Industry - Community Choice Energy - Pilot Program</t>
  </si>
  <si>
    <t>Applying certain laws regarding net energy metering and community solar generating systems to customers served by a community choice aggregator; altering the circumstances under which counties and municipal corporations may act as an aggregator; establishing a certain Community Choice Aggregator Pilot Program; establishing a process by which, beginning on October 1, 2022, a certain county may form a community choice aggregator; requiring a certain county to develop a plan and give notice of a certain aggregation plan; etc.</t>
  </si>
  <si>
    <t>Bill Title: A bill for an act providing for a study relating to the discontinuation of coal for electricity production in the state., Bill Description: A bill for an act providing for a study relating to the discontinuation of coal for electricity production in the state., Topics:, Electricity Generation</t>
  </si>
  <si>
    <t>MD_SB_0000000315_2020_0</t>
  </si>
  <si>
    <t>Electric Industry - Community Choice Energy</t>
  </si>
  <si>
    <t>Applying certain laws regarding net energy metering and community solar generating systems to customers served by a community choice aggregator; repealing a provision that prohibits a county or municipal corporation from acting as an aggregator under certain circumstances; establishing a process by which, beginning October 1, 2021, a county or municipal corporation or group of counties or municipal corporations may form or join a community choice aggregator; etc.</t>
  </si>
  <si>
    <t xml:space="preserve">Bill Title: A bill for an act relating to utility cost disclosures in connection with rental properties, providing penalties, and including applicability provisions., Bill Description: A bill for an act relating to utility cost disclosures in connection with rental properties, providing penalties, and including applicability provisions., Topics:, </t>
  </si>
  <si>
    <t>MD_HB_0000000171_2022_0</t>
  </si>
  <si>
    <t>Climate Crisis and Environmental Justice Act</t>
  </si>
  <si>
    <t>Requiring the State to reduce greenhouse gas emissions through various measures, including altering statewide greenhouse gas emissions reduction requirements so that after 2040 statewide greenhouse gas emissions are net negative; requiring the Department of the Environment to adopt a plan for the reduction of greenhouse gas emissions by December 31, 2022; establishing a Climate Crisis Council to develop a plan to meet the reduction targets set out in the Act; establishing a greenhouse gas pollution fee on certain fuels; etc.</t>
  </si>
  <si>
    <t>ncsl_database__energy_legislation_tracking_database__ncsl_topic__climate_change; ncsl_database__energy_legislation_tracking_database__ncsl_topic__climate_change_emissions_reduction; ncsl_database__energy_legislation_tracking_database__ncsl_topic__fossil_energy_natural_gas</t>
  </si>
  <si>
    <t>energy_efficiency; fossil_energy</t>
  </si>
  <si>
    <t xml:space="preserve">Bill Title: A bill for an act relating to the membership and administration of the Iowa propane education and research council. Effective 7-01-09., Bill Description: A bill for an act relating to the membership and administration of the Iowa propane education and research council. Effective 7-01-09., Topics:, </t>
  </si>
  <si>
    <t>MD_HB_0000000033_2021_0</t>
  </si>
  <si>
    <t>Climate Crisis and Education Act</t>
  </si>
  <si>
    <t>Establishing a Climate Crisis Initiative in the Department of the Environment for certain purposes; establishing a greenhouse gas reduction target of 60% from 2006 levels by 2030 and net-zero by 2045; establishing a Climate Crisis Council to develop a plan to reach the reduction targets and submit it to the General Assembly by December 31, 2022; requiring the Council to have the plan verified in a certain manner; requiring a greenhouse gas pollution fee on all fossil fuels brought into the State for combustion in the State; etc.</t>
  </si>
  <si>
    <t>ncsl_database__energy_legislation_tracking_database__ncsl_topic__climate_change; ncsl_database__energy_legislation_tracking_database__ncsl_topic__energy_efficiency;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ncsl_database__energy_legislation_tracking_database__ncsl_topic__transportation; ncsl_database__energy_legislation_tracking_database__ncsl_topic__transportation_alt_fuel/hybrid; ncsl_database__energy_legislation_tracking_database__ncsl_topic__utility_regulation</t>
  </si>
  <si>
    <t xml:space="preserve">Bill Title: A bill for an act relating to the membership and administration of the Iowa propane education and research council, increasing an assessment, and providing an effective date. (Formerly SF 1355.), Bill Description: A bill for an act relating to the membership and administration of the Iowa propane education and research council, increasing an assessment, and providing an effective date. (Formerly SF 1355.), Topics:, </t>
  </si>
  <si>
    <t>MD_SB_0000000912_2020_0</t>
  </si>
  <si>
    <t>Environment - Climate Crisis and Education Act</t>
  </si>
  <si>
    <t>Establishing a Climate Crisis Initiative in the Department of the Environment for certain purposes; requiring the Secretary of the Environment to administer certain schedules of greenhouse gas pollution fees; requiring the Secretary to delegate certain collection and benefit functions to the Comptroller; requiring the Comptroller to carry out certain functions; requiring the collection of a certain greenhouse gas pollution fee on certain fuels for certain purposes; etc.</t>
  </si>
  <si>
    <t>ncsl_database__energy_legislation_tracking_database__ncsl_topic__energy_efficiency; ncsl_database__energy_legislation_tracking_database__ncsl_topic__fossil_energy; ncsl_database__energy_legislation_tracking_database__ncsl_topic__fossil_energy_natural_gas; ncsl_database__energy_legislation_tracking_database__ncsl_topic__renewable_energy</t>
  </si>
  <si>
    <t>Bill Title: A bill for an act relating to alternate energy by allowing the establishment of community solar garden projects., Bill Description: A bill for an act relating to alternate energy by allowing the establishment of community solar garden projects., Topics:, Electricity Generation</t>
  </si>
  <si>
    <t>MD_SB_0000000135_2022_0</t>
  </si>
  <si>
    <t>Requiring the State to reduce greenhouse gas emissions through various measures, including altering statewide greenhouse gas emissions reduction requirements so that after 2040 statewide greenhouse gas emissions are net negative; requiring the Department of the Environment to adopt a plan for the reduction of statewide greenhouse gas emissions by December 31, 2022; establishing a Climate Crisis Council to develop a plan to meet the reduction targets set out in the Act; and establishing a greenhouse gas pollution fee on certain fuels.</t>
  </si>
  <si>
    <t>Bill Title: A bill for an act providing for fossil fuel cost disclosure in public utility customer billings., Bill Description: A bill for an act providing for fossil fuel cost disclosure in public utility customer billings., Topics:, Regulatory</t>
  </si>
  <si>
    <t>MD_SB_0000000687_2022_0</t>
  </si>
  <si>
    <t>Department of the Environment – Zero–Emission Medium and Heavy Duty Vehicles – Regulations (Zero–Emission Truck Act of 2022)</t>
  </si>
  <si>
    <t>Requiring the Department of the Environment to adopt regulations on or before December 1, 2022, establishing requirements for the sale of new zero-emission medium and heavy duty vehicles in the State.</t>
  </si>
  <si>
    <t>ncsl_database__energy_legislation_tracking_database__ncsl_topic__climate_change_emissions_reduction; ncsl_database__energy_legislation_tracking_database__ncsl_topic__transportation_alt_fuel/hybrid</t>
  </si>
  <si>
    <t xml:space="preserve">Bill Title: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and other applicability provisions. (Formerly SSB 3190.), Bill Description: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and other applicability provisions. (Formerly SSB 3190.), Topics:, </t>
  </si>
  <si>
    <t>MD_HB_0000001543_2020_0</t>
  </si>
  <si>
    <t>Environment – Climate Crisis and Education Act</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</si>
  <si>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ncsl_database__energy_legislation_tracking_database__ncsl_topic__fossil_energy; ncsl_database__energy_legislation_tracking_database__ncsl_topic__fossil_energy_natural_gas; ncsl_database__energy_legislation_tracking_database__ncsl_topic__renewable_energy</t>
  </si>
  <si>
    <t xml:space="preserve">Bill Title: A bill for an act providing for the establishment of an energy affordability program for the benefit of residential consumers of propane., Bill Description: A bill for an act providing for the establishment of an energy affordability program for the benefit of residential consumers of propane., Topics:, </t>
  </si>
  <si>
    <t>MD_HB_0000000298_2021_0</t>
  </si>
  <si>
    <t>Utility Regulation - Consideration of Climate and Labor</t>
  </si>
  <si>
    <t>Requiring the Secretary of the Environment to prepare a certain recommendation in connection with certain issues considered by the Public Service Commission; requiring the Secretary of Natural Resources to incorporate an evaluation of the impact of certain electric power plants on climate change into the Power Plant Research Program; requiring the Commission to consider the maintenance of fair and stable labor standards and the protection of the global climate in supervising and regulating certain public service companies; etc.</t>
  </si>
  <si>
    <t>ncsl_database__energy_legislation_tracking_database__ncsl_topic__climate_change; ncsl_database__energy_legislation_tracking_database__ncsl_topic__climate_change_emissions_reduction; ncsl_database__energy_legislation_tracking_database__ncsl_topic__electric_grid_and_transmission; ncsl_database__energy_legislation_tracking_database__ncsl_topic__utility_regulation</t>
  </si>
  <si>
    <t>Bill Title: A bill for an act establishing an agriculture climate adaptation advisory task force and providing for an agriculture climate adaptation report., Bill Description: A bill for an act establishing an agriculture climate adaptation advisory task force and providing for an agriculture climate adaptation report., Topics:, Emissions</t>
  </si>
  <si>
    <t>MD_SB_0000000076_2021_0</t>
  </si>
  <si>
    <t>ncsl_database__energy_legislation_tracking_database__ncsl_topic__climate_change; ncsl_database__energy_legislation_tracking_database__ncsl_topic__energy_efficiency; ncsl_database__energy_legislation_tracking_database__ncsl_topic__financing_energy_efficiency_and_renewable_energy;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ncsl_database__energy_legislation_tracking_database__ncsl_topic__utility_regulation</t>
  </si>
  <si>
    <t>Bill Title: A bill for an act reducing the solar energy system tax credit wait list by reducing authorized aggregate tax credits for certain economic development programs., Bill Description: A bill for an act reducing the solar energy system tax credit wait list by reducing authorized aggregate tax credits for certain economic development programs., Topics:, Financing and Financial Incentives</t>
  </si>
  <si>
    <t>MD_SB_0000000083_2021_0</t>
  </si>
  <si>
    <t>Bill Title: A bill for an act relating to the adoption of energy conservation requirements by governmental subdivisions., Bill Description: A bill for an act relating to the adoption of energy conservation requirements by governmental subdivisions., Topics:, Energy Efficiency</t>
  </si>
  <si>
    <t>MD_HB_0000000334_2021_0</t>
  </si>
  <si>
    <t>Maryland Transit Administration - Conversion to Zero-Emission Buses (Zero-Emission Bus Transition Act)</t>
  </si>
  <si>
    <t>Prohibiting, beginning in fiscal year 2023, the Maryland Transit Administration from purchasing buses for the Administration's State transit bus fleet that are not zero-emission buses; requiring the Administration, on or before January 1, 2022, and each January 1 thereafter, to submit a report to certain committees of the General Assembly on the implementation of the Act; requiring the report to include a schedule for converting to zero-emission buses and a plan for transitioning any adversely affected State employees; etc.</t>
  </si>
  <si>
    <t xml:space="preserve">Bill Title: A bill for an act removing a preference for purchasing of Iowa coal by state and local government entities.(See SF 468.), Bill Description: A bill for an act removing a preference for purchasing of Iowa coal by state and local government entities.(See SF 468.), Topics:, </t>
  </si>
  <si>
    <t>MD_HB_0000000624_2022_0</t>
  </si>
  <si>
    <t>Electricity - Standard Offer Service - Renewable Energy</t>
  </si>
  <si>
    <t>Requiring an electric company to contract for renewable energy credits and electricity generated from certain Tier 1 renewable sources to meet a portion of the renewable energy portfolio standard for the electric company starting in 2023; authorizing an electric company to receive annual remuneration for contracts; authorizing an electric company to account for the purchase of contracts as a regulatory asset, but prohibiting the collection of an additional return on the regulatory asset; applying the Act prospectively; etc.</t>
  </si>
  <si>
    <t>financing_energy_efficiency_and_renewable_energy; renewable_energy_solar</t>
  </si>
  <si>
    <t>Bill Title: A bill for an act relating to the solar energy system tax credit available against the individual or corporate income tax, the franchise tax, and the moneys and credits tax, and including effective date and retroactive applicability provisions., Bill Description: A bill for an act relating to the solar energy system tax credit available against the individual or corporate income tax, the franchise tax, and the moneys and credits tax, and including effective date and retroactive applicability provisions., Topics:, Financing and Financial Incentives</t>
  </si>
  <si>
    <t>MD_SB_0000000334_2022_0</t>
  </si>
  <si>
    <t>Long-Term Power Purchase Agreements for Renewable Energy Workgroup and Minority-Owned and Women-Owned Businesses Study</t>
  </si>
  <si>
    <t>Establishing the Long-Term Power Purchase Agreements for Renewable Energy Workgroup to review certain long-term contracts and power purchase agreements for renewable energy, study the feasibility of implementing long-term power purchase agreements for renewable energy contracts in the State, and report its findings and recommendations by December 1, 2022; requiring a certain certification agency in consultation with other entities in the State to initiate a certain study on the renewable energy industry; etc.</t>
  </si>
  <si>
    <t>Bill Title: A bill for an act relating to the state building code and including effective date provisions., Bill Description: A bill for an act relating to the state building code and including effective date provisions., Topics:, Energy Efficiency</t>
  </si>
  <si>
    <t>MD_HB_0000000531_2020_0</t>
  </si>
  <si>
    <t xml:space="preserve">Bill Title: A bill for an act prohibiting nuclear generating facilities from reprocessing fuel under specified circumstances., Bill Description: A bill for an act prohibiting nuclear generating facilities from reprocessing fuel under specified circumstances., Topics:, </t>
  </si>
  <si>
    <t>MD_SB_0000000656_2020_0</t>
  </si>
  <si>
    <t xml:space="preserve">Bill Title: A bill for an act relating to the establishment of a task force regarding climate adaptability and resiliency., Bill Description: A bill for an act relating to the establishment of a task force regarding climate adaptability and resiliency., Topics:, </t>
  </si>
  <si>
    <t>MD_HB_0000001390_2020_0</t>
  </si>
  <si>
    <t>Certificate of Public Convenience and Necessity - Electric Facilities - Study and Procedures</t>
  </si>
  <si>
    <t>Requiring the Secretary of Natural Resources to require the Department of Natural Resources within 60 days of the filing of a certain application with the Public Service Commission to complete a certain independent environmental and socioeconomic project assessment report and any other additional required study; requiring the Secretary of Natural Resources and the Secretary of the Environment to forward certain information to the Public Service Commission in accordance with a certain procedural schedule adopted by the Commission; etc.</t>
  </si>
  <si>
    <t>Bill Title: A bill for an act providing for the establishment of a crude oil disaster prevention and response fund, establishing fees, and making an appropriation., Bill Description: A bill for an act providing for the establishment of a crude oil disaster prevention and response fund, establishing fees, and making an appropriation., Topics:, Other Energy</t>
  </si>
  <si>
    <t>MD_HB_0000000665_2020_0</t>
  </si>
  <si>
    <t>Public School Construction and State Buildings - Use of Geothermal Energy</t>
  </si>
  <si>
    <t>Prohibiting the Interagency Commission on School Construction from approving the construction of a public school unless a geothermal energy system will be installed in the school building; requiring the State to install a geothermal energy system in each State building constructed by the State; and altering certain requirements for certain standards established by the Department of General Services in cooperation with the Maryland Energy Administration.</t>
  </si>
  <si>
    <t>Bill Title: A bill for an act requiring the department of natural resources to develop a plan to match the nationally determined commitment to cut greenhouse gas pollution., Bill Description: A bill for an act requiring the department of natural resources to develop a plan to match the nationally determined commitment to cut greenhouse gas pollution., Topics:, Emissions</t>
  </si>
  <si>
    <t>MD_HB_0000000835_2022_0</t>
  </si>
  <si>
    <t>Retail Service Stations – New Construction – Setbacks and Electric Charging Stations</t>
  </si>
  <si>
    <t>Establishing certain requirements for approval of construction of a new retail service station on or after October 1, 2022, including a setback requirement and the construction of a certain number of electric charging stations; and requiring approving bodies to adopt regulations to carry out the Act on or before January 1, 2023.</t>
  </si>
  <si>
    <t>MD_HB_0000000018_2022_0</t>
  </si>
  <si>
    <t>Maryland Paint Stewardship</t>
  </si>
  <si>
    <t>Requiring producers of architectural paint or a representative organization to submit a plan for the establishment of a Paint Stewardship Program to the Department of the Environment on or before January 1, 2023, and in accordance with certain requirements; requiring the Department to review and approve certain plans, including a certain assessment, submitted in accordance with the Paint Stewardship Program; prohibiting the sale of certain architectural paint under certain circumstances beginning on a certain date; etc.</t>
  </si>
  <si>
    <t xml:space="preserve">Bill Title: A study bill for An Act establishing farm=owned distributed generation facility purchase requirements applicable to specified utilities and cooperatives, making penalties applicable, and including effective date provisions., Bill Description: A study bill for An Act establishing farm=owned distributed generation facility purchase requirements applicable to specified utilities and cooperatives, making penalties applicable, and including effective date provisions., Topics:, </t>
  </si>
  <si>
    <t>MD_SB_0000000810_2021_0</t>
  </si>
  <si>
    <t>Altering the renewable energy portfolio standard in certain years to require a certain percentage of energy from Tier 1 renewable sources each year to be derived from certain geothermal heating and cooling systems; requiring that a certain percentage of energy required to be derived from certain geothermal heating and cooling systems be from systems installed on certain property; altering the methods for calculating certain energy savings; providing for the regulation and enforcement of certain requirements by the Department of Labor; etc.</t>
  </si>
  <si>
    <t>MD_HB_0000000030_2021_0</t>
  </si>
  <si>
    <t>Office of People's Counsel - Alterations (Office of People's Counsel Environmental Reform Act)</t>
  </si>
  <si>
    <t>Altering the maximum amount that may be charged to a public service company for a State fiscal year; requiring the Office of the People's Counsel to hire at least one assistant people's counsel to focus on environmental issues; authorizing the Office to retain or hire experts in the field of climate change; requiring the Office to consider the public safety, economic welfare, and environmental interests of the State and its residents in determining whether a matter affects the interests of residential and noncommercial users; etc.</t>
  </si>
  <si>
    <t>Bill Title: A bill for an act relating to the use of moneys administered by the Iowa energy center for energy efficiency investments and the construction of specified renewable energy generation facilities., Bill Description: A bill for an act relating to the use of moneys administered by the Iowa energy center for energy efficiency investments and the construction of specified renewable energy generation facilities., Topics:, Financing and Financial Incentives</t>
  </si>
  <si>
    <t>MD_HB_0000000060_2022_0</t>
  </si>
  <si>
    <t>Environment – New Motor Vehicles – Pollution Fee</t>
  </si>
  <si>
    <t>Establishing a certain pollution fee to be charged by the Department of the Environment and collected by the Comptroller on certain new motor vehicles sold or registered in the State based on certain pollution ratings; exempting certain motor vehicles from the fee; and requiring the fee to be deposited in the Maryland Strategic Energy Investment Fund and used for certain purposes.</t>
  </si>
  <si>
    <t>MD_HB_0000001261_2022_0</t>
  </si>
  <si>
    <t>Community Solar Energy Generating Systems Pilot Program - Alterations</t>
  </si>
  <si>
    <t>Repealing the requirement that a community solar energy generating system be located in the same electric service territory as a subscriber for the subscriber to receive monthly electric bill credits; requiring the Public Service Commission to require an electric company to file a revised tariff and protocol related to the application of bill credits by November 1, 2022; and requiring the Commission by January 31, 2023 to approve or amend and approve the required tariffs and protocols.</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</si>
  <si>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ncsl_database__energy_legislation_tracking_database__ncsl_topic__renewable_energy_solar</t>
  </si>
  <si>
    <t>Bill Title: A bill for an act creating a nonprofit organization energy efficiency grant program, making an appropriation, and including effective date provisions., Bill Description: A bill for an act creating a nonprofit organization energy efficiency grant program, making an appropriation, and including effective date provisions., Topics:, Financing and Financial Incentives</t>
  </si>
  <si>
    <t>MD_SB_0000000741_2020_0</t>
  </si>
  <si>
    <t>Requiring the Secretary of Natural Resources to require the Department of Natural Resources, within 60 days of the filing of a certain application with the Public Service Commission, to complete an independent environmental and socioeconomic project assessment report and any other additional required study; requiring the Secretary of Natural Resources and the Secretary of the Environment to forward certain information to the Public Service Commission in accordance with a certain procedural schedule adopted by the Commission; etc.</t>
  </si>
  <si>
    <t>Bill Title: A bill for an act relating to the provision of electrical service at electric vehicle charging stations., Bill Description: A bill for an act relating to the provision of electrical service at electric vehicle charging stations., Topics:, Transportation</t>
  </si>
  <si>
    <t>MD_SB_0000000126_2022_0</t>
  </si>
  <si>
    <t>Environment - New Motor Vehicles - Pollution Fee</t>
  </si>
  <si>
    <t>Bill Title: A bill for an act providing for the installation of solar energy systems in state buildings., Bill Description: A bill for an act providing for the installation of solar energy systems in state buildings., Topics:, Electricity Generation</t>
  </si>
  <si>
    <t>MD_HB_0000000363_2022_0</t>
  </si>
  <si>
    <t>Attorney General - Climate Change Actions - Authorization</t>
  </si>
  <si>
    <t>Authorizing the Attorney General to investigate, commence, and prosecute or defend any suit or action that holds accountable a publicly traded entity with a market capitalization greater than $1,000,000,000 or its subsidiaries for tortious or otherwise unlawful conduct that has contributed to climate change; and authorizing the Attorney General to hire outside counsel on a contingency fee basis to assist with an action under the Act if the Attorney General makes a  determination that it is in the best interests of the State.</t>
  </si>
  <si>
    <t xml:space="preserve">Bill Title: A bill for an act relating to the property tax exemption for the value added by certain geothermal heating or cooling systems and including applicability provisions., Bill Description: A bill for an act relating to the property tax exemption for the value added by certain geothermal heating or cooling systems and including applicability provisions., Topics:, </t>
  </si>
  <si>
    <t>MD_HB_0000000695_2022_0</t>
  </si>
  <si>
    <t>Environment – Climate Crisis Plan – Requirement (Better Together to Save Our Weather Act of 2022)</t>
  </si>
  <si>
    <t>Requiring each county to prepare a climate crisis plan to address the effects of climate change in the county; requiring each county to submit its plan to the Department of the Environment for review and feedback on or before June 1, 2023; requiring the Department to provide feedback to each county on or before November 1, 2023; requiring each county to finalize its plan on or before January 1, 2024; and requiring each county to review and update its plan once every 3 years.</t>
  </si>
  <si>
    <t>Bill Title: A bill for an act relating to the property tax exemption for the value added by certain geothermal heating or cooling systems and including applicability provisions. (See Cmte. Bill HF 627), Bill Description: A bill for an act relating to the property tax exemption for the value added by certain geothermal heating or cooling systems and including applicability provisions. (See Cmte. Bill HF 627), Topics:, Financing and Financial Incentives</t>
  </si>
  <si>
    <t>MD_HB_0000000696_2022_0</t>
  </si>
  <si>
    <t>Public Utilities - Electric School Bus Pilot Program</t>
  </si>
  <si>
    <t>Establishing an electric school bus pilot program; requiring the Public Service Commission to implement and administer the pilot program; authorizing investor-owned electric companies to apply to the Commission to implement an electric school bus pilot program with a participating school system if the pilot program meets certain standards; authorizing investor-owned electric companies to recover certain costs under the pilot program, subject to the approval of the Commission; etc.</t>
  </si>
  <si>
    <t>Bill Title: A bill for an act relating to individual and corporate income tax credits for the installation of geothermal energy systems in Iowa and including effective date and retroactive applicability provisions., Bill Description: A bill for an act relating to individual and corporate income tax credits for the installation of geothermal energy systems in Iowa and including effective date and retroactive applicability provisions., Topics:, Financing and Financial Incentives</t>
  </si>
  <si>
    <t>MD_HB_0000001078_2021_0</t>
  </si>
  <si>
    <t>Authorizing the Attorney General to investigate, commence, and prosecute or defend any civil or criminal suit or action that holds accountable entities whose tortious or otherwise unlawful conduct has contributed to climate change through fraud, deception, or any other mechanism, action, inaction, or practice; and authorizing the Attorney General to hire outside counsel on a contingency fee basis to assist with certain actions if the Attorney General determines that hiring outside counsel on such a basis is in the State's best interest.</t>
  </si>
  <si>
    <t>Bill Title: A bill for an act creating a geothermal tax credit available against the franchise tax and including effective date and retroactive applicability provisions., Bill Description: A bill for an act creating a geothermal tax credit available against the franchise tax and including effective date and retroactive applicability provisions., Topics:, Financing and Financial Incentives</t>
  </si>
  <si>
    <t>MD_SB_0000000733_2022_0</t>
  </si>
  <si>
    <t>Bill Title: A bill for an act creating a geothermal tax credit available against the corporate income tax and including effective date and retroactive applicability provisions., Bill Description: A bill for an act creating a geothermal tax credit available against the corporate income tax and including effective date and retroactive applicability provisions., Topics:, Financing and Financial Incentives</t>
  </si>
  <si>
    <t>MD_SB_0000000538_2020_0</t>
  </si>
  <si>
    <t>Public Service Commission - Application for Certificate of Public Convenience and Necessity - Preservation of Environmental Quality and the Climate</t>
  </si>
  <si>
    <t>Requiring the Public Service Commission to give due consideration to the effect of a generating station, overhead transmission line, or qualified generator lead line on the preservation of environmental quality and the climate before taking final action on an application for a certificate of public convenience and necessity.</t>
  </si>
  <si>
    <t xml:space="preserve">Bill Title: A bill for an act creating a geothermal tax credit available against the franchise tax and including effective date and retroactive applicability provisions., Bill Description: A bill for an act creating a geothermal tax credit available against the franchise tax and including effective date and retroactive applicability provisions., Topics:, </t>
  </si>
  <si>
    <t>MD_HB_0000001370_2020_0</t>
  </si>
  <si>
    <t xml:space="preserve">Bill Title: A bill for an act creating a geothermal tax credit available against the corporate income tax and including effective date and retroactive applicability provisions., Bill Description: A bill for an act creating a geothermal tax credit available against the corporate income tax and including effective date and retroactive applicability provisions., Topics:, </t>
  </si>
  <si>
    <t>MD_HB_0000001331_2022_0</t>
  </si>
  <si>
    <t>Coal Ash - Use, Recycling, and Management (Coal Ash Recycling Act of 2022)</t>
  </si>
  <si>
    <t>Requiring that certain materials used in the State include coal ash as a component of the material; requiring certain offshore wind projects to give preference to certain cement materials beginning on June 1, 2022; requiring all contractors licensed in the State to use and give preference to materials that include coal ash; requiring any person utilizing materials in the State that include coal ash to give preference to certain materials, hire local employees for certain work, and submit certain information; etc.</t>
  </si>
  <si>
    <t>Bill Title: A bill for an act creating a geothermal tax credit available against the individual income tax and including effective date and applicability provisions. (See Cmte. Bill HF 2452), Bill Description: A bill for an act creating a geothermal tax credit available against the individual income tax and including effective date and applicability provisions. (See Cmte. Bill HF 2452), Topics:, Financing and Financial Incentives</t>
  </si>
  <si>
    <t>MD_HB_0000001112_2022_0</t>
  </si>
  <si>
    <t>Electricity - Net Energy Metering - Generation Credits</t>
  </si>
  <si>
    <t>Requiring that an eligible customer-generator receive generation credits for net excess generation that are applied to the total monthly electricity bill from an electric company.</t>
  </si>
  <si>
    <t xml:space="preserve">Bill Title: A bill for an act relating to the construction and installation of geothermal heat pumps, providing income tax credits for such construction and installation, and including effective date and retroactive applicability provisions. (Formerly HF 335) (See Cmte. Bill HF 2447), Bill Description: A bill for an act relating to the construction and installation of geothermal heat pumps, providing income tax credits for such construction and installation, and including effective date and retroactive applicability provisions. (Formerly HF 335) (See Cmte. Bill HF 2447), Topics:, </t>
  </si>
  <si>
    <t>MD_block_183</t>
  </si>
  <si>
    <t>MD_HB_0000000011_2022_0</t>
  </si>
  <si>
    <t>Exclude Biomass and Waste-to-Energy From Renewable Portfolio Standard</t>
  </si>
  <si>
    <t>Renewable Energy Portfolio Standard – Tier 1 Renewable Source – Alterations (Reclaim Renewable Energy Act of 2022)</t>
  </si>
  <si>
    <t>Altering the definition of "Tier 1 renewable source" for purposes of excluding energy derived from qualifying biomass, methane from the anaerobic decomposition of organic materials, certain fuel cells, poultry litter-to-energy, waste-to-energy, refuse-derived fuel, and thermal energy from a thermal biomass system from being eligible for inclusion in the renewable energy portfolio standard.</t>
  </si>
  <si>
    <t>Bill Title: A bill for an act creating a geothermal tax credit available against the franchise tax and including effective date and retroactive applicability provisions. (Formerly SSB 1120.), Bill Description: A bill for an act creating a geothermal tax credit available against the franchise tax and including effective date and retroactive applicability provisions. (Formerly SSB 1120.), Topics:, Financing and Financial Incentives</t>
  </si>
  <si>
    <t>MD_HB_0000000332_2021_0</t>
  </si>
  <si>
    <t>Renewable Energy Portfolio Standard - Eligible Sources</t>
  </si>
  <si>
    <t>Altering the eligibility of certain sources of energy for the creation of credits under the renewable energy portfolio standard; removing certain sources from the definition of a "Tier 1 renewable source"; providing that existing obligations or contract rights may not be impaired by the Act; and applying the Act to all renewable energy portfolio standard compliance years beginning after December 31, 2021.</t>
  </si>
  <si>
    <t>Bill Title: A bill for an act creating a geothermal tax credit available against the corporate income tax and including effective date and retroactive applicability provisions. (Formerly SSB 1121.), Bill Description: A bill for an act creating a geothermal tax credit available against the corporate income tax and including effective date and retroactive applicability provisions. (Formerly SSB 1121.), Topics:, Financing and Financial Incentives</t>
  </si>
  <si>
    <t>MD_HB_0000000438_2020_0</t>
  </si>
  <si>
    <t>Altering the eligibility of certain sources of energy for the creation of credits under the renewable energy portfolio standard; removing certain sources from the definition of a "Tier 1 renewable source"; providing that existing obligations or contract rights may not be impaired by the Act; and applying the Act to all renewable energy portfolio standard compliance years beginning after December 31, 2020.</t>
  </si>
  <si>
    <t>Bill Title: A bill for an act creating a geothermal tax credit available against the individual income tax and including effective date and applicability provisions. (Formerly HF 2174), Bill Description: A bill for an act creating a geothermal tax credit available against the individual income tax and including effective date and applicability provisions. (Formerly HF 2174), Topics:, Financing and Financial Incentives</t>
  </si>
  <si>
    <t>MD_SB_0000000560_2020_0</t>
  </si>
  <si>
    <t>Bill Title: A bill for an act relating to state revenue and finance by modifying certain tax credits and tax credit programs and providing for transfers to the cash reserve fund and the taxpayers trust fund, and including effective date and retroactive and other applicability provisions. (Formerly HSB 187.), Bill Description: A bill for an act relating to state revenue and finance by modifying certain tax credits and tax credit programs and providing for transfers to the cash reserve fund and the taxpayers trust fund, and including effective date and retroactive and other applicability provisions. (Formerly HSB 187.), Topics:, Financing and Financial Incentives</t>
  </si>
  <si>
    <t>MD_HB_0000000098_2020_0</t>
  </si>
  <si>
    <t>Electricity - Renewable Energy Portfolio Standard - Qualifying Biomass</t>
  </si>
  <si>
    <t>Altering the definition of "qualifying biomass" for purposes of excluding energy derived from certain material from being eligible for meeting certain Tier 1 obligations under the renewable energy portfolio standard; providing that existing obligations or contract rights may not be impaired by the Act; and applying the Act to all renewable energy portfolio standard compliance years beginning January 1, 2021, or later.</t>
  </si>
  <si>
    <t>Bill Title: A bill for an act providing for the future repeal of certain tax credits., Bill Description: A bill for an act providing for the future repeal of certain tax credits., Topics:, Financing and Financial Incentives</t>
  </si>
  <si>
    <t>MD_SB_0000000168_2020_0</t>
  </si>
  <si>
    <t xml:space="preserve">Bill Title: A bill for an act updating the Code references to the Internal Revenue Code and decoupling from certain federal bonus depreciation provisions and the expensing of certain depreciable business assets, and including effective date and retroactive applicability provisions., Bill Description: A bill for an act updating the Code references to the Internal Revenue Code and decoupling from certain federal bonus depreciation provisions and the expensing of certain depreciable business assets, and including effective date and retroactive applicability provisions., Topics:, </t>
  </si>
  <si>
    <t>MD_HB_0000000875_2021_0</t>
  </si>
  <si>
    <t>Altering the definition of "qualifying biomass" for purposes of excluding energy derived from certain material from being eligible for meeting certain Tier 1 obligations under the renewable energy portfolio standard; providing that existing obligations or contract rights may not be impaired by the Act; and applying the Act to all renewable energy portfolio standard compliance years beginning January 1, 2022, or later.</t>
  </si>
  <si>
    <t xml:space="preserve">Bill Title: A bill for an act relating to the renewable fuel infrastructure program for retail motor fuel sites, by providing for the award of standard financial incentives to participating persons., Bill Description: A bill for an act relating to the renewable fuel infrastructure program for retail motor fuel sites, by providing for the award of standard financial incentives to participating persons., Topics:, </t>
  </si>
  <si>
    <t>MD_SB_0000000616_2022_0</t>
  </si>
  <si>
    <t>Renewable Energy Portfolio Standard – Eligible Sources – Waste–to–Energy and Refuse–Derived Fuel</t>
  </si>
  <si>
    <t>Making energy derived from waste-to-energy or refuse-derived fuel ineligible for the creation of credits under the renewable energy portfolio standard.</t>
  </si>
  <si>
    <t xml:space="preserve">Bill Title: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penalties.(See HF 477.), Bill Description: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penalties.(See HF 477.), Topics:, </t>
  </si>
  <si>
    <t>MD_HB_0000000803_2021_0</t>
  </si>
  <si>
    <t>Facilitating University Transformations by Unifying Reductions in Emissions (FUTURE) Act</t>
  </si>
  <si>
    <t>Requiring each public senior higher education institution to be carbon neutral for certain emissions on or before certain dates; specifying certain requirements that a certain public senior higher education institution must meet in order to achieve the carbon neutral requirements under the Act; authorizing a certain public senior higher education institution to use carbon offsets that do not meet the requirements of the Act under certain circumstances; etc.</t>
  </si>
  <si>
    <t xml:space="preserve">Bill Title: A bill for an act providing for the display of information regarding the content of biofuel in renewable fuels sold by retail dealers of motor fuel, including advertising and decals affixed to motor fuel pumps, making penalties applicable, and including effective date provisions., Bill Description: A bill for an act providing for the display of information regarding the content of biofuel in renewable fuels sold by retail dealers of motor fuel, including advertising and decals affixed to motor fuel pumps, making penalties applicable, and including effective date provisions., Topics:, </t>
  </si>
  <si>
    <t>MD_SB_0000000835_2021_0</t>
  </si>
  <si>
    <t xml:space="preserve">Bill Title: A bill for an act relating to the E-15 gasoline infrastructure program, by providing for the award of financial incentives to participating persons. (Formerly HSB 689.), Bill Description: A bill for an act relating to the E-15 gasoline infrastructure program, by providing for the award of financial incentives to participating persons. (Formerly HSB 689.), Topics:, </t>
  </si>
  <si>
    <t>MD_block_166</t>
  </si>
  <si>
    <t>MD_SB_0000000903_2022_0</t>
  </si>
  <si>
    <t>Renewable Energy Portfolio Standard - Qualifying Biomass and Thermal Biomass Systems</t>
  </si>
  <si>
    <t>Altering the components of fuels that qualify a generating facility as a Tier 1 renewable source under the renewable energy portfolio standard by altering the definitions of "qualifying biomass" and "thermal biomass system".</t>
  </si>
  <si>
    <t xml:space="preserve">Bill Title: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penalties.(Formerly HSB 153.), Bill Description: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penalties.(Formerly HSB 153.), Topics:, </t>
  </si>
  <si>
    <t>MD_HB_0000001085_2022_0</t>
  </si>
  <si>
    <t>Renewable Energy Portfolio Standard – Qualifying Biomass and Thermal Biomass Systems</t>
  </si>
  <si>
    <t>Bill Title: A bill for an act relating to an electric or natural gas vehicle facility tax credit and including effective date and retroactive applicability provisions. (Formerly SF 238.), Bill Description: A bill for an act relating to an electric or natural gas vehicle facility tax credit and including effective date and retroactive applicability provisions. (Formerly SF 238.), Topics:, Financing and Financial Incentives</t>
  </si>
  <si>
    <t>MD_HB_0000000682_2021_0</t>
  </si>
  <si>
    <t>Renewable Energy Portfolio Standard - Thermal Biomass Systems</t>
  </si>
  <si>
    <t>Authorizing certain biomass systems primarily fueled with qualifying biomass other than animal manure to be eligible for renewable energy credits; and altering the definition of "thermal biomass system".</t>
  </si>
  <si>
    <t>Bill Title: A bill for an act relating to an electric or natural gas vehicle facility tax credit and including effective date and retroactive applicability provisions. (See SF 434.), Bill Description: A bill for an act relating to an electric or natural gas vehicle facility tax credit and including effective date and retroactive applicability provisions. (See SF 434.), Topics:, Financing and Financial Incentives</t>
  </si>
  <si>
    <t>MD_HB_0000001392_2020_0</t>
  </si>
  <si>
    <t>Renewable Energy Portfolio Standard - Municipal Electric Utilities</t>
  </si>
  <si>
    <t>Setting the renewable energy portfolio standard for municipal electric utilities for 2020 and later.</t>
  </si>
  <si>
    <t>ncsl_database__energy_legislation_tracking_database__ncsl_topic__renewable_energy; ncsl_database__energy_legislation_tracking_database__ncsl_topic__renewable_energy_solar; ncsl_database__energy_legislation_tracking_database__ncsl_topic__renewable_energy_wind; ncsl_database__energy_legislation_tracking_database__ncsl_topic__utility_regulation</t>
  </si>
  <si>
    <t xml:space="preserve">Bill Title: A bill for an act providing for an alternative motor fuel facility tax credit and including effective date and applicability provisions. (Formerly SSB 1154; see SF 520.), Bill Description: A bill for an act providing for an alternative motor fuel facility tax credit and including effective date and applicability provisions. (Formerly SSB 1154; see SF 520.), Topics:, </t>
  </si>
  <si>
    <t>MD_HB_0000001394_2020_0</t>
  </si>
  <si>
    <t>Highway User Revenues - Revenue and Distribution</t>
  </si>
  <si>
    <t>Repealing the exclusion of certain motor fuel tax revenue from distribution as highway user revenues to the Gasoline and Motor Vehicle Revenue Account; repealing an exception for highway user revenues to the requirement that a supermajority of the General Assembly approve transfers from the Transportation Trust Fund; altering the amounts of capital grants calculated based on highway user revenues that are required to be appropriated to Baltimore City, counties, and municipalities in certain fiscal years; etc.</t>
  </si>
  <si>
    <t>Bill Title: A bill for an act relating to an electric or natural gas vehicle facility tax credit and including effective date and retroactive applicability provisions. (See SF 483 and SF 2319.), Bill Description: A bill for an act relating to an electric or natural gas vehicle facility tax credit and including effective date and retroactive applicability provisions. (See SF 483 and SF 2319.), Topics:, Financing and Financial Incentives</t>
  </si>
  <si>
    <t>MD_HB_0000001366_2022_0</t>
  </si>
  <si>
    <t>Zero–Emission Energy Resources and Carbon Capture, Use, and Sequestration – Renewable Energy Portfolio Standard and Study</t>
  </si>
  <si>
    <t>Including a zero-emission energy resource as a Tier 1 renewable source eligible for meeting certain Tier 1 obligations under the renewable energy portfolio standard; and requiring the Maryland Energy Administration, in consultation with the Public Service Commission, the Department of the Environment, and the Department of Natural Resources, to conduct a study on carbon capture, use, and sequestration.</t>
  </si>
  <si>
    <t>ncsl_database__energy_legislation_tracking_database__ncsl_topic__climate_change_carbon_capture_and_sequestration; ncsl_database__energy_legislation_tracking_database__ncsl_topic__renewable_energy; ncsl_database__energy_legislation_tracking_database__ncsl_topic__utility_regulation</t>
  </si>
  <si>
    <t>Bill Title: A bill for an act relating to an electric or natural gas vehicle facility tax credit and including effective date and retroactive applicability provisions. (Formerly SF 143; see SF 2319.), Bill Description: A bill for an act relating to an electric or natural gas vehicle facility tax credit and including effective date and retroactive applicability provisions. (Formerly SF 143; see SF 2319.), Topics:, Financing and Financial Incentives</t>
  </si>
  <si>
    <t>MD_SB_0000000677_2020_0</t>
  </si>
  <si>
    <t xml:space="preserve">Bill Title: A study bill relating to an electric or natural gas vehicle facility tax credit and including effective date and retroactive applicability provisions., Bill Description: A study bill relating to an electric or natural gas vehicle facility tax credit and including effective date and retroactive applicability provisions., Topics:, </t>
  </si>
  <si>
    <t>MD_SB_0000000890_2020_0</t>
  </si>
  <si>
    <t>ncsl_database__energy_legislation_tracking_database__ncsl_topic__climate_change_carbon_capture_and_sequestration; ncsl_database__energy_legislation_tracking_database__ncsl_topic__fossil_energy; ncsl_database__energy_legislation_tracking_database__ncsl_topic__nuclear_energy_facilities; ncsl_database__energy_legislation_tracking_database__ncsl_topic__renewable_energy</t>
  </si>
  <si>
    <t xml:space="preserve">Bill Title: A bill for an act providing for an electric or natural gas vehicle facility tax credit and including effective date and applicability provisions. (Formerly SSB 1154 and SF 463.), Bill Description: A bill for an act providing for an electric or natural gas vehicle facility tax credit and including effective date and applicability provisions. (Formerly SSB 1154 and SF 463.), Topics:, </t>
  </si>
  <si>
    <t>MD_SB_0000000549_2021_0</t>
  </si>
  <si>
    <t>Bill Title: A bill for an act relating to an electric or natural gas vehicle facility tax credit and including effective date and retroactive applicability provisions., Bill Description: A bill for an act relating to an electric or natural gas vehicle facility tax credit and including effective date and retroactive applicability provisions., Topics:, Financing and Financial Incentives</t>
  </si>
  <si>
    <t>MD_SB_0000000153_2021_0</t>
  </si>
  <si>
    <t>Setting the renewable energy portfolio standard for municipal electric utilities for 2021 and later.</t>
  </si>
  <si>
    <t>Bill Title: A bill for an act relating to an alternative fuel vehicle facility income tax credit and including applicability provisions. (Formerly SF 143 and SF 483.), Bill Description: A bill for an act relating to an alternative fuel vehicle facility income tax credit and including applicability provisions. (Formerly SF 143 and SF 483.), Topics:, Financing and Financial Incentives</t>
  </si>
  <si>
    <t>MD_HB_0000000376_2021_0</t>
  </si>
  <si>
    <t>Renewable Energy Portfolio Standard – Municipal Electric Utilities</t>
  </si>
  <si>
    <t>Bill Title: A bill for an act modifying provisions relating to solar energy system income tax credits and including effective date and applicability provisions. (Formerly SSB 1175.), Bill Description: A bill for an act modifying provisions relating to solar energy system income tax credits and including effective date and applicability provisions. (Formerly SSB 1175.), Topics:, Financing and Financial Incentives</t>
  </si>
  <si>
    <t>MD_HB_0000000494_2020_0</t>
  </si>
  <si>
    <t>Renewable Energy Portfolio Standard - Solar Energy - Municipal Electric Utilities</t>
  </si>
  <si>
    <t>Altering the percentage, to 2.5% in 2020 and later, of a municipal electric utility's renewable energy portfolio standard that must be derived from solar energy.</t>
  </si>
  <si>
    <t xml:space="preserve">Bill Title: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SF 2361, SF 2383.), Bill Description: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SF 2361, SF 2383.), Topics:, </t>
  </si>
  <si>
    <t>MD_HB_0000000017_2021_0</t>
  </si>
  <si>
    <t>Public Safety - Emergency Powers Limitations (Consent of the Governed Act)</t>
  </si>
  <si>
    <t>Making certain provisions of law relating to the issuance of certain emergency orders subject to the Act; providing that a certain declaration is only effective with a certain approval by the General Assembly and for only a certain period of time; repealing a certain provision of legislative intent; altering certain criminal penalties; requiring the Governor to take certain actions within a certain number of days of the issuance of a certain emergency order; etc.</t>
  </si>
  <si>
    <t>ncsl_database__energy_legislation_tracking_database__ncsl_topic__energy_security_and_critical_infrastructure; ncsl_database__state_public_health_legislation_database__ncsl_topic__vaccines:_requirements</t>
  </si>
  <si>
    <t xml:space="preserve">Bill Title: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HF 2527, HF 2569.), Bill Description: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HF 2527, HF 2569.), Topics:, </t>
  </si>
  <si>
    <t>MD_block_156</t>
  </si>
  <si>
    <t>MD_HB_0000000999_2020_0</t>
  </si>
  <si>
    <t>Rural Broadband Cooperatives; Assorted Business Tax Credits and Regulations</t>
  </si>
  <si>
    <t>Member-Regulated Cooperatives - Establishment (Rural Broadband for the Eastern Shore Act of 2020)</t>
  </si>
  <si>
    <t>Establishing a process for an electric cooperative to operate as a member-regulated cooperative in a certain area; requiring a cooperative's board of directors to hold a certain meeting and forums and provide a certain notice and information to the cooperative's members on whether to operate as a member-regulated cooperative; requiring a member-regulated cooperative to report to certain committees of the General Assembly on the status of the deployment of broadband Internet service to the cooperative's members; etc.</t>
  </si>
  <si>
    <t>fossil_energy; fossil_energy_natural_gas; nuclear_energy_facilities</t>
  </si>
  <si>
    <t>Bill Title: A bill for an act relating to statute-of-repose periods for improvements to real property and including applicability provisions. (Formerly SSB 1010.) Effective 7-1-17., Bill Description: A bill for an act relating to statute-of-repose periods for improvements to real property and including applicability provisions. (Formerly SSB 1010.) Effective 7-1-17., Topics:, Infrastructure</t>
  </si>
  <si>
    <t>MD_SB_0000000540_2020_0</t>
  </si>
  <si>
    <t>Establishing a process for a cooperative to operate as a member-regulated cooperative in a certain area; specifying that the Public Service Commission does not have jurisdiction over a member-regulated cooperative, subject to certain exceptions; prohibiting a member-regulated cooperative from exercising a certain power of condemnation for the sole purpose of providing broadband Internet service; specifying certain provisions of law that apply to a member-regulated cooperative; etc.</t>
  </si>
  <si>
    <t xml:space="preserve">Bill Title: A bill for an act relating to building design element regulation by governmental subdivisions, and including effective date provisions., Bill Description: A bill for an act relating to building design element regulation by governmental subdivisions, and including effective date provisions., Topics:, </t>
  </si>
  <si>
    <t>MD_HB_0000001339_2020_0</t>
  </si>
  <si>
    <t>Sales and Use Tax and Personal Property Tax - Exemptions - Data Centers</t>
  </si>
  <si>
    <t>Providing an exemption from the sales and use tax for certain sales of certain qualified data center personal property for use at certain qualified data centers under certain circumstances; requiring an individual or a corporation to apply to the Department of Commerce for an exemption certificate for the exemption; authorizing the governing body of a county or municipal corporation to reduce or eliminate the assessment of certain personal property used in certain qualified data centers; etc.</t>
  </si>
  <si>
    <t>ncsl_database__education_bill_tracking_database__ncsl_topic__career_and_technical_education; ncsl_database__immigration_laws_database__ncsl_topic__employment</t>
  </si>
  <si>
    <t>Bill Title: A bill for an act relating to the membership and duties of the state and local workforce development boards and related responsibilities of the department of workforce development and including effective date provisions. (Formerly SSB 3189.) Effective 5-16-18., Bill Description: A bill for an act relating to the membership and duties of the state and local workforce development boards and related responsibilities of the department of workforce development and including effective date provisions. (Formerly SSB 3189.) Effective 5-16-18., Topics:, Economic Development</t>
  </si>
  <si>
    <t>MD_SB_0000000314_2022_0</t>
  </si>
  <si>
    <t>Maryland Energy Administration - Mechanical Insulation Installation Grant Program</t>
  </si>
  <si>
    <t>Establishing the Mechanical Insulation Installation Grant Program in the Maryland Energy Administration to provide grants to individuals, nonprofit organizations, and business entities for a portion of certain qualified expenses paid or incurred for the installation of certain mechanical insulation in a certain manner on certain types of property; establishing the Mechanical Insulation Installation Grant Fund which may be used for providing grants to eligible applicants and the administrative costs of the Program; etc.</t>
  </si>
  <si>
    <t>transportation; ncsl_database__ncsl_transportation_funding_finance_legis_database__ncsl_topic__state_taxes_on_gasoline_and_diesel; ncsl_database__ncsl_transportation_funding_finance_legis_database__ncsl_topic__transportation_appropriations</t>
  </si>
  <si>
    <t xml:space="preserve">Bill Title: A bill for an act relating to state and local funding for transportation by increasing the rate of the excise taxes on motor fuel and certain special fuel, providing for the deposit in the road use tax fund of certain wagering tax receipts and revenues from city automated traffic enforcement systems, and requiring the department of transportation to implement efficiency measures and to prioritize certain primary highway projects., Bill Description: A bill for an act relating to state and local funding for transportation by increasing the rate of the excise taxes on motor fuel and certain special fuel, providing for the deposit in the road use tax fund of certain wagering tax receipts and revenues from city automated traffic enforcement systems, and requiring the department of transportation to implement efficiency measures and to prioritize certain primary highway projects., Topics:, </t>
  </si>
  <si>
    <t>MD_SB_0000000397_2020_0</t>
  </si>
  <si>
    <t xml:space="preserve">Bill Title: A bill for an act authorizing performance-based efficiency contracts for governmental units., Bill Description: A bill for an act authorizing performance-based efficiency contracts for governmental units., Topics:, </t>
  </si>
  <si>
    <t>MD_SB_0000000254_2021_0</t>
  </si>
  <si>
    <t>Public Safety - Maryland Swimming Pool and Spa Standards - Adoption</t>
  </si>
  <si>
    <t>Requiring the Maryland Department of Labor to adopt by regulation the International Swimming Pool and Spa Code as the Maryland Swimming Pool and Spa Standards; requiring the Department to adopt each subsequent version of the Standards within 18 months after the version is issued; requiring the Department to take certain actions before adopting each version of the Standards; prohibiting the Department from adopting a modification of the Standards that is more stringent than certain requirements; etc.</t>
  </si>
  <si>
    <t>fossil_energy; fossil_energy_natural_gas; ncsl_database__ncsl_transportation_funding_finance_legis_database__ncsl_topic__state_taxes_on_gasoline_and_diesel</t>
  </si>
  <si>
    <t>Bill Title: A bill for an act reducing the excise tax on motor fuel and certain special fuel, and including applicability provisions., Bill Description: A bill for an act reducing the excise tax on motor fuel and certain special fuel, and including applicability provisions., Topics:, Transportation</t>
  </si>
  <si>
    <t>MD_HB_0000000360_2021_0</t>
  </si>
  <si>
    <t>Income Tax - Angel Investor Tax Credit Program</t>
  </si>
  <si>
    <t>Allowing a credit against the State income tax for 50% of an investment made in a qualified innovation business, not to exceed $50,000, or $100,000 for a qualified investor that is a married couple filing jointly or a pass-through entity; requiring a qualified investor to meet certain requirements in order to be eligible for the credit; requiring the Department of Commerce to administer the credit; applying the Act to taxable years beginning after December 31, 2020; establishing the Maryland Angel Investor Tax Credit Reserve Fund; etc.</t>
  </si>
  <si>
    <t xml:space="preserve">Bill Title: A bill for an act relating to certain fees associated with solid waste., Bill Description: A bill for an act relating to certain fees associated with solid waste., Topics:, </t>
  </si>
  <si>
    <t>MD_SB_0000000246_2021_0</t>
  </si>
  <si>
    <t>Allowing a credit against the State income tax for 50% of an investment made in a qualified innovation business, not to exceed $50,000, or $100,000 for a qualified investor that is a married couple filing jointly or a pass-through entity; requiring a qualified investor to meet certain requirements in order to be eligible for the credit; requiring the Department of Commerce to administer the credit; applying the Act to taxable years beginning after December 31, 2020; etc.</t>
  </si>
  <si>
    <t>ncsl_database__ncsl_transportation_funding_finance_legis_database__ncsl_topic__alternative_fuels_and_electric_vehicles; ncsl_database__ncsl_transportation_funding_finance_legis_database__ncsl_topic__state_taxes_on_aviation_and_jet_fuels; ncsl_database__ncsl_transportation_funding_finance_legis_database__ncsl_topic__state_taxes_on_gasoline_and_diesel</t>
  </si>
  <si>
    <t>Bill Title: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SSB 1168.) Various effective dates; see sections 14 and 15 of bill., Bill Description: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SSB 1168.) Various effective dates; see sections 14 and 15 of bill., Topics:, Transportation</t>
  </si>
  <si>
    <t>MD_SB_0000000982_2020_0</t>
  </si>
  <si>
    <t>Highway User Revenues – Distribution</t>
  </si>
  <si>
    <t>Altering, beginning in fiscal year 2020, the amounts of capital grants calculated based on highway user revenues that are required to be appropriated to Baltimore City, counties, and municipalities in certain fiscal years; etc.</t>
  </si>
  <si>
    <t>transportation; ncsl_database__ncsl_transportation_funding_finance_legis_database__ncsl_topic__bonding_and_debt; ncsl_database__ncsl_transportation_funding_finance_legis_database__ncsl_topic__state_taxes_on_gasoline_and_diesel</t>
  </si>
  <si>
    <t>Bill Title: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HSB 129), Bill Description: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HSB 129), Topics:, Transportation</t>
  </si>
  <si>
    <t>MD_HB_0000000109_2021_0</t>
  </si>
  <si>
    <t>Public Safety – Maryland Swimming Pool and Spa Standards – Adoption</t>
  </si>
  <si>
    <t>Requiring the Maryland Department of Labor to adopt by regulation the International Swimming Pool and Spa Code as the Maryland Swimming Pool and Spa Standards; requiring the Department to adopt each subsequent version of the Standards within 18 months after the Standards are issued; requiring the Department to take certain actions before adopting each version of the Standards; requiring the Department to consult with the Maryland Department of Health on the implementation of the Standards; etc.</t>
  </si>
  <si>
    <t>transportation; transportation_alt_fuel/hybrid; ncsl_database__ncsl_transportation_funding_finance_legis_database__ncsl_topic__alternative_fuels_and_electric_vehicles; ncsl_database__ncsl_transportation_funding_finance_legis_database__ncsl_topic__state_general_sales_taxes; ncsl_database__ncsl_transportation_funding_finance_legis_database__ncsl_topic__state_taxes_on_gasoline_and_diesel</t>
  </si>
  <si>
    <t>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SSB 1208.),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SSB 1208.), Topics:, Transportation</t>
  </si>
  <si>
    <t>MD_SB_0000000319_2022_0</t>
  </si>
  <si>
    <t>Requiring the Maryland Department of Labor to adopt by regulation the International Swimming Pool and Spa Code as the Maryland Swimming Pool and Spa Standards; providing for the implementation of the Standards by the Maryland Department of Labor, local jurisdictions, counties, and municipalities; and requiring the Maryland Department of Labor to consult with the Maryland Department of Health on the implementation of the Standards in relation to the regulation of the operation and maintenance of swimming pools and spas.</t>
  </si>
  <si>
    <t>renewable_energy; renewable_energy_hydrogren; transportation; transportation_alt_fuel/hybrid; ncsl_database__ncsl_transportation_funding_finance_legis_database__ncsl_topic__state_dmv_fees; ncsl_database__ncsl_transportation_funding_finance_legis_database__ncsl_topic__state_taxes_on_gasoline_and_diesel</t>
  </si>
  <si>
    <t>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HSB 197; See HF 767.),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HSB 197; See HF 767.), Topics:, Transportation</t>
  </si>
  <si>
    <t>MD_SB_0000000737_2022_0</t>
  </si>
  <si>
    <t>Cost of Living Assistance Act of 2022</t>
  </si>
  <si>
    <t>Altering the motor fuel tax rate.</t>
  </si>
  <si>
    <t xml:space="preserve">Bill Title: A bill for an act relating to and increasing the excise tax on motor fuel and certain special fuel and allocating a portion of the increased revenues to the TIME-21 fund., Bill Description: A bill for an act relating to and increasing the excise tax on motor fuel and certain special fuel and allocating a portion of the increased revenues to the TIME-21 fund., Topics:, </t>
  </si>
  <si>
    <t>MD_HB_0000000303_2022_0</t>
  </si>
  <si>
    <t>Requiring the Maryland Department of Labor to adopt by regulation the International Swimming Pool and Spa Code as the Maryland Swimming Pool and Spa Standards; providing for the implementation of the Standards by local jurisdictions, counties, and municipalities; requiring the Department to consult with the Maryland Department of Health on the implementation of the Standards; applying the standards to swimming pools or spas for which an application for a  permit is received by a local jurisdiction on or after June 1, 2023; etc.</t>
  </si>
  <si>
    <t>MA_block_508</t>
  </si>
  <si>
    <t>MA_block_15</t>
  </si>
  <si>
    <t>MA_block_0</t>
  </si>
  <si>
    <t>MA</t>
  </si>
  <si>
    <t>MA_H_0000003846_2019_0</t>
  </si>
  <si>
    <t>Climate adaptation, conservation and infrastructure</t>
  </si>
  <si>
    <t>Relative to GreenWorks</t>
  </si>
  <si>
    <t>For legislation to provide for a program of climate change resiliency for cities and towns in the Commonwealth. Telecommunications, Utilities and Energy.</t>
  </si>
  <si>
    <t>ncsl_database__energy_legislation_tracking_database__ncsl_topic__climate_change; ncsl_database__energy_legislation_tracking_database__ncsl_topic__climate_change_adaptation_and_environment; ncsl_database__energy_legislation_tracking_database__ncsl_topic__energy_security_and_critical_infrastructure</t>
  </si>
  <si>
    <t>Bill Title: A bill for an act providing for an excise tax on motor fuel and special fuel used in motor vehicles based on the wholesale price of the fuel and including effective date provisions., Bill Description: A bill for an act providing for an excise tax on motor fuel and special fuel used in motor vehicles based on the wholesale price of the fuel and including effective date provisions., Topics:, Transportation</t>
  </si>
  <si>
    <t>MA_S_0000000010_2019_0</t>
  </si>
  <si>
    <t>Providing for climate change adaptation infrastructure investments in the Commonwealth</t>
  </si>
  <si>
    <t xml:space="preserve">Bill Title: A bill for an act relating to the enforcement of motor vehicle laws and the regulation of commercial motor vehicles and certain operators by the department of transportation, and including effective date provisions. (Formerly SSB 1036.), Bill Description: A bill for an act relating to the enforcement of motor vehicle laws and the regulation of commercial motor vehicles and certain operators by the department of transportation, and including effective date provisions. (Formerly SSB 1036.), Topics:, </t>
  </si>
  <si>
    <t>MA_H_0000003332_2013_0</t>
  </si>
  <si>
    <t>Providing for the preservation and improvement of land, parks, and clean energy in the Commonwealth</t>
  </si>
  <si>
    <t>Bill Title: An Act providing for the preservation and improvement of land, parks, and clean energy in the Commonwealth</t>
  </si>
  <si>
    <t>Bill Title: A bill for an act relating to the alternate energy revolving loan program., Bill Description: A bill for an act relating to the alternate energy revolving loan program., Topics:, Financing and Financial Incentives</t>
  </si>
  <si>
    <t>MA_H_0000004508_2019_0</t>
  </si>
  <si>
    <t>Relative to transportation finance</t>
  </si>
  <si>
    <t>Bill Title: A bill for an act establishing a motor vehicle mileage tax pilot program., Bill Description: A bill for an act establishing a motor vehicle mileage tax pilot program., Topics:, Transportation</t>
  </si>
  <si>
    <t>MA_S_0000001924_2019_0</t>
  </si>
  <si>
    <t>To combat climate change</t>
  </si>
  <si>
    <t>For legislation to combat climate change. Telecommunications, Utilities and Energy.</t>
  </si>
  <si>
    <t>Bill Title: A bill for an act relating to matters under the purview of the department of transportation, including the use of information contained in electronic driver and nonoperator identification records, the form of motor vehicle financial liability coverage cards, motor truck registration periods,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(Formerly HSB 78), Bill Description: A bill for an act relating to matters under the purview of the department of transportation, including the use of information contained in electronic driver and nonoperator identification records, the form of motor vehicle financial liability coverage cards, motor truck registration periods,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(Formerly HSB 78), Topics:, Transportation</t>
  </si>
  <si>
    <t>MA_H_0000004530_2019_0</t>
  </si>
  <si>
    <t>House bill No. 4508, as changed by the</t>
  </si>
  <si>
    <t>Bill Title: A bill for an act relating to air quality, by providing for the establishment, imposition, and collection of fees, the creation or administration of funds and programs, making appropriations, and including effective date provisions. (Formerly HSB 219), Bill Description: A bill for an act relating to air quality, by providing for the establishment, imposition, and collection of fees, the creation or administration of funds and programs, making appropriations, and including effective date provisions. (Formerly HSB 219), Topics:, Emissions</t>
  </si>
  <si>
    <t>MA_S_0000000472_2017_0</t>
  </si>
  <si>
    <t>Providing for the establishment of a comprehensive adaptation management plan in response to climate change</t>
  </si>
  <si>
    <t>For legislation to establish a comprehensive adaptation management plan in response to climate change. Environment, Natural Resources and Agriculture.</t>
  </si>
  <si>
    <t>Bill Title: A bill for an act regarding disposal of yard waste in landfills operating a methane collection system. Effective 7-1-15., Bill Description: A bill for an act regarding disposal of yard waste in landfills operating a methane collection system. Effective 7-1-15., Topics:, Electricity Generation</t>
  </si>
  <si>
    <t>MA_H_0000002741_2013_0</t>
  </si>
  <si>
    <t>Further promoting energy efficiency and green jobs</t>
  </si>
  <si>
    <t>For legislation to establish an oil heat energy efficiency fund from an additional assessment on home heating oil. Revenue.</t>
  </si>
  <si>
    <t>Bill Title: Renewable Energy Std Adjust REAs Distributed Gen, Bill Description: Renewable Energy Std Adjust REAs Distributed Gen, Topics:, Electricity Generation</t>
  </si>
  <si>
    <t>MA_H_0000004318_2017_0</t>
  </si>
  <si>
    <t>Promoting climate change adaptation, environmental and natural resource protection, and investment in recreational assets and opportunity</t>
  </si>
  <si>
    <t>Bill Title: Electric Renewable Energy Standard Reduction, Bill Description: Electric Renewable Energy Standard Reduction, Topics:, Electricity Generation</t>
  </si>
  <si>
    <t>MA_H_0000004438_2017_0</t>
  </si>
  <si>
    <t>Bill Title: Renewable Energy Std Add Hydroelectric To Eligible, Bill Description: Renewable Energy Std Add Hydroelectric To Eligible, Topics:, Electricity Generation</t>
  </si>
  <si>
    <t>MA_H_0000004613_2017_0</t>
  </si>
  <si>
    <t>House bill No. 4599, as changed by the committee on Bills in the Third Reading, and as amended and passed to be engrossed by the House. June 13, 2018.</t>
  </si>
  <si>
    <t>Bill Title: Renewable Energy Electric Std REAs Move To 2025, Bill Description: Renewable Energy Electric Std REAs Move To 2025, Topics:, Electricity Generation</t>
  </si>
  <si>
    <t>MA_H_0000004599_2017_0</t>
  </si>
  <si>
    <t>Bill Title: Preserve Options Respond EPA Clean Power Plan Rule, Bill Description: Preserve Options Respond EPA Clean Power Plan Rule, Topics:, Emissions</t>
  </si>
  <si>
    <t>MA_H_0000004547_2019_0</t>
  </si>
  <si>
    <t>Authorizing and accelerating transportation investment</t>
  </si>
  <si>
    <t>House, No. 4506, as changed by the committee on Bills in the Third Reading and as amended and passed to be engrossed by the House. March 5, 2020.</t>
  </si>
  <si>
    <t>MA_S_0000002009_2019_0</t>
  </si>
  <si>
    <t>To reduce greenhouse gas emissions</t>
  </si>
  <si>
    <t>For legislation to protect our environment and reduce the carbon footprint of the commonwealth. Telecommunications, Utilities and Energy.</t>
  </si>
  <si>
    <t>Bill Title: Ratepayer Protection Carbon Dioxide Increased Cost, Bill Description: Ratepayer Protection Carbon Dioxide Increased Cost, Topics:, Emissions</t>
  </si>
  <si>
    <t>MA_H_0000002909_2015_0</t>
  </si>
  <si>
    <t>For legislation to further promote energy efficiency and green jobs. Telecommunications, Utilities and Energy.</t>
  </si>
  <si>
    <t>Bill Title: Coordinated Review CO2 Emission Reduction Measures, Bill Description: Coordinated Review CO2 Emission Reduction Measures, Topics:, Emissions</t>
  </si>
  <si>
    <t>MA_H_0000002147_2017_0</t>
  </si>
  <si>
    <t>For legislation to provide for the establishment of a comprehensive adaptation management plan in response to climate change. Environment, Natural Resources and Agriculture.</t>
  </si>
  <si>
    <t xml:space="preserve">Bill Title: Captured Methane From Coal Mines, Bill Description: Captured Methane From Coal Mines, Topics:, </t>
  </si>
  <si>
    <t>MA_S_0000001922_2019_0</t>
  </si>
  <si>
    <t>To require home energy audits</t>
  </si>
  <si>
    <t>For legislation to require home energy audits. Telecommunications, Utilities and Energy.</t>
  </si>
  <si>
    <t>renewable_energy; renewable_energy_hydrogren; transportation</t>
  </si>
  <si>
    <t>Bill Title: Hydroelectric Power, Bill Description: Hydroelectric Power, Topics:, Electricity Generation</t>
  </si>
  <si>
    <t>MA_H_0000003941_2019_0</t>
  </si>
  <si>
    <t xml:space="preserve">Bill Title: Recycled Energy Includes Gas Derived From Waste, Bill Description: Recycled Energy Includes Gas Derived From Waste, Topics:, </t>
  </si>
  <si>
    <t>MA_H_0000002887_2019_0</t>
  </si>
  <si>
    <t>Relative to home energy efficiency</t>
  </si>
  <si>
    <t>Relative to an energy assessment and a residential energy performance label system for use by sellers of residential dwellings. Telecommunications, Utilities and Energy.</t>
  </si>
  <si>
    <t>Bill Title: Don't Implement Clean Power Plan Until Stay Lifted, Bill Description: Don't Implement Clean Power Plan Until Stay Lifted, Topics:, Emissions</t>
  </si>
  <si>
    <t>MA_S_0000001761_2015_0</t>
  </si>
  <si>
    <t>For legislation relative to home energy efficiency. Telecommunications, Utilities and Energy.</t>
  </si>
  <si>
    <t>Bill Title: Renewable Energy Standard Repeal Senate Bill 13-252, Bill Description: Concerning measures to reduce the cost of compliance with Colorado&amp;#039;s renewable energy standard, and, in connection therewith, repealing recent increases in the renewable component for cooperative electric associations and expanding the types of hydroelectricity that qualify as renewable energy resources., Topics:, Electricity Generation</t>
  </si>
  <si>
    <t>MA_H_0000000778_2019_0</t>
  </si>
  <si>
    <t>Relative to carbon pricing</t>
  </si>
  <si>
    <t>Relative to carbon pricing on the sale of fossil fuels. Environment, Natural Resources and Agriculture.</t>
  </si>
  <si>
    <t>Bill Title: Energy Facility Real Property Classification, Bill Description: Concerning the classification of real property on which a renewable energy facility is located., Topics:, Regulatory</t>
  </si>
  <si>
    <t>MA_H_0000001603_2017_0</t>
  </si>
  <si>
    <t>Establishing a local option gasoline and diesel fuel excise</t>
  </si>
  <si>
    <t>Relative to establishing a local option gasoline and diesel fuel excise tax. Revenue.</t>
  </si>
  <si>
    <t xml:space="preserve">Bill Title: LPG Vehicles Included For Incentives, Bill Description: LPG Vehicles Included For Incentives, Topics:, </t>
  </si>
  <si>
    <t>MA_H_0000002889_2015_0</t>
  </si>
  <si>
    <t>Promoting residential energy efficiency improvements</t>
  </si>
  <si>
    <t>For legislation to promote residential energy efficiency improvements in the Commonwealth. Telecommunications, Utilities and Energy.</t>
  </si>
  <si>
    <t>Bill Title: Prohibit Colorado Involvement Climate Alliance, Bill Description: Concerning a prohibition on Colorado&amp;#039;s involvement in a state-level climate collaboration that attempts to reduce carbon dioxide emissions., Topics:, Emissions</t>
  </si>
  <si>
    <t>MA_H_0000002890_2021_0</t>
  </si>
  <si>
    <t>Providing for climate change adaptation infrastructure and affordable housing investments in the Commonwealth</t>
  </si>
  <si>
    <t>Relative to an excise for climate change adaptation infrastructure and affordable housing investments. Revenue.</t>
  </si>
  <si>
    <t>Bill Title: Health Effects Industrial Wind Turbines, Bill Description: Concerning research on the health effects of industrial wind energy turbines., Topics:, Infrastructure</t>
  </si>
  <si>
    <t>MA_S_0000001983_2019_0</t>
  </si>
  <si>
    <t>Bill Title: Special Fuel Tax &amp; Electric Vehicle Fee, Bill Description: Special Fuel Tax &amp; Electric Vehicle Fee, Topics:, Transportation</t>
  </si>
  <si>
    <t>MA_H_0000000752_2015_0</t>
  </si>
  <si>
    <t xml:space="preserve">Bill Title: Adjust Oil And Gas Well Regulation, Bill Description: Adjust Oil And Gas Well Regulation, Topics:, </t>
  </si>
  <si>
    <t>MA_H_0000000841_2019_0</t>
  </si>
  <si>
    <t>Promoting sustainable investment, economic security and fiscal responsibility with respect to climate risks</t>
  </si>
  <si>
    <t>By Ms. Peake of Provincetown, a petition of Sarah K. Peake and others promoting sustainable investment, economic security and fiscal responsibility with respect to climate risks. Environment, Natural Resources and Agriculture.</t>
  </si>
  <si>
    <t>Bill Title: Biogas System Components Sales &amp; Use Tax Exemption, Bill Description: Biogas System Components Sales &amp; Use Tax Exemption, Topics:, Financing and Financial Incentives</t>
  </si>
  <si>
    <t>MA_H_0000004506_2019_0</t>
  </si>
  <si>
    <t>Bill Title: Interim Pipeline Safety Review Committee, Bill Description: Interim Pipeline Safety Review Committee, Topics:, Infrastructure</t>
  </si>
  <si>
    <t>MA_S_0000000451_2015_0</t>
  </si>
  <si>
    <t>fossil_energy; ncsl_database__ncsl_transportation_funding_finance_legis_database__ncsl_topic__alternative_fuels_and_electric_vehicles</t>
  </si>
  <si>
    <t>Bill Title: Special Fuel Tax On Liquefied Petroleum Gas, Bill Description: Special Fuel Tax On Liquefied Petroleum Gas, Topics:, Transportation</t>
  </si>
  <si>
    <t>MA_S_0000002196_2017_0</t>
  </si>
  <si>
    <t>SENATE, Monday, October 30, 2017 - The committee on Ways and Means, to whom was referred the Senate Bill providing for the establishment of a comprehensive adaptation management plan in response to climate change (Senate, No. 472),-- reports, recommending that the same ought to pass with an amendment substituting a new draft with the same title (Senate, No. 2196).</t>
  </si>
  <si>
    <t>Bill Title: Extend Repeal Dates Petroleum Storage Tank Fund, Bill Description: Extend Repeal Dates Petroleum Storage Tank Fund, Topics:, Other Energy</t>
  </si>
  <si>
    <t>MA_S_0000000521_2019_0</t>
  </si>
  <si>
    <t>Establishing tracking and reporting requirements for Massachusetts transportation fuels and associated greenhouse gas emissions</t>
  </si>
  <si>
    <t>For legislation to establish tracking and reporting requirements for Massachusetts transportation fuels and associated greenhouse gas emissions. Environment, Natural Resources and Agriculture.</t>
  </si>
  <si>
    <t xml:space="preserve">Bill Title: Jordan Cove Liquefied Natural Gas Export Facility, Bill Description: Jordan Cove Liquefied Natural Gas Export Facility, Topics:, </t>
  </si>
  <si>
    <t>MA_S_0000002130_2019_0</t>
  </si>
  <si>
    <t>Relative to a clean fuel standard</t>
  </si>
  <si>
    <t>For legislation relative to a clean fuel standard. Transportation.</t>
  </si>
  <si>
    <t xml:space="preserve">Bill Title: Colorado Alternative Energy Park Act, Bill Description: Colorado Alternative Energy Park Act, Topics:, </t>
  </si>
  <si>
    <t>MA_S_0000001587_2013_0</t>
  </si>
  <si>
    <t>Promoting zero net-energy buildings in the Commonwealth</t>
  </si>
  <si>
    <t>For legislation to promote zero net-energy buildings in the Commonwealth. Telecommunications, Utilities and Energy.</t>
  </si>
  <si>
    <t xml:space="preserve">Bill Title: Electric Utility No Imputed Carbon Tax, Bill Description: Electric Utility No Imputed Carbon Tax, Topics:, </t>
  </si>
  <si>
    <t>MA_H_0000004263_2019_0</t>
  </si>
  <si>
    <t>To promote housing choices</t>
  </si>
  <si>
    <t>Bill Title: Multi-agency Review Of State Carbon Emission Plan, Bill Description: Multi-agency Review Of State Carbon Emission Plan, Topics:, Emissions</t>
  </si>
  <si>
    <t>MA_S_0000002739_2019_0</t>
  </si>
  <si>
    <t>Similar Bills</t>
  </si>
  <si>
    <t>Bill Title: GA Review Envtl Rules Required In Lieu Fed Law, Bill Description: GA Review Envtl Rules Required In Lieu Fed Law, Topics:, Emissions</t>
  </si>
  <si>
    <t>MA_S_0000001853_2021_0</t>
  </si>
  <si>
    <t>For legislation relative to the imposition of an excise tax to provide for climate change adaptation infrastructure and affordable housing investments in the Commonwealth. Revenue.</t>
  </si>
  <si>
    <t>Bill Title: Incentive Well Sev Tax Holiday &amp; Higher Ed Funding, Bill Description: Incentive Well Sev Tax Holiday &amp; Higher Ed Funding, Topics:, Natural Gas Development</t>
  </si>
  <si>
    <t>MA_H_0000000369_2011_0</t>
  </si>
  <si>
    <t>Relative to energy efficiency in affordable housing</t>
  </si>
  <si>
    <t>Relative to promoting energy efficiency in affordable housing. Housing.</t>
  </si>
  <si>
    <t xml:space="preserve">Bill Title: No Sev Money For Local Gov That Impacts Oil &amp; Gas, Bill Description: No Sev Money For Local Gov That Impacts Oil &amp; Gas, Topics:, </t>
  </si>
  <si>
    <t>MA_S_0000001771_2015_0</t>
  </si>
  <si>
    <t xml:space="preserve">Bill Title: Clarify Wind Rights, Bill Description: Clarify Wind Rights, Topics:, </t>
  </si>
  <si>
    <t>MA_H_0000004558_2017_0</t>
  </si>
  <si>
    <t xml:space="preserve">Bill Title: Elec Util Carbon Tax Rate Of Return, Bill Description: Elec Util Carbon Tax Rate Of Return, Topics:, </t>
  </si>
  <si>
    <t>MA_S_0000001929_2019_0</t>
  </si>
  <si>
    <t>Requiring the timely adoption of greenhouse gas emission limits for the year 2030</t>
  </si>
  <si>
    <t>For legislation to require the timely adoption of greenhouse gas emission limits for the year 2030. Telecommunications, Utilities and Energy.</t>
  </si>
  <si>
    <t xml:space="preserve">Bill Title: Conservation Easement Transparency, Bill Description: Concerning measures to protect the interests of landowners who create conservation easements on their property., Topics:, </t>
  </si>
  <si>
    <t>MA_S_0000001766_2015_0</t>
  </si>
  <si>
    <t>For legislation to promote energy efficiency and green jobs. Telecommunications, Utilities and Energy.</t>
  </si>
  <si>
    <t xml:space="preserve">Bill Title: Energy-related Assistance Low-income Households, Bill Description: Energy-related Assistance Low-income Households, Topics:, </t>
  </si>
  <si>
    <t>MA_S_0000002121_2015_0</t>
  </si>
  <si>
    <t>Relative to 2030 and 2040 emissions benchmarks</t>
  </si>
  <si>
    <t>Relative to 2030 and 2040 emissions benchmarks (Senate, No. 2121) (being the text of Senate, No. 2092, printed as amended)</t>
  </si>
  <si>
    <t xml:space="preserve">Bill Title: Colo Smart Grid Task Force Recommend, Bill Description: Colo Smart Grid Task Force Recommend, Topics:, </t>
  </si>
  <si>
    <t>MA_H_0000001828_2017_0</t>
  </si>
  <si>
    <t>To explore alternative funding sources to ensure safe and reliable transportation</t>
  </si>
  <si>
    <t>By Representative Farley-Bouvier of Pittsfield and Senator Lewis, a joint petition of Tricia Farley-Bouvier, Jason M. Lewis and others for the establishment of a vehicle mileage user fee task force (including members of the General Court) to guide the development and evaluation of a pilot program to assess the potential for mileage-based revenue collection and other related matters. Transportation.</t>
  </si>
  <si>
    <t>Bill Title: Biomass Renewable Energy Wildfire High Risk Areas, Bill Description: Biomass Renewable Energy Wildfire High Risk Areas, Topics:, Electricity Generation</t>
  </si>
  <si>
    <t>MA_H_0000002592_2019_0</t>
  </si>
  <si>
    <t>Relative to establishing a local option gasoline and diesel fuel excise. Revenue.</t>
  </si>
  <si>
    <t xml:space="preserve">Bill Title: Incentivize Certain Wind Turbine Systems, Bill Description: Incentivize Certain Wind Turbine Systems, Topics:, </t>
  </si>
  <si>
    <t>MA_S_0000002011_2019_0</t>
  </si>
  <si>
    <t>Establishing building energy performance standards</t>
  </si>
  <si>
    <t>For legislation to establish building energy performance standards. Telecommunications, Utilities and Energy.</t>
  </si>
  <si>
    <t>energy_security_and_critical_infrastructure; fossil_energy; fossil_energy_natural_gas; ncsl_database__military_veterans_affairs_state_leg_database__ncsl_topic__energy_development</t>
  </si>
  <si>
    <t>Bill Title: Colorado Critical Infrastructure Resiliency Initiative, Bill Description: Concerning the Colorado critical infrastructure resiliency initiative., Topics:, Infrastructure</t>
  </si>
  <si>
    <t>MA_H_0000003572_2009_0</t>
  </si>
  <si>
    <t>Relative to land use.</t>
  </si>
  <si>
    <t>Land use regulations and housing development</t>
  </si>
  <si>
    <t>fossil_energy; fossil_energy_coal; renewable_energy; renewable_energy_solar</t>
  </si>
  <si>
    <t xml:space="preserve">Bill Title: Moratorium Coal-solar Power Plant Close, Bill Description: Moratorium Coal-solar Power Plant Close, Topics:, </t>
  </si>
  <si>
    <t>MA_S_0000000501_2021_0</t>
  </si>
  <si>
    <t>Promoting sustainable development and infrastructure, economic security, and fiscal responsibility with respect to climate risks</t>
  </si>
  <si>
    <t>For legislation to promote sustainable development and infrastructure, economic security, and fiscal responsibility with respect to climate risks. Environment, Natural Resources and Agriculture.</t>
  </si>
  <si>
    <t>ncsl_database__energy_legislation_tracking_database__ncsl_topic__climate_change; ncsl_database__energy_legislation_tracking_database__ncsl_topic__fossil_energy; ncsl_database__energy_legislation_tracking_database__ncsl_topic__fossil_energy_natural_gas</t>
  </si>
  <si>
    <t xml:space="preserve">Bill Title: Reduce Energy Subsidies, Bill Description: Memorializing Congress to reduce subsidies for energy industries., Topics:, </t>
  </si>
  <si>
    <t>MA_H_0000000825_2019_0</t>
  </si>
  <si>
    <t>Establishing the commission for a climate-ready commonwealth</t>
  </si>
  <si>
    <t>For legislation to establish a special commission to study how to fund, implement, and prioritize climate resilience and climate adaptation infrastructure projects that will protect against and avoid risks posed and expenses incurred by climate change. Environment, Natural Resources and Agriculture.</t>
  </si>
  <si>
    <t>Bill Title: Advanced Industries Acceleration Act, Bill Description: Advanced Industries Acceleration Act, Topics:, Economic Development</t>
  </si>
  <si>
    <t>MA_H_0000000980_2021_0</t>
  </si>
  <si>
    <t>Relative to the consideration and disclosure of climate change risks in applications for a state permits. Environment, Natural Resources and Agriculture.</t>
  </si>
  <si>
    <t>Bill Title: 2023 And 2024 Property Tax, Bill Description: Concerning reductions in real property taxation for only the 2023 and 2024 property tax years, and, in connection therewith, reducing the assessment rates for certain classes of nonresidential property and all residential property and the amount of actual value to which the rate is applied for all residential real property and commercial property for 2023; reducing the assessment rates for all multi-family residential real property to a set amount for 2024; reducing the assessment rates for all residential real property other than multi-family residential real property for 2024 by an amount determined by the property tax administrator to cumulatively with the other provisions of the bill reduce statewide property tax revenue for 2023 and 2024 by a specified amount; reducing the assessment rates for real and personal property that is classified as agricultural or renewable energy production property for 2024; and requiring the state to reimburse local governments, excluding school districts, in 2024 for 2023 reductions in their property tax revenue resulting from the bill., Topics:, Regulatory</t>
  </si>
  <si>
    <t>MA_S_0000001839_2017_0</t>
  </si>
  <si>
    <t>ncsl_database__education_bill_tracking_database__ncsl_topic__postsecondary_financial_aid_and_affordability; ncsl_database__education_bill_tracking_database__ncsl_topic__postsecondary_tuition_and_fees; ncsl_database__education_bill_tracking_database__ncsl_topic__postsecondary_vocational/technical_education; ncsl_database__education_bill_tracking_database__ncsl_topic__postsecondary_workforce_development</t>
  </si>
  <si>
    <t>Bill Title: Career &amp; Tech Ed In Concurrent Enrollment, Bill Description: Career &amp; Tech Ed In Concurrent Enrollment, Topics:, Economic Development</t>
  </si>
  <si>
    <t>MA_S_0000000394_2009_0</t>
  </si>
  <si>
    <t>For legislation relative to notification of oil and hazardous waste material release</t>
  </si>
  <si>
    <t>ncsl_database__education_bill_tracking_database__ncsl_topic__accountability; ncsl_database__education_bill_tracking_database__ncsl_topic__assessment/testing; ncsl_database__education_bill_tracking_database__ncsl_topic__education_technology; ncsl_database__education_bill_tracking_database__ncsl_topic__postsecondary_dual_enrollment; ncsl_database__education_bill_tracking_database__ncsl_topic__postsecondary_vocational/technical_education; ncsl_database__education_bill_tracking_database__ncsl_topic__postsecondary_workforce_development</t>
  </si>
  <si>
    <t>Bill Title: Pathways In Technology Early College High Schools, Bill Description: Pathways In Technology Early College High Schools, Topics:, Economic Development</t>
  </si>
  <si>
    <t>MA_H_0000001738_2017_0</t>
  </si>
  <si>
    <t>Relative to energy score at point of audit</t>
  </si>
  <si>
    <t>Relative to the use of residential energy audits by certain homeowners. Telecommunications, Utilities and Energy.</t>
  </si>
  <si>
    <t>Bill Title: Public Utilities Commission Electric Utilities Economic Development Rates, Bill Description: Concerning the authorization of economic development rates to be charged by electric utilities to qualifying nonresidential customers., Topics:, Regulatory</t>
  </si>
  <si>
    <t>MA_S_0000002028_2013_0</t>
  </si>
  <si>
    <t>climate_change; climate_change_emissions_reduction; transportation; transportation_alt_fuel/hybrid; ncsl_database__ncsl_transportation_funding_finance_legis_database__ncsl_topic__local_transportation_funding; ncsl_database__ncsl_transportation_funding_finance_legis_database__ncsl_topic__state_dmv_fees; ncsl_database__ncsl_transportation_funding_finance_legis_database__ncsl_topic__state_general_sales_taxes; ncsl_database__ncsl_transportation_funding_finance_legis_database__ncsl_topic__state_taxes_on_aviation_and_jet_fuels</t>
  </si>
  <si>
    <t>Bill Title: Sustainability Of The Transportation System, Bill Description: Concerning the sustainability of the transportation system in Colorado, and, in connection therewith, creating new sources of dedicated funding and new state enterprises to preserve, improve, and expand existing transportation infrastructure, develop the modernized infrastructure needed to support the widespread adoption of electric motor vehicles, and mitigate environmental and health impacts of transportation system use; expanding authority for regional transportation improvements; and making an appropriation., Topics:, Transportation</t>
  </si>
  <si>
    <t>MA_S_0000002001_2019_0</t>
  </si>
  <si>
    <t>Relative to solar siting</t>
  </si>
  <si>
    <t>For legislation relative to solar siting. Telecommunications, Utilities and Energy.</t>
  </si>
  <si>
    <t>climate_change_adaptation_and_environment; climate_change_emissions_reduction; energy_security_and_critical_infrastructure; financing_energy_efficiency_and_renewable_energy; transportation_alt_fuel/hybrid</t>
  </si>
  <si>
    <t>Bill Title: Air Quality Improvement Investments, Bill Description: Concerning measures to improve air quality in the state, and, in connection therewith, making an appropriation., Topics:, Financing and Financial Incentives</t>
  </si>
  <si>
    <t>MA_S_0000002478_2019_0</t>
  </si>
  <si>
    <t>Relative to Energy Savings Efficiency (Energy SAVE)</t>
  </si>
  <si>
    <t>Relative to Energy Savings Efficiency (Energy SAVE) (Senate, No. 1986),-- reports, recommending that the same ought to pass with an amendment substituting a new draft with the same title (Senate, No. 2478).</t>
  </si>
  <si>
    <t>Bill Title: Policies To Reduce Emissions From Built Environment, Bill Description: Concerning policies to reduce emissions from the built environment., Topics:, Financing and Financial Incentives</t>
  </si>
  <si>
    <t>MA_S_0000001940_2017_0</t>
  </si>
  <si>
    <t>For legislation explore alternative funding sources to ensure safe and reliable transportation. Transportation.</t>
  </si>
  <si>
    <t>climate_change; climate_change_emissions_reduction; transportation; ncsl_database__ncsl_transportation_funding_finance_legis_database__ncsl_topic__public_transit_and_rail</t>
  </si>
  <si>
    <t xml:space="preserve">Bill Title: Expand Authority For Regional Transportation Improvements, Bill Description: Concerning the expansion of authority for regional transportation improvements., Topics:, </t>
  </si>
  <si>
    <t>MA_S_0000001753_2015_0</t>
  </si>
  <si>
    <t>Relative to affordable housing energy efficiency</t>
  </si>
  <si>
    <t>For legislation relative to affordable housing energy efficiency. Telecommunications, Utilities and Energy.</t>
  </si>
  <si>
    <t>fossil_energy; fossil_energy_natural_gas; renewable_energy; renewable_energy_hydrogren</t>
  </si>
  <si>
    <t>Bill Title: Adopt Renewable Natural Gas Standard, Bill Description: Concerning adoption of a renewable natural gas standard, and, in connection therewith, making an appropriation., Topics:, Electricity Generation</t>
  </si>
  <si>
    <t>MA_S_0000001613_2013_0</t>
  </si>
  <si>
    <t>Bill Title: Programs To Reduce Ozone Through Increased Transit, Bill Description: Concerning programs to reduce ground level ozone through increased use of transit., Topics:, Emissions</t>
  </si>
  <si>
    <t>MA_S_0000001504_2009_0</t>
  </si>
  <si>
    <t>Relative to comprehensive wind energy siting reform.</t>
  </si>
  <si>
    <t>For legislation relative to comprehansive wind energy siting reform</t>
  </si>
  <si>
    <t>climate_change_adaptation_and_environment; climate_change_emissions_reduction; energy_security_and_critical_infrastructure; renewable_energy; ncsl_database__economic_mobility_database__ncsl_topic__emergency_response</t>
  </si>
  <si>
    <t>Bill Title: Disaster Preparedness And Recovery Resources, Bill Description: Concerning resources for disaster preparedness and recovery, and, in connection therewith, creating the disaster resilience rebuilding program, the sustainable rebuilding program, the office of climate preparedness, and making an appropriation., Topics:, Infrastructure</t>
  </si>
  <si>
    <t>MA_H_0000002865_2019_0</t>
  </si>
  <si>
    <t>To establish a net zero stretch energy code</t>
  </si>
  <si>
    <t>For legislation to establish a net zero stretch energy code. Telecommunications, Utilities and Energy.</t>
  </si>
  <si>
    <t xml:space="preserve">Bill Title: COVID-19-related Housing Assistance, Bill Description: Concerning assistance for individuals facing a housing-related hardship due to the COVID-19 pandemic, and, in connection therewith, transferring money received from the federal government pursuant to the &amp;quot;CARES Act&amp;quot; to the eviction legal defense fund and the housing development grant fund to provide such assistance and making an appropriation., Topics:, </t>
  </si>
  <si>
    <t>MA_S_0000000433_2019_0</t>
  </si>
  <si>
    <t>For legislation to establish the commission for a climate-ready commonwealth. Environment, Natural Resources and Agriculture.</t>
  </si>
  <si>
    <t>Bill Title: Sunset Office Of Consumer Counsel, Bill Description: Concerning the continuation of the office of consumer counsel, and, in connection therewith, implementing the recommendations contained in the 2020 sunset report by the department of regulatory agencies regarding the office of consumer counsel and the utility consumers&amp;#039; board, and making an appropriation., Topics:, Regulatory</t>
  </si>
  <si>
    <t>MA_S_0000001667_2019_0</t>
  </si>
  <si>
    <t>For legislation to establish a local option gasoline and diesel fuel excise. Revenue.</t>
  </si>
  <si>
    <t>Bill Title: Consumer Protections For Utility Customers, Bill Description: Concerning increased consumer protections for customers of investor-owned utilities, and, in connection therewith, making an appropriation., Topics:, Regulatory</t>
  </si>
  <si>
    <t>MA_H_0000003912_2017_0</t>
  </si>
  <si>
    <t xml:space="preserve">Bill Title: Administration Of The RTD Regional Transportation District, Bill Description: Concerning the administration of the regional transportation district., Topics:, </t>
  </si>
  <si>
    <t>MA_S_0000001879_2017_0</t>
  </si>
  <si>
    <t>Relative to a residential PACE program</t>
  </si>
  <si>
    <t>For legislation relative to a residential PACE program. Telecommunications, Utilities and Energy.</t>
  </si>
  <si>
    <t>Bill Title: Consumer Right To Know Electric Utility Charges, Bill Description: Concerning consumers&amp;#039; right to know their electric utility charges by requiring investor-owned electric utilities to provide their customers with a comprehensive breakdown of cost on their monthly bills., Topics:, Regulatory</t>
  </si>
  <si>
    <t>MA_S_0000001749_2015_0</t>
  </si>
  <si>
    <t>Requiring the disclosure of energy usage data</t>
  </si>
  <si>
    <t>For legislation to require distribution companies to make individual building energy use history available to the general public. Telecommunications, Utilities and Energy.</t>
  </si>
  <si>
    <t>Bill Title: Public Utilities Commission Gas Utility Safety Inspection Authority, Bill Description: Concerning gas pipeline safety, and, in connection therewith, increasing and clarifying the rule-making and enforcement authority of the public utilities commission, and making an appropriation., Topics:, Regulatory</t>
  </si>
  <si>
    <t>MA_H_0000000842_2019_0</t>
  </si>
  <si>
    <t>To sustain natural and working lands carbon in communities</t>
  </si>
  <si>
    <t>Relative to carbon stock on natural and working lands and the release of measurable greenhouse gases. Environment, Natural Resources and Agriculture.</t>
  </si>
  <si>
    <t xml:space="preserve">Bill Title: Create Forest Health Council In Department Of Natural Resources, Bill Description: Concerning creation of the Colorado forest health council in the department of natural resources, and, in connection therewith, repealing the forest health advisory council within the state forest service and making an appropriation., Topics:, </t>
  </si>
  <si>
    <t>MA_H_0000000983_2021_0</t>
  </si>
  <si>
    <t>Establishing a Massachusetts flood risk protection program</t>
  </si>
  <si>
    <t>Relative to establishing a Massachusetts flood risk protection program. Environment, Natural Resources and Agriculture.</t>
  </si>
  <si>
    <t>ncsl_database__economic_mobility_database__ncsl_topic__eligibility</t>
  </si>
  <si>
    <t xml:space="preserve">Bill Title: Critical Services For Low-income Households, Bill Description: Concerning creating comprehensive, statewide systems to provide improved access to critical program services that support low-income households, and, in connection therewith, making an appropriation., Topics:, </t>
  </si>
  <si>
    <t>MA_S_0000001881_2017_0</t>
  </si>
  <si>
    <t>Relative to energy efficiency improvements</t>
  </si>
  <si>
    <t>For legislation relative to energy efficiency improvements. Telecommunications, Utilities and Energy.</t>
  </si>
  <si>
    <t>Bill Title: Petroleum Redevelopment Fund Electric Vehicle, Bill Description: Concerning the use of money in the petroleum cleanup and redevelopment fund to develop fuel-cell electric-vehicle projects., Topics:, Financing and Financial Incentives</t>
  </si>
  <si>
    <t>MA_H_0000001954_2021_0</t>
  </si>
  <si>
    <t>Relative to a just transition to clean energy</t>
  </si>
  <si>
    <t>For legislation to establish a just transition to clean energy office within the Department of Career Services of the Executive Office of Labor and Workforce Development. Labor and Workforce Development.</t>
  </si>
  <si>
    <t>Bill Title: Stimulus Funding Department Of Agriculture Efficiency Programs, Bill Description: Concerning additional funding for programs of the department of agriculture to support increased efficiency in agricultural operations, and, in connection therewith, making an appropriation., Topics:, Financing and Financial Incentives</t>
  </si>
  <si>
    <t>MA_H_0000003334_2021_0</t>
  </si>
  <si>
    <t>Bill Title: Reduce Greenhouse Gas Emissions In Colorado, Bill Description: Concerning measures to promote reductions in greenhouse gas emissions in Colorado, and, in connection therewith, making an appropriation., Topics:, Emissions</t>
  </si>
  <si>
    <t>MA_H_0000003348_2021_0</t>
  </si>
  <si>
    <t>Relative to monthly minimum reliability contributions</t>
  </si>
  <si>
    <t>Relative to municipal ratepayers, low-income ratepayers, community solar ratepayers, and owners of small-scale solar projects. Telecommunications, Utilities and Energy.</t>
  </si>
  <si>
    <t>Bill Title: Protect Public Welfare Oil And Gas Operations, Bill Description: Concerning additional public welfare protections regarding the conduct of oil and gas operations, and, in connection therewith, making an appropriation., Topics:, Natural Gas Development</t>
  </si>
  <si>
    <t>MA_S_0000002370_2021_0</t>
  </si>
  <si>
    <t>Bill Title: Reduce Greenhouse Gases Increase Environmental Justice, Bill Description: Concerning measures to further environmental protections, and, in connection therewith, adopting measures to reduce emissions of greenhouse gases and adopting protections for disproportionately impacted communities., Topics:, Emissions</t>
  </si>
  <si>
    <t>MA_block_470</t>
  </si>
  <si>
    <t>MA_S_0000001945_2017_0</t>
  </si>
  <si>
    <t>Electric Vehicle Incentives</t>
  </si>
  <si>
    <t>To promote the safe integration of autonomous vehicles into the transportation system of the Commonwealth</t>
  </si>
  <si>
    <t>For legislation to promote the safe integration of autonomous vehicles into the transportation system of the Commonwealth. Transportation.</t>
  </si>
  <si>
    <t>climate_change_emissions_reduction; renewable_energy; utility_regulation</t>
  </si>
  <si>
    <t>Bill Title: Public Protections From Toxic Air Contaminants, Bill Description: Concerning measures to increase public protection from toxic air contaminants, and, in connection therewith, making an appropriation., Topics:, Emissions</t>
  </si>
  <si>
    <t>MA_H_0000003742_2017_0</t>
  </si>
  <si>
    <t>Relative to electric vehicles expansion</t>
  </si>
  <si>
    <t>Relative to electric vehicles expansion. Telecommunications, Utilities and Energy.</t>
  </si>
  <si>
    <t>Bill Title: Climate Action Plan To Reduce Pollution, Bill Description: Concerning the reduction of greenhouse gas pollution, and, in connection therewith, establishing statewide greenhouse gas pollution reduction goals and making an appropriation., Topics:, Emissions</t>
  </si>
  <si>
    <t>MA_H_0000001829_2017_0</t>
  </si>
  <si>
    <t>Relative to autonomous vehicle access to the public ways. Transportation.</t>
  </si>
  <si>
    <t>Bill Title: Sales Tax Exemption Industrial And Manufacturing Energy Use, Bill Description: Concerning modifications to the sales tax exemption for certain energy uses., Topics:, Other Energy</t>
  </si>
  <si>
    <t>MA_H_0000003417_2017_0</t>
  </si>
  <si>
    <t>Limiting autonomous driving capabilities to zero emission and electric vehicles</t>
  </si>
  <si>
    <t>Relative to limiting autonomous driving capabilities to zero emission and electric vehicles. Transportation.</t>
  </si>
  <si>
    <t>Bill Title: Statewide Biodiesel Blend Requirement Diesel Fuel Sales, Bill Description: Concerning the establishment of a statewide standard for the sale of biodiesel-blended diesel fuel in Colorado., Topics:, Transportation</t>
  </si>
  <si>
    <t>MA_H_0000002699_2017_0</t>
  </si>
  <si>
    <t>Promoting zero-emission vehicles</t>
  </si>
  <si>
    <t>Relative to promotion and regulation of zero-emission vehicles. Telecommunications, Utilities and Energy.</t>
  </si>
  <si>
    <t>climate_change; climate_change_emissions_reduction; energy_security_and_critical_infrastructure; fossil_energy</t>
  </si>
  <si>
    <t>Bill Title: Environmental Justice Disproportionate Impacted Community, Bill Description: Concerning efforts to redress the effects of environmental injustice on disproportionately impacted communities, and, in connection therewith, making an appropriation., Topics:, Regulatory</t>
  </si>
  <si>
    <t>MA_S_0000001923_2019_0</t>
  </si>
  <si>
    <t>To advance electric vehicle adoption</t>
  </si>
  <si>
    <t>For legislation to advance electric vehicle adoption. Telecommunications, Utilities and Energy.</t>
  </si>
  <si>
    <t>Bill Title: Environmental Justice And Projects Increase Environmental Fines, Bill Description: Concerning additional public health protections regarding alleged environmental violations, and, in connection therewith, raising the maximum fines for air quality and water quality violations., Topics:, Emissions</t>
  </si>
  <si>
    <t>MA_H_0000002884_2015_0</t>
  </si>
  <si>
    <t>Establishing an electric vehicle consumer rebate program</t>
  </si>
  <si>
    <t>By Mr. Hill of Ipswich, a petition of Bradford R. Hill and others that the the Department of Energy Resources be directed to establish and administer a grant program providing rebates for purchases of qualifying plug-in electric vehicles. Telecommunications, Utilities and Energy.</t>
  </si>
  <si>
    <t>Bill Title: Increase Public Protection Air Toxics Emissions, Bill Description: Concerning increased public protections from emissions of air toxics., Topics:, Emissions</t>
  </si>
  <si>
    <t>MA_S_0000001355_2013_0</t>
  </si>
  <si>
    <t>Providing incentives for the purchase and use of alternative fuel vehicles</t>
  </si>
  <si>
    <t>For legislation to provide incentives for the purchase and use of alternative fuel vehicles. Revenue.</t>
  </si>
  <si>
    <t>Bill Title: Powerline Trails, Bill Description: Concerning public recreational trails in electric transmission corridors of the state, and, in connection therewith, encouraging transmission providers to enter into written agreements for the construction and maintenance of powerline trails and requiring transmission providers to provide informational resources and notify local governments regarding the potential for powerline trails when planning for the expansion or construction of transmission corridors., Topics:, Infrastructure</t>
  </si>
  <si>
    <t>MA_H_0000002875_2019_0</t>
  </si>
  <si>
    <t>Codifying the electric vehicle consumer rebate program</t>
  </si>
  <si>
    <t>By Mr. Hill of Ipswich, a petition of Bradford Hill and Michael J. Soter that the Commissioner of the Department of Energy Resources establish a program providing rebates to consumers who purchase or lease qualifying plug-in electric vehicles. Telecommunications, Utilities and Energy.</t>
  </si>
  <si>
    <t>climate_change; climate_change_emissions_reduction; fossil_energy; fossil_energy_natural_gas</t>
  </si>
  <si>
    <t>Bill Title: Additional Resources To Protect Air Quality, Bill Description: Concerning the provision of additional resources to protect air quality, and, in connection therewith, increasing fees, creating the air quality enterprise, and making an appropriation., Topics:, Emissions</t>
  </si>
  <si>
    <t>MA_H_0000001751_2017_0</t>
  </si>
  <si>
    <t>By Mr. Hill of Ipswich, a petition of Bradford R. Hill that the Commissioner of the Department of Energy Resources establish a program providing rebates to consumers who purchase or lease qualifying plug-in electric vehicles. Telecommunications, Utilities and Energy.</t>
  </si>
  <si>
    <t>ncsl_database__state_traffic_safety_legislation_database__ncsl_topic__slow_medium_speed_vehicles</t>
  </si>
  <si>
    <t>Bill Title: Register Title Kei Vehicle For Roadway, Bill Description: Register Title Kei Vehicle For Roadway, Topics:, Transportation</t>
  </si>
  <si>
    <t>MA_H_0000003629_2019_0</t>
  </si>
  <si>
    <t>Relative to the purchase of electric and hybrid vehicles</t>
  </si>
  <si>
    <t>Relative to the purchase of electric and hybrid vehicles for the purpose of implementing innovative transportation planning and fleet electrification projects. Transportation.</t>
  </si>
  <si>
    <t>climate_change; climate_change_emissions_reduction; ncsl_database__pension_legislation_database__ncsl_topic__divestiture; ncsl_database__pension_legislation_database__ncsl_topic__governance_and_invesment_policy</t>
  </si>
  <si>
    <t xml:space="preserve">Bill Title: PERA Public Employees&amp;#039; Retirement Association Divestment From Fossil Fuel Companies, Bill Description: Concerning divestment action by the public employees&amp;#039; retirement association against companies financially involved with fossil fuel companies., Topics:, </t>
  </si>
  <si>
    <t>MA_S_0000001840_2017_0</t>
  </si>
  <si>
    <t>For legislation to codify the electric vehicle consumer rebate program. Telecommunications, Utilities and Energy.</t>
  </si>
  <si>
    <t>climate_change_emissions_reduction; electric_grid_and_transmission; energy_security_and_critical_infrastructure; renewable_energy; utility_regulation</t>
  </si>
  <si>
    <t>Bill Title: Public Utilities Commission Modernize Electric Transmission Infrastructure, Bill Description: Concerning the expansion of electric transmission facilities to enable Colorado to meet its clean energy goals, and, in connection therewith, creating the Colorado electric transmission authority, requiring transmission utilities to join organized wholesale markets, and allowing additional classes of transmission utilities to obtain revenue through the colocation of broadband facilities within their existing rights-of-way., Topics:, Regulatory</t>
  </si>
  <si>
    <t>MA_H_0000003085_2015_0</t>
  </si>
  <si>
    <t>Promoting Electric Vehicle Adoption</t>
  </si>
  <si>
    <t>For legislation to create incentives to promote the use of electric vehicles. Transportation.</t>
  </si>
  <si>
    <t>Bill Title: Electric Motor Vehicles Public Utility Services, Bill Description: Concerning measures that affect the development of infrastructure used by electric motor vehicles, and, in connection therewith, establishing a process at the Colorado public utilities commission whereby a public utility may undertake implementation of an electric motor vehicle infrastructure program within the area covered by the utility&amp;#039;s certificate of public convenience and necessity., Topics:, Transportation</t>
  </si>
  <si>
    <t>MA_S_0000001927_2019_0</t>
  </si>
  <si>
    <t>To promote zero-emission vehicle fleets by 2035</t>
  </si>
  <si>
    <t>For legislation to promote zero-emission vehicle fleets by 2035. Telecommunications, Utilities and Energy.</t>
  </si>
  <si>
    <t>climate_change; climate_change_emissions_reduction; fossil_energy; renewable_energy</t>
  </si>
  <si>
    <t>Bill Title: Electric Utility Plans To Further Reduce Carbon Dioxide Emissions, Bill Description: Concerning plans to reduce carbon dioxide emissions by qualifying retail utilities, and, in connection therewith, encouraging the achievement of zero carbon dioxide emissions by 2050 and making an appropriation., Topics:, Emissions</t>
  </si>
  <si>
    <t>MA_S_0000002151_2021_0</t>
  </si>
  <si>
    <t>For legislation to promote zero-emission vehicles. Telecommunications, Utilities and Energy.</t>
  </si>
  <si>
    <t>energy_efficiency; renewable_energy; renewable_energy_solar; transportation; transportation_alt_fuel/hybrid</t>
  </si>
  <si>
    <t>Bill Title: Higher Efficiency New Construction Residence, Bill Description: Concerning requirements that builders of new residences offer buyers options to accommodate higher efficiency devices., Topics:, Energy Efficiency</t>
  </si>
  <si>
    <t>MA_H_0000002923_2019_0</t>
  </si>
  <si>
    <t>Relative to the electric vehicle consumer rebate program. Telecommunications, Utilities and Energy.</t>
  </si>
  <si>
    <t>climate_change; climate_change_emissions_reduction; energy_security_and_critical_infrastructure; fossil_energy; fossil_energy_coal; renewable_energy; utility_regulation</t>
  </si>
  <si>
    <t>Bill Title: Sunset Public Utilities Commission, Bill Description: Concerning the continuation of the public utilities commission, and, in connection therewith, implementing the recommendations contained in the 2018 sunset report by the department of regulatory agencies and making an appropriation., Topics:, Regulatory</t>
  </si>
  <si>
    <t>MA_H_0000002809_2019_0</t>
  </si>
  <si>
    <t>To increase the use of zero emission vehicles in the Commonwealth</t>
  </si>
  <si>
    <t>For legislation to increase the use of zero emission vehicles in the Commonwealth. Telecommunications, Utilities and Energy.</t>
  </si>
  <si>
    <t>climate_change_emissions_reduction; energy_efficiency; financing_energy_efficiency_and_renewable_energy; fossil_energy_natural_gas; utility_regulation</t>
  </si>
  <si>
    <t>Bill Title: Adopt Programs Reduce Greenhouse Gas Emissions Utilities, Bill Description: Concerning the adoption of programs by gas utilities to reduce greenhouse gas emissions, and, in connection therewith, making an appropriation., Topics:, Emissions</t>
  </si>
  <si>
    <t>MA_H_0000004578_2017_0</t>
  </si>
  <si>
    <t>fossil_energy; fossil_energy_coal; utility_regulation</t>
  </si>
  <si>
    <t>Bill Title: Colorado Energy Impact Assistance Act, Bill Description: Concerning energy asset management, and, in connection therewith, authorizing the issuance of low-cost ratepayer-backed bonds and creating the Colorado energy impact assistance authority to mitigate the impacts of power plant retirements on Colorado workers and communities., Topics:, Infrastructure</t>
  </si>
  <si>
    <t>MA_H_0000002873_2019_0</t>
  </si>
  <si>
    <t>Relative to promoting zero-emission vehicles. Telecommunications, Utilities and Energy.</t>
  </si>
  <si>
    <t>Bill Title: Electric Grid Resilience And Reliability Roadmap, Bill Description: Concerning the creation of a microgrid roadmap for improving electric grids in the state, and, in connection therewith, making an appropriation., Topics:, Infrastructure</t>
  </si>
  <si>
    <t>MA_S_0000001915_2017_0</t>
  </si>
  <si>
    <t>For legislation to promote zero-emission vehicles . Transportation.</t>
  </si>
  <si>
    <t>climate_change; climate_change_emissions_reduction; fossil_energy; fossil_energy_coal; green_jobs</t>
  </si>
  <si>
    <t>Bill Title: Just Transition From Coal-based Electrical Energy Economy, Bill Description: Concerning a just transition from a coal-based electrical energy economy, and, in connection therewith, making an appropriation., Topics:, Infrastructure</t>
  </si>
  <si>
    <t>MA_S_0000001974_2017_0</t>
  </si>
  <si>
    <t>Bill Title: Community Solar Gardens Modernization Act, Bill Description: Concerning community solar gardens., Topics:, Electricity Generation</t>
  </si>
  <si>
    <t>MA_S_0000001579_2013_0</t>
  </si>
  <si>
    <t>Further promoting electric vehicles</t>
  </si>
  <si>
    <t>For legislation to further promote electric vehicles. Telecommunications, Utilities and Energy.</t>
  </si>
  <si>
    <t>Bill Title: Voluntary Reduce Greenhouse Gas Natural Gas Utility, Bill Description: Concerning adoption by the public utilities commission of programs for the voluntary reduction of greenhouse gas emissions by natural gas utilities., Topics:, Emissions</t>
  </si>
  <si>
    <t>MA_S_0000000171_2013_0</t>
  </si>
  <si>
    <t>Relative to hybrid technology incentives</t>
  </si>
  <si>
    <t>For legislation relative to hybrid technology incentives. Economic Development and Emerging Technologies.</t>
  </si>
  <si>
    <t>Bill Title: Allow Electric Utility Customers Install Energy Storage Equipment, Bill Description: Concerning the right of consumers of electricity to interconnect energy storage systems for use on their property., Topics:, Infrastructure</t>
  </si>
  <si>
    <t>MA_S_0000002498_2019_0</t>
  </si>
  <si>
    <t>To accelerate the transition of cars, trucks and buses to carbon-free power</t>
  </si>
  <si>
    <t>Bill Title: Modify Innovative Motor Vehicle Income Tax Credits, Bill Description: Concerning modifications to the income tax credits for innovative motor vehicles., Topics:, Financing and Financial Incentives</t>
  </si>
  <si>
    <t>MA_H_0000002872_2019_0</t>
  </si>
  <si>
    <t>To promote the transition to clean transportation fleets</t>
  </si>
  <si>
    <t>Relative to the transition to a clean, sustainable, and equitable transportation system. Telecommunications, Utilities and Energy.</t>
  </si>
  <si>
    <t>climate_change; climate_change_emissions_reduction; energy_efficiency; fossil_energy; fossil_energy_natural_gas</t>
  </si>
  <si>
    <t>Bill Title: Public Utilities Commission Modernize Gas Utility Demand-side Management Standards, Bill Description: Concerning the modernization of gas energy efficiency programs., Topics:, Energy Efficiency</t>
  </si>
  <si>
    <t>MA_H_0000002869_2019_0</t>
  </si>
  <si>
    <t>Relative to a clean transportation future</t>
  </si>
  <si>
    <t>Bill Title: Colorado Energy Impact Assistance Act, Bill Description: Concerning authorization for the issuance of low-cost ratepayer-backed bonds, and creation of the Colorado energy impact assistance authority to mitigate the impacts of power plant retirements on Colorado workers and communities., Topics:, Infrastructure</t>
  </si>
  <si>
    <t>MA_H_0000002709_2017_0</t>
  </si>
  <si>
    <t>Bill Title: Prewire Residence For Electric Vehicle Charging Port, Bill Description: Concerning a requirement that builders of new residences offer buyers the option to accommodate electric vehicle charging systems., Topics:, Transportation</t>
  </si>
  <si>
    <t>MA_H_0000002594_2013_0</t>
  </si>
  <si>
    <t>To promote the use of electric vehicles</t>
  </si>
  <si>
    <t>For legislation to promote the use of electric vehicles through sales tax incentives and other benefits. Revenue.</t>
  </si>
  <si>
    <t>climate_change_emissions_reduction; renewable_energy_hydrogren</t>
  </si>
  <si>
    <t>Bill Title: Green Hydrogen To Meet Pollution Reduction Goals, Bill Description: Concerning the use of green hydrogen to meet statewide greenhouse gas pollution reduction goals., Topics:, Electricity Generation</t>
  </si>
  <si>
    <t>MA_H_0000003121_2019_0</t>
  </si>
  <si>
    <t>Transitioning Massachusetts to electric buses</t>
  </si>
  <si>
    <t>Relative to the operation of electric buses by transit agencies and school bus operators. Transportation.</t>
  </si>
  <si>
    <t>fossil_energy; fossil_energy_coal; green_jobs</t>
  </si>
  <si>
    <t>Bill Title: Additional Funding For Just Transition, Bill Description: Concerning funding to provide just transition for coal transition workers and coal transition communities, and, in connection therewith, making an appropriation., Topics:, Regulatory</t>
  </si>
  <si>
    <t>MA_S_0000001505_2015_0</t>
  </si>
  <si>
    <t>climate_change_emissions_reduction; financing_energy_efficiency_and_renewable_energy; renewable_energy; utility_regulation</t>
  </si>
  <si>
    <t>Bill Title: Promote Innovative And Clean Energy Technologies, Bill Description: Concerning measures to facilitate the use of innovative energy technologies by investor-owned utilities in Colorado, and, in connection therewith, authorizing the public utilities commission to review and approve investor-owned utilities&amp;#039; applications for low-emission innovative energy technologies based on meeting specified criteria., Topics:, Regulatory</t>
  </si>
  <si>
    <t>MA_S_0000001824_2015_0</t>
  </si>
  <si>
    <t>Promoting electric vehicle adoption</t>
  </si>
  <si>
    <t>For legislation to promote electric vehicle adoption. Transportation.</t>
  </si>
  <si>
    <t>Bill Title: Authorize Utility Community Collaboration Contract, Bill Description: Concerning authorization for an investor-owned utility to enter into a collaboration agreement with a community, and, in connection therewith, making an appropriation., Topics:, Electricity Generation</t>
  </si>
  <si>
    <t>MA_H_0000002435_2015_0</t>
  </si>
  <si>
    <t>Relative to encourage the use of alternative fuel heavy duty and medium duty vehicles</t>
  </si>
  <si>
    <t>For legislation to establish an excise tax credit for the use of alternative fuels on heavy duty and medium duty vehicles. Revenue.</t>
  </si>
  <si>
    <t>Bill Title: Wildland Fire Mitigation Cooperative Electric Association, Bill Description: Concerning standards applicable to cooperative electric association wildland fire mitigation, and, in connection therewith, requiring wildland fire protection plans, providing authority for vegetation management, and limiting cooperative electric association liability., Topics:, Regulatory</t>
  </si>
  <si>
    <t>MA_S_0000001471_2011_0</t>
  </si>
  <si>
    <t>fossil_energy; fossil_energy_natural_gas; transportation; transportation_alt_fuel/hybrid; utility_regulation</t>
  </si>
  <si>
    <t>Bill Title: Alternative Fuel Vehicles Public Utilities, Bill Description: Concerning measures that affect the development of infrastructure used by alternative fuel motor vehicles, and, in connection therewith, establishing a process at the Colorado public utilities commission whereby a public utility may undertake implementation of an alternative fuel motor vehicle infrastructure program within the area covered by the utility&amp;#039;s certificate of public convenience and necessity., Topics:, Transportation</t>
  </si>
  <si>
    <t>MA_S_0000002266_2015_0</t>
  </si>
  <si>
    <t>For legislation to promote electric vehicle adoption,- reports the accompanying bill (Senate, No. 2266).</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</si>
  <si>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ncsl_database__ncsl_transportation_funding_finance_legis_database__ncsl_topic__tolls</t>
  </si>
  <si>
    <t>Bill Title: HOA Condo Apt Electric Vehicle Charging Stations, Bill Description: HOA Condo Apt Electric Vehicle Charging Stations, Topics:, Transportation</t>
  </si>
  <si>
    <t>MA_H_0000003038_2013_0</t>
  </si>
  <si>
    <t>Relative to electric vehicles in high occupancy lanes</t>
  </si>
  <si>
    <t>Relativerelative to allowing electric vehicles in high occupancy lanes. Transportation.</t>
  </si>
  <si>
    <t>energy_efficiency_building_codes_and_standards; financing_energy_efficiency_and_renewable_energy; renewable_energy_solar</t>
  </si>
  <si>
    <t>Bill Title: Limit Fee Install Active Solar Energy System, Bill Description: Concerning modifications to the limitation on the aggregate amount of fees that may be assessed by governmental bodies for the installation of active solar energy systems, and, in connection therewith, extending the repeal date of the limitation., Topics:, Electricity Generation</t>
  </si>
  <si>
    <t>MA_S_0000001685_2013_0</t>
  </si>
  <si>
    <t>Relative propane powered vehicles</t>
  </si>
  <si>
    <t>For legislation relative to propane powered vehicles. Transportation.</t>
  </si>
  <si>
    <t>Bill Title: Public Utilities Commission Evaluation Of Energy Storage Systems, Bill Description: Concerning energy storage, and, in connection therewith, requiring the public utilities commission to establish mechanisms for investor-owned electric utilities to procure energy storage systems if certain criteria are satisfied., Topics:, Infrastructure</t>
  </si>
  <si>
    <t>MA_H_0000001815_2017_0</t>
  </si>
  <si>
    <t>Relative to allowing electric vehicles in high occupancy lanes. Transportation.</t>
  </si>
  <si>
    <t>climate_change; climate_change_emissions_reduction; electric_grid_and_transmission; renewable_energy</t>
  </si>
  <si>
    <t>Bill Title: Boost Renewable Energy Transmission Investment, Bill Description: Concerning incentives for the development of an electric grid that fully accommodates increased production from zero-carbon generation resources., Topics:, Infrastructure</t>
  </si>
  <si>
    <t>MA_H_0000003541_2021_0</t>
  </si>
  <si>
    <t>Relative to an electric transportation future</t>
  </si>
  <si>
    <t>For legislation to require light-duty electric vehicles in the year 2035. Transportation.</t>
  </si>
  <si>
    <t>Bill Title: Transportation Legislation Review Committee Interim Hearing Electric Utility Energy Storage, Bill Description: Concerning a transportation legislation review committee hearing on the integration of energy storage into the electric resource planning process for public utilities., Topics:, Infrastructure</t>
  </si>
  <si>
    <t>MA_S_0000001745_2011_0</t>
  </si>
  <si>
    <t>To allow hybrid and alternate fuel vehicles in hov-designated highway lanes.</t>
  </si>
  <si>
    <t>For legislation to allow hybrid and alternate fuel vehicles in hov-designated highway lanes. Transportation.</t>
  </si>
  <si>
    <t>Bill Title: Measures To Modernize The Public Utilities Commission, Bill Description: Concerning the operations of the public utilities commission, and, in connection therewith, modernizing the commission&amp;#039;s statutory directives regarding distributed generation of electricity; requiring additional disclosure from intervenors in adversarial proceedings; providing the commissioners with access to independent subject-matter experts; and making an appropriation., Topics:, Regulatory</t>
  </si>
  <si>
    <t>MA_H_0000002771_2019_0</t>
  </si>
  <si>
    <t>For the Commonwealth to procure zero-emission vehicles</t>
  </si>
  <si>
    <t>For legislation to require that motor vehicles owned and operated by the Commonwealth only be replaced with zero-emission vehicles. State Administration and Regulatory Oversight.</t>
  </si>
  <si>
    <t>financing_energy_efficiency_and_renewable_energy; green_jobs; renewable_energy</t>
  </si>
  <si>
    <t>Bill Title: Enterprise Zone Investment Tax Credit For Renewable Energy Investments, Bill Description: Concerning the enterprise zone investment tax credit for renewable energy investments, and, in connection therewith, extending the tax years that a taxpayer may elect to receive a refund of eighty percent of the amount of such credit and including investments in energy storage systems as qualified renewable energy investments., Topics:, Economic Development</t>
  </si>
  <si>
    <t>MA_H_0000004282_2015_0</t>
  </si>
  <si>
    <t>Bill Title: Transfer To Colorado Energy Office Energy Fund, Bill Description: Concerning a transfer of money from the general fund to the energy fund to finance programs of the Colorado energy office., Topics:, Financing and Financial Incentives</t>
  </si>
  <si>
    <t>MA_H_0000003044_2021_0</t>
  </si>
  <si>
    <t>Relative to sales tax exemption</t>
  </si>
  <si>
    <t>Relative to sales tax exemptions for battery electric vehicles or fuel cell powered vehicles. Revenue.</t>
  </si>
  <si>
    <t>Bill Title: Electric Car Manufacturers May Sell Directly To Consumers, Bill Description: Concerning increasing consumer access to electric motor vehicles by allowing electric motor vehicle manufacturers to sell their own electric motor vehicles directly to consumers., Topics:, Transportation</t>
  </si>
  <si>
    <t>MA_S_0000001662_2013_0</t>
  </si>
  <si>
    <t>Bill Title: Customer Right To Use Energy, Bill Description: Concerning a guarantee of a customer&amp;#039;s right to use energy., Topics:, Electricity Generation</t>
  </si>
  <si>
    <t>MA_block_334</t>
  </si>
  <si>
    <t>MA_block_6</t>
  </si>
  <si>
    <t>MA_S_0000002372_2015_0</t>
  </si>
  <si>
    <t>Net metering and clean energy incentives</t>
  </si>
  <si>
    <t>To promote energy diversity</t>
  </si>
  <si>
    <t>renewable_energy; renewable_energy_hydrogren</t>
  </si>
  <si>
    <t>Bill Title: Define Pumped Hydroelectricity As Renewable Energy, Bill Description: Concerning the inclusion of pumped hydroelectric energy generation in the definition of &amp;quot;eligible energy resources&amp;quot; for purposes of meeting Colorado&amp;#039;s renewable energy standard., Topics:, Electricity Generation</t>
  </si>
  <si>
    <t>MA_H_0000002881_2015_0</t>
  </si>
  <si>
    <t>For legislation to encourage the development of clean energy security, energy diversity and economic growth. Telecommunications, Utilities and Energy.</t>
  </si>
  <si>
    <t>ncsl_database__energy_legislation_tracking_database__ncsl_topic__electric_grid_and_transmission; ncsl_database__energy_legislation_tracking_database__ncsl_topic__energy_efficiency; ncsl_database__energy_legislation_tracking_database__ncsl_topic__energy_security_and_critical_infrastructure; ncsl_database__energy_legislation_tracking_database__ncsl_topic__renewable_energy</t>
  </si>
  <si>
    <t>Bill Title: Plug-in Electric Motor Vehicle Registration Fees, Bill Description: Concerning the imposition of additional plug-in electric motor vehicle registration fees by the high-performance transportation enterprise, and, in connection therewith, making the total amount of registration fees imposed on such vehicles roughly equal to the combined amount of registration fees and motor fuel taxes imposed on vehicles powered by internal combustion engines., Topics:, Transportation</t>
  </si>
  <si>
    <t>MA_H_0000004385_2015_0</t>
  </si>
  <si>
    <t>House bill No. 4377, as changed by the committee on Bills in the Third Reading, and as amended and passed to be engrossed by the House. June 8, 2016.</t>
  </si>
  <si>
    <t>Bill Title: Consumer Right To Use Natural Gas Or Propane, Bill Description: Concerning a guarantee of customer choice in the use of gaseous fuels to produce thermal energy., Topics:, Infrastructure</t>
  </si>
  <si>
    <t>MA_H_0000004377_2015_0</t>
  </si>
  <si>
    <t>nuclear_energy_facilities; renewable_energy; renewable_energy_hydrogren</t>
  </si>
  <si>
    <t>Bill Title: Alternative Energy Sources, Bill Description: Concerning alternative energy sources, and, in connection therewith, requiring a feasibility study for the use of small modular nuclear reactors as a source of carbon-free energy and for recycled energy, specifying the maximum nameplate capacity of a generation unit for pumped hydroelectricity., Topics:, Electricity Generation</t>
  </si>
  <si>
    <t>MA_S_0000001757_2015_0</t>
  </si>
  <si>
    <t>Relative to clean energy resources</t>
  </si>
  <si>
    <t>For legislation relative to clean energy resources. Telecommunications, Utilities and Energy.</t>
  </si>
  <si>
    <t>Bill Title: Electric Vehicle Road Usage Equalization Fee, Bill Description: Concerning a road usage equalization fee for plug-in electric motor vehicles., Topics:, Financing and Financial Incentives</t>
  </si>
  <si>
    <t>MA_H_0000004336_2015_0</t>
  </si>
  <si>
    <t>renewable_energy; renewable_energy_wind; ncsl_database__military_veterans_affairs_state_leg_database__ncsl_topic__energy_development</t>
  </si>
  <si>
    <t>Bill Title: Wind Energy Facilities Sited Near Military Operations, Bill Description: Concerning limitations on the construction of wind energy facilities sited near military resources., Topics:, Infrastructure</t>
  </si>
  <si>
    <t>MA_S_0000002400_2015_0</t>
  </si>
  <si>
    <t>ncsl_database__energy_legislation_tracking_database__ncsl_topic__climate_change; ncsl_database__energy_legislation_tracking_database__ncsl_topic__climate_change_adaptation_and_environment; ncsl_database__energy_legislation_tracking_database__ncsl_topic__energy_security_and_critical_infrastructure; ncsl_database__energy_legislation_tracking_database__ncsl_topic__nuclear_/_radioactive_waste; ncsl_database__energy_legislation_tracking_database__ncsl_topic__renewable_energy; ncsl_database__energy_legislation_tracking_database__ncsl_topic__transportation; ncsl_database__energy_legislation_tracking_database__ncsl_topic__transportation_alt_fuel/hybrid</t>
  </si>
  <si>
    <t xml:space="preserve">Bill Title: Enforce Requirements 811 Locate Underground Facilities, Bill Description: Concerning increased enforcement of requirements related to the location of underground facilities, and, in connection therewith, making an appropriation., Topics:, </t>
  </si>
  <si>
    <t>MA_H_0000002911_2015_0</t>
  </si>
  <si>
    <t>Relative to net metering</t>
  </si>
  <si>
    <t>Relative to net metering by utility companies. Telecommunications, Utilities and Energy.</t>
  </si>
  <si>
    <t>financing_energy_efficiency_and_renewable_energy; renewable_energy; transportation; transportation_alt_fuel/hybrid; ncsl_database__ncsl_transportation_funding_finance_legis_database__ncsl_topic__alternative_fuels_and_electric_vehicles</t>
  </si>
  <si>
    <t>Bill Title: Energy-related Statutes, Bill Description: Concerning energy-related statutes., Topics:, Regulatory</t>
  </si>
  <si>
    <t>MA_H_0000002935_2013_0</t>
  </si>
  <si>
    <t>To transition to a clean energy Commonwealth</t>
  </si>
  <si>
    <t>Relative to the use of coal as an energy resource in the Commonwealth. Telecommunications, Utilities and Energy.</t>
  </si>
  <si>
    <t>ncsl_database__energy_legislation_tracking_database__ncsl_topic__energy_security_and_critical_infrastructure; ncsl_database__energy_legislation_tracking_database__ncsl_topic__fossil_energy; ncsl_database__energy_legislation_tracking_database__ncsl_topic__fossil_energy_coal; ncsl_database__energy_legislation_tracking_database__ncsl_topic__renewable_energy</t>
  </si>
  <si>
    <t>climate_change; climate_change_emissions_reduction; fossil_energy; fossil_energy_coal; fossil_energy_natural_gas</t>
  </si>
  <si>
    <t xml:space="preserve">Bill Title: Incent Util Convert Coal To Natural Gas, Bill Description: Incent Util Convert Coal To Natural Gas, Topics:, </t>
  </si>
  <si>
    <t>MA_H_0000003968_2013_0</t>
  </si>
  <si>
    <t>Relativerelative to clean energy resources. Telecommunications, Utilities and Energy.</t>
  </si>
  <si>
    <t xml:space="preserve">Bill Title: Reorganization Of Governor's Energy Office, Bill Description: Reorganization Of Governor's Energy Office, Topics:, </t>
  </si>
  <si>
    <t>MA_S_0000001965_2015_0</t>
  </si>
  <si>
    <t>Relative to energy sector compliance with the Global Warming Solutions Act</t>
  </si>
  <si>
    <t>Message from His Excellency the Governor recommending legislation to require electric utility companies to solicit long-term contracts for clean energy generation.</t>
  </si>
  <si>
    <t>energy_efficiency; financing_energy_efficiency_and_renewable_energy; nuclear_energy_facilities; renewable_energy; renewable_energy_solar; renewable_energy_wind</t>
  </si>
  <si>
    <t>Bill Title: Colorado Energy Office, Bill Description: Concerning the Colorado energy office., Topics:, Financing and Financial Incentives</t>
  </si>
  <si>
    <t>MA_S_0000001666_2011_0</t>
  </si>
  <si>
    <t>Relative to comprehensive siting reform for land based wind projects</t>
  </si>
  <si>
    <t>For legislation relative to comprehensive siting reform for land based wind projects. Telecommunications, Utilities and Energy.</t>
  </si>
  <si>
    <t>Bill Title: Tax Incentives For Alternative Fuel Trucks, Bill Description: Tax Incentives For Alternative Fuel Trucks, Topics:, Financing and Financial Incentives</t>
  </si>
  <si>
    <t>MA_H_0000002852_2015_0</t>
  </si>
  <si>
    <t>Relative to net metering, community shared solar and energy storage</t>
  </si>
  <si>
    <t>Relative to net metering, community shared solar and energy storage. Telecommunications, Utilities and Energy.</t>
  </si>
  <si>
    <t>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 ncsl_database__energy_legislation_tracking_database__ncsl_topic__renewable_energy_solar; ncsl_database__energy_legislation_tracking_database__ncsl_topic__renewable_energy_wind</t>
  </si>
  <si>
    <t>Bill Title: Public Utilities Alternative Fuel Motor Vehicles, Bill Description: Concerning public utilities providing infrastructure to serve alternative fuel motor vehicles, and, in connection therewith, establishing a process at the Colorado public utilities commission whereby a public utility may undertake implementation of an alternative fuel motor vehicle infrastructure program within the area covered by the utility&amp;#039;s certificate of public convenience and necessity., Topics:, Transportation</t>
  </si>
  <si>
    <t>MA_H_0000002915_2013_0</t>
  </si>
  <si>
    <t>To support solar energy investments by homeowners and businesses.</t>
  </si>
  <si>
    <t>Relative to renewable energy portfolio standard requirements. Telecommunications, Utilities and Energy.</t>
  </si>
  <si>
    <t>climate_change; climate_change_carbon_capture_and_sequestration; climate_change_emissions_reduction; financing_energy_efficiency_and_renewable_energy; fossil_energy; nuclear_energy_facilities; renewable_energy; utility_regulation</t>
  </si>
  <si>
    <t>Bill Title: Promote Innovative And Clean Energy Technologies, Bill Description: Concerning measures to facilitate the use of innovative energy technologies by investor-owned public utilities, and, in connection therewith, authorizing the public utilities commission to review and approve investor-owned utilities&amp;#039; applications for low-emission dispatchable and innovative energy technologies based on meeting specified criteria., Topics:, Infrastructure</t>
  </si>
  <si>
    <t>MA_S_0000001787_2015_0</t>
  </si>
  <si>
    <t>For legislation relative to net metering. Telecommunications, Utilities and Energy.</t>
  </si>
  <si>
    <t>Bill Title: Energy Saving Mortgage Program, Bill Description: Energy Saving Mortgage Program, Topics:, Financing and Financial Incentives</t>
  </si>
  <si>
    <t>MA_H_0000002612_2011_0</t>
  </si>
  <si>
    <t>To phase out coal burning</t>
  </si>
  <si>
    <t>For legislation to phase out coal burning electric generating facilities. Telecommunications, Utilities and Energy.</t>
  </si>
  <si>
    <t>Bill Title: Kei Vehicle Roadway Registration For Use, Bill Description: Kei Vehicle Roadway Registration For Use, Topics:, Transportation</t>
  </si>
  <si>
    <t>MA_H_0000002863_2019_0</t>
  </si>
  <si>
    <t>Relative to greenhouse gas emissions standards for municipal lighting plants, for the purpose of promoting the Commonwealth’s goals of reducing greenhouse gas emissions while acknowledging and preserving the statutory scheme of chapter 164 which places municipal lighting plant operations, finances, and rates under local control</t>
  </si>
  <si>
    <t>Relative to greenhouse gas emissions standards for municipal lighting plants. Telecommunications, Utilities and Energy.</t>
  </si>
  <si>
    <t>fossil_energy; fossil_energy_natural_gas; transportation; transportation_alt_fuel/hybrid</t>
  </si>
  <si>
    <t xml:space="preserve">Bill Title: Special Fuel Inspection &amp; Revenues, Bill Description: Special Fuel Inspection &amp; Revenues, Topics:, </t>
  </si>
  <si>
    <t>MA_H_0000003854_2015_0</t>
  </si>
  <si>
    <t>Bill Title: Alternative Fuel Motor Vehicle Income Tax Credits, Bill Description: Alternative Fuel Motor Vehicle Income Tax Credits, Topics:, Financing and Financial Incentives</t>
  </si>
  <si>
    <t>MA_S_0000001593_2013_0</t>
  </si>
  <si>
    <t>Relative to credit for thermal energy generated with renewable fuels</t>
  </si>
  <si>
    <t>For legislation relative to credit for thermal energy generated with renewable fuels. Telecommunications, Utilities and Energy.</t>
  </si>
  <si>
    <t xml:space="preserve">Bill Title: Alt Fuel Vehicle Refueling Stations, Bill Description: Alt Fuel Vehicle Refueling Stations, Topics:, </t>
  </si>
  <si>
    <t>MA_S_0000000013_2021_0</t>
  </si>
  <si>
    <t>Creating a next-generation roadmap for Massachusetts climate policy</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</si>
  <si>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ncsl_database__energy_legislation_tracking_database__ncsl_topic__renewable_energy</t>
  </si>
  <si>
    <t>Bill Title: Alternative Fuel Vehicles &amp; High Occupancy Lanes, Bill Description: Alternative Fuel Vehicles &amp; High Occupancy Lanes, Topics:, Transportation</t>
  </si>
  <si>
    <t>MA_H_0000002614_2011_0</t>
  </si>
  <si>
    <t>Relative to a coal-free Commonwealth</t>
  </si>
  <si>
    <t>Relative to electric generating facilities located in the commonwealth that uses coal as fuel and the reduction of greenhouse gas emissions. Telecommunications, Utilities and Energy.</t>
  </si>
  <si>
    <t>Bill Title: E-15 Gasoline Income Tax Credit For Retail Dealers, Bill Description: E-15 Gasoline Income Tax Credit For Retail Dealers, Topics:, Financing and Financial Incentives</t>
  </si>
  <si>
    <t>MA_S_0000001774_2015_0</t>
  </si>
  <si>
    <t>Fueling job creation through energy efficiency</t>
  </si>
  <si>
    <t>For legislation to fuel job creation through energy efficiency. Telecommunications, Utilities and Energy.</t>
  </si>
  <si>
    <t>Bill Title: Gasoline And Special Fuel Tax Restructuring, Bill Description: Concerning the restructuring of the gasoline and special fuel tax., Topics:, Transportation</t>
  </si>
  <si>
    <t>MA_H_0000002625_2011_0</t>
  </si>
  <si>
    <t>To eliminate coal burning and use</t>
  </si>
  <si>
    <t>For legislation to phase out coal burning in the production of electricity. Telecommunications, Utilities and Energy.</t>
  </si>
  <si>
    <t>Bill Title: Modifications To Severance Tax, Bill Description: Concerning the state severance tax on oil and gas, and, in connection therewith, making an appropriation., Topics:, Natural Gas Development</t>
  </si>
  <si>
    <t>MA_S_0000000030_2021_0</t>
  </si>
  <si>
    <t>Site Information &amp; Links</t>
  </si>
  <si>
    <t xml:space="preserve">Bill Title: Extend Credit For Alt Fuel Facilities, Bill Description: Extend Credit For Alt Fuel Facilities, Topics:, </t>
  </si>
  <si>
    <t>MA_S_0000001784_2015_0</t>
  </si>
  <si>
    <t>Bill Title: Retail Hydrogen Fuel Systems Regulation, Bill Description: Retail Hydrogen Fuel Systems Regulation, Topics:, Transportation</t>
  </si>
  <si>
    <t>MA_H_0000002861_2015_0</t>
  </si>
  <si>
    <t>For legislation to encourage the use of renewable energy resources. Telecommunications, Utilities and Energy.</t>
  </si>
  <si>
    <t xml:space="preserve">Bill Title: Renew Energy Facility Prop Tax Valuation, Bill Description: Renew Energy Facility Prop Tax Valuation, Topics:, </t>
  </si>
  <si>
    <t>MA_S_0000001770_2015_0</t>
  </si>
  <si>
    <t>For legislation relative to net metering, community shared solar and energy storage. Telecommunications, Utilities and Energy.</t>
  </si>
  <si>
    <t>climate_change_emissions_reduction; energy_efficiency; fossil_energy_natural_gas</t>
  </si>
  <si>
    <t>Bill Title: Energy Performance For Buildings, Bill Description: Concerning measures to improve energy efficiency, and, in connection therewith, requiring owners of large buildings to collect and report on energy-use benchmarking data and comply with rules regarding performance standards related to energy and greenhouse gas emissions and modifying statutory requirements regarding energy performance contracts., Topics:, Energy Efficiency</t>
  </si>
  <si>
    <t>MA_S_0000001824_2017_0</t>
  </si>
  <si>
    <t>Relative to the net metering cap</t>
  </si>
  <si>
    <t>For legislation relative to the net metering cap. Telecommunications, Utilities and Energy.</t>
  </si>
  <si>
    <t>climate_change_emissions_reduction; energy_efficiency; energy_efficiency_building_codes_and_standards; financing_energy_efficiency_and_renewable_energy; renewable_energy; renewable_energy_solar</t>
  </si>
  <si>
    <t>Bill Title: Building Greenhouse Gas Emissions, Bill Description: Concerning the reduction of building greenhouse gas emissions, and, in connection therewith, requiring the director of the Colorado energy office and the executive director of the department of local affairs to appoint an energy code board that develops two model codes, requiring local governments and certain state agencies to adopt and enforce codes that are consistent with the model codes developed by the energy code board, creating the building electrification for public buildings grant program, creating the high-efficiency electric heating and appliances grant program, and establishing the clean air building investments fund., Topics:, Emissions</t>
  </si>
  <si>
    <t>MA_S_0000000177_2013_0</t>
  </si>
  <si>
    <t>For legislation to fuel job creation through energy efficiency . Economic Development and Emerging Technologies.</t>
  </si>
  <si>
    <t>ncsl_database__energy_legislation_tracking_database__ncsl_topic__climate_change; ncsl_database__energy_legislation_tracking_database__ncsl_topic__climate_change_adaptation_and_environment; ncsl_database__energy_legislation_tracking_database__ncsl_topic__energy_efficiency; ncsl_database__energy_legislation_tracking_database__ncsl_topic__financing_energy_efficiency_and_renewable_energy; ncsl_database__energy_legislation_tracking_database__ncsl_topic__green_jobs</t>
  </si>
  <si>
    <t>Bill Title: Reduce Employee Single-occupancy Vehicle Trips, Bill Description: Concerning the creation of programs to reduce the number of single-occupancy vehicle commuter trips by improving access to alternative transportation options., Topics:, Financing and Financial Incentives</t>
  </si>
  <si>
    <t>MA_S_0000001978_2019_0</t>
  </si>
  <si>
    <t>Relative to energy supply competition</t>
  </si>
  <si>
    <t>For legislation relative to energy supply competition. Telecommunications, Utilities and Energy.</t>
  </si>
  <si>
    <t>energy_efficiency_building_codes_and_standards; transportation; transportation_alt_fuel/hybrid</t>
  </si>
  <si>
    <t>Bill Title: Resource Efficiency Buildings Electric Vehicles, Bill Description: Concerning resource efficiency related to constructing a building for occupancy., Topics:, Transportation</t>
  </si>
  <si>
    <t>MA_H_0000001746_2017_0</t>
  </si>
  <si>
    <t>To advance energy storage</t>
  </si>
  <si>
    <t>For legislation to require the Department of Energy Resources to establish certain statewide energy storage deployment targets. Telecommunications, Utilities and Energy.</t>
  </si>
  <si>
    <t>climate_change; climate_change_emissions_reduction; energy_efficiency; green_jobs; utility_regulation</t>
  </si>
  <si>
    <t>Bill Title: Electric Utility Promote Beneficial Electrification, Bill Description: Concerning measures to encourage beneficial electrification, and, in connection therewith, directing the public utilities commission and Colorado utilities to promote compliance with current environmental and labor standards and making an appropriation., Topics:, Regulatory</t>
  </si>
  <si>
    <t>MA_S_0000002058_2015_0</t>
  </si>
  <si>
    <t>ncsl_database__energy_legislation_tracking_database__ncsl_topic__climate_change; ncsl_database__energy_legislation_tracking_database__ncsl_topic__climate_change_adaptation_and_environment; ncsl_database__energy_legislation_tracking_database__ncsl_topic__electric_grid_and_transmission; ncsl_database__energy_legislation_tracking_database__ncsl_topic__renewable_energy; ncsl_database__energy_legislation_tracking_database__ncsl_topic__renewable_energy_solar</t>
  </si>
  <si>
    <t xml:space="preserve">Bill Title: Electrician Plumber Licensing Apprentice Ratio, Bill Description: Concerning state requirements applicable to certain licensed construction professionals, and, in connection therewith, requiring the state electrical board and the state plumbing board to direct enforcement of state licensing and supervisor-to-apprentice ratio requirements, specifying who is authorized to apply for electrical and plumbing permits, and making an appropriation., Topics:, </t>
  </si>
  <si>
    <t>MA_H_0000002613_2011_0</t>
  </si>
  <si>
    <t>To reduce coal burning and use</t>
  </si>
  <si>
    <t>By Ms. Ehrlich of Marblehead, a petition of Lori A. Ehrlich and others that energy generating facilities constructed or commencing operation on and after January first, two thousand twelve shall not utilize or gasify coal. Telecommunications, Utilities and Energy.</t>
  </si>
  <si>
    <t>Bill Title: Sustainable Severance &amp;amp; Property Tax Policies, Bill Description: Concerning tax policy that promotes environmental sustainability., Topics:, Financing and Financial Incentives</t>
  </si>
  <si>
    <t>MA_H_0000003124_2009_0</t>
  </si>
  <si>
    <t>Relative to expanding energy efficiency in the commonwealth.</t>
  </si>
  <si>
    <t>Expanding energy efficiency for certain electrical products</t>
  </si>
  <si>
    <t>Bill Title: Colorado Clean Pass Act, Bill Description: Concerning the conditions under which operation of a plug-in electric motor vehicle on an express lane without regard to the number of persons in the vehicle and without payment of a toll or with payment of a reduced toll is allowed., Topics:, Transportation</t>
  </si>
  <si>
    <t>MA_H_0000004173_2015_0</t>
  </si>
  <si>
    <t>The Committee of Conference on the disagreeing votes of the two branches with reference to the Senate further amendment of the Senate Bill relative to solar energy (Senate, No. 1979, amended), reports that the House recede from its non-concurrence with the Senate in its further amendment (striking out all after the enacting clause and inserting in place thereof the text of Senate document numbered 2058) and concur therein with a still further amendment by striking all after the enacting clause and inserting in place thereof the text of House document numbered 4173; and that the Senate concur in the still further amendment. April 5, 2016.</t>
  </si>
  <si>
    <t>Bill Title: Public Utilities Commission Encourage Renewable Energy Generation, Bill Description: Concerning measures to increase the deployment of renewable energy generation facilities to meet Colorado&amp;#039;s energy needs, and, in connection therewith, raising the allowable capacity of customer-sited renewable energy generation facilities, giving customers additional options for increasing the scale and flexibility of new installations, and making an appropriation., Topics:, Electricity Generation</t>
  </si>
  <si>
    <t>MA_H_0000002866_2019_0</t>
  </si>
  <si>
    <t>Relative to net metering for on-site renewable energy facilities</t>
  </si>
  <si>
    <t>Relative to net metering for on-site renewable energy facilities. Telecommunications, Utilities and Energy.</t>
  </si>
  <si>
    <t>climate_change; energy_efficiency_building_codes_and_standards</t>
  </si>
  <si>
    <t xml:space="preserve">Bill Title: Global Warming Potential For Public Project Materials, Bill Description: Concerning measures to limit the global warming potential for certain materials used in public projects, and, in connection therewith, making an appropriation., Topics:, </t>
  </si>
  <si>
    <t>MA_H_0000002862_2019_0</t>
  </si>
  <si>
    <t>Relative to enhancing reliability of renewable resources in the Commonwealth</t>
  </si>
  <si>
    <t>Relative to enhancing reliability of renewable resources in the Commonwealth. Telecommunications, Utilities and Energy.</t>
  </si>
  <si>
    <t xml:space="preserve">Bill Title: Home Owners&amp;#039; Associations Governance Funding Record Keeping, Bill Description: Concerning increased protections for unit owners in the governance of unit owners&amp;#039; associations under the &amp;quot;Colorado Common Interest Ownership Act&amp;quot;., Topics:, </t>
  </si>
  <si>
    <t>MA_S_0000002019_2013_0</t>
  </si>
  <si>
    <t>Bill Title: Greenhouse Gas Pollution Impact In Fiscal Notes, Bill Description: Concerning the inclusion of the net impact on greenhouse gas pollution in the fiscal notes prepared for legislative measures, and, in connection therewith, making an appropriation., Topics:, Emissions</t>
  </si>
  <si>
    <t>MA_H_0000003069_2009_0</t>
  </si>
  <si>
    <t>That energy generating facilities constructed or commencing operation on and after January first, two thousand ten shall not utilize or gasify coal</t>
  </si>
  <si>
    <t xml:space="preserve">Bill Title: Hazard Mitigation Grant Program, Bill Description: Concerning the creation of an enterprise that is exempt from the requirements of section 20 of article X of the state constitution to administer a fee-based hazard mitigation grant program., Topics:, </t>
  </si>
  <si>
    <t>MA_S_0000002030_2013_0</t>
  </si>
  <si>
    <t>Reducing the cost of solar power through increased competition</t>
  </si>
  <si>
    <t>For legislation to reduce the cost of solar power through increased competition. Telecommunications, Utilities and Energy.</t>
  </si>
  <si>
    <t>Bill Title: Electric Motor Vehicle Manufacturer And Dealer, Bill Description: Concerning increasing consumer access to electric motor vehicles by allowing manufacturers to sell their own electric motor vehicles directly to consumers., Topics:, Transportation</t>
  </si>
  <si>
    <t>MA_H_0000003404_2017_0</t>
  </si>
  <si>
    <t>Relative to expanding resource efficiency in the Commonwealth</t>
  </si>
  <si>
    <t>For legislation to promote efficiency in the use of certain natural resources. Telecommunications, Utilities and Energy.</t>
  </si>
  <si>
    <t>Bill Title: Low-emission Vehicle Managed Lane Access, Bill Description: Concerning a requirement that the executive director of the department of transportation adopt rules that allow preferential access to managed lanes for low-emission vehicles., Topics:, Transportation</t>
  </si>
  <si>
    <t>MA_H_0000002879_2015_0</t>
  </si>
  <si>
    <t>Relative to net metering. Telecommunications, Utilities and Energy.</t>
  </si>
  <si>
    <t xml:space="preserve">Bill Title: Study Emerging Technologies For Water Management, Bill Description: Concerning a requirement that Colorado institutions of higher education study potential uses of emerging technologies to more effectively manage Colorado&amp;#039;s water supply, and, in connection therewith, making an appropriation, conditioned on the receipt of matching funds from gifts, grants, and donations., Topics:, </t>
  </si>
  <si>
    <t>MA_H_0000003901_2013_0</t>
  </si>
  <si>
    <t>Relativerelative to electricity net metering. Telecommunications, Utilities and Energy.</t>
  </si>
  <si>
    <t>ncsl_database__energy_legislation_tracking_database__ncsl_topic__electric_grid_and_transmission; ncsl_database__energy_legislation_tracking_database__ncsl_topic__energy_efficiency</t>
  </si>
  <si>
    <t xml:space="preserve">Bill Title: Pub Util Commn Elec Transmission Lines Certificate, Bill Description: Pub Util Commn Elec Transmission Lines Certificate, Topics:, </t>
  </si>
  <si>
    <t>MA_S_0000002074_2011_0</t>
  </si>
  <si>
    <t>Relative to renewable energy generation on closed landfills</t>
  </si>
  <si>
    <t xml:space="preserve">Bill Title: Recreation Of The Colorado Water Institute, Bill Description: Concerning the recreation of the Colorado water institute., Topics:, </t>
  </si>
  <si>
    <t>MA_H_0000002964_2013_0</t>
  </si>
  <si>
    <t>Relative to energy efficiency funds generated by municipal light plants</t>
  </si>
  <si>
    <t>Relativerelative to energy efficiency funds generated by municipal light plants. Telecommunications, Utilities and Energy.</t>
  </si>
  <si>
    <t xml:space="preserve">Bill Title: Nonresident Disaster Relief Worker Tax Exemption, Bill Description: Nonresident Disaster Relief Worker Tax Exemption, Topics:, </t>
  </si>
  <si>
    <t>MA_S_0000001871_2017_0</t>
  </si>
  <si>
    <t>Bill Title: State Provide Utilities Facility Info To Local Gov, Bill Description: State Provide Utilities Facility Info To Local Gov, Topics:, Infrastructure</t>
  </si>
  <si>
    <t>MA_S_0000001762_2015_0</t>
  </si>
  <si>
    <t>Relative to energy storage systems</t>
  </si>
  <si>
    <t>For legislation relative to energy storage systems. Telecommunications, Utilities and Energy.</t>
  </si>
  <si>
    <t>Bill Title: Renewable Energy Inv Tax Credit Carryover Years, Bill Description: Renewable Energy Inv Tax Credit Carryover Years, Topics:, Economic Development</t>
  </si>
  <si>
    <t>MA_H_0000003724_2015_0</t>
  </si>
  <si>
    <t>Relative to a long-term, sustainable solar industry</t>
  </si>
  <si>
    <t>Relativerelative to a long-term, sustainable solar industry.</t>
  </si>
  <si>
    <t>Bill Title: Sales &amp; Use Tax Exemption Residential Energy, Bill Description: Sales &amp; Use Tax Exemption Residential Energy, Topics:, Other Energy</t>
  </si>
  <si>
    <t>MA_S_0000001585_2013_0</t>
  </si>
  <si>
    <t>Relative to energy efficiency funds generated by municipal lighting plants</t>
  </si>
  <si>
    <t>For legislation relative to energy efficiency funds generated by municipal lighting plants. Telecommunications, Utilities and Energy.</t>
  </si>
  <si>
    <t>Bill Title: Local Government Fracking Ban Liable Royalties, Bill Description: Local Government Fracking Ban Liable Royalties, Topics:, Natural Gas Development</t>
  </si>
  <si>
    <t>MA_S_0000001615_2017_0</t>
  </si>
  <si>
    <t>Relative to solar and wind property tax exemptions</t>
  </si>
  <si>
    <t>For legislation relative to solar and wind property tax exemptions. Revenue.</t>
  </si>
  <si>
    <t>Bill Title: Local Government Liable Fracking Ban Oil And Gas Moratorium, Bill Description: Concerning a requirement that a local government that interferes with oil and gas operations compensate persons damaged by the interference., Topics:, Natural Gas Development</t>
  </si>
  <si>
    <t>MA_H_0000004552_2019_0</t>
  </si>
  <si>
    <t>MA_S_0000001572_2013_0</t>
  </si>
  <si>
    <t>For legislation relative to energy efficiency funds generated by municipal light plants. Telecommunications, Utilities and Energy.</t>
  </si>
  <si>
    <t>Bill Title: Local Control Approvals Oil And Gas Applications, Bill Description: Concerning a requirement that the state approve an oil and gas permit to drill that has been approved by a local government., Topics:, Natural Gas Development</t>
  </si>
  <si>
    <t>MA_H_0000004553_2019_0</t>
  </si>
  <si>
    <t>MA_S_0000001958_2011_0</t>
  </si>
  <si>
    <t>Relative to solar energy generation</t>
  </si>
  <si>
    <t>For legislation relative to solar energy generation. Telecommunications, Utilities and Energy.</t>
  </si>
  <si>
    <t>MA_S_0000002032_2011_0</t>
  </si>
  <si>
    <t>Bill Title: Sev Tax Distribution To Local Gov Limits Oil &amp; Gas, Bill Description: Sev Tax Distribution To Local Gov Limits Oil &amp; Gas, Topics:, Natural Gas Development</t>
  </si>
  <si>
    <t>MA_block_278</t>
  </si>
  <si>
    <t>MA_S_0000000009_2021_0</t>
  </si>
  <si>
    <t>Economy-wide Emissions Reductions Plans</t>
  </si>
  <si>
    <t>For legislation to create a next-generation roadmap for Massachusetts climate policy. Temporary Ways and Means.</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</si>
  <si>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ncsl_database__energy_legislation_tracking_database__ncsl_topic__green_jobs; ncsl_database__energy_legislation_tracking_database__ncsl_topic__renewable_energy</t>
  </si>
  <si>
    <t>Bill Title: Modify Laws Drilling Units Pooling Orders, Bill Description: Concerning modification of the laws governing the establishment of drilling units for oil and gas wells, and, in connection therewith, clarifying that a drilling unit may include more than one well, providing limited immunity to nonconsenting owners subject to pooling orders, adjusting cost recovery from nonconsenting owners, and modifying the conditions upon which a pooling order may be entered., Topics:, Natural Gas Development</t>
  </si>
  <si>
    <t>MA_S_0000002545_2017_0</t>
  </si>
  <si>
    <t>To promote a clean energy future</t>
  </si>
  <si>
    <t>Relative to 2030 and 2040 emissions benchmarks (Senate, No. 479) (the committee on Senate Global Warming and Climate Change having recommended that the bill be amended by substituting a new draft entitled “An Act to promote a clean energy future” (Senate, No. 2302) (also based on Senate, Nos. 477, 478, changed and 1974 and House, No. 3994),-- reports, recommending that the same ought to pass with an amendment substituting a new draft entitled “An Act to promote a clean energy future” (Senate, No. 2545).</t>
  </si>
  <si>
    <t>MA_S_0000001821_2017_0</t>
  </si>
  <si>
    <t>Combating climate change</t>
  </si>
  <si>
    <t>energy_security_and_critical_infrastructure; fossil_energy_coal</t>
  </si>
  <si>
    <t xml:space="preserve">Bill Title: Colorado Coal, Bill Description: Colorado Coal, Topics:, </t>
  </si>
  <si>
    <t>MA_H_0000002810_2019_0</t>
  </si>
  <si>
    <t>To promote green infrastructure and reduce carbon emissions</t>
  </si>
  <si>
    <t>Relative to the promotion of green infrastructure and reduction of carbon emissions. Telecommunications, Utilities and Energy.</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</si>
  <si>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ncsl_database__ncsl_transportation_funding_finance_legis_database__ncsl_topic__alternative_fuels_and_electric_vehicles; ncsl_database__ncsl_transportation_funding_finance_legis_database__ncsl_topic__transportation_appropriations</t>
  </si>
  <si>
    <t xml:space="preserve">Bill Title: Colorado Energy Development., Bill Description: Concerning Colorado energy development., Topics:, </t>
  </si>
  <si>
    <t>MA_H_0000002836_2019_0</t>
  </si>
  <si>
    <t>Re-powering Massachusetts with 100 percent renewable energy</t>
  </si>
  <si>
    <t>Relative to renewable energy. Telecommunications, Utilities and Energy.</t>
  </si>
  <si>
    <t>ncsl_database__energy_legislation_tracking_database__ncsl_topic__energy_efficiency; ncsl_database__energy_legislation_tracking_database__ncsl_topic__energy_efficiency_building_codes_and_standards; ncsl_database__energy_legislation_tracking_database__ncsl_topic__renewable_energy; ncsl_database__energy_legislation_tracking_database__ncsl_topic__utility_regulation</t>
  </si>
  <si>
    <t xml:space="preserve">Bill Title: Recognize Importance Oil Gas Industry CO Citizens, Bill Description: Recognize Importance Oil Gas Industry CO Citizens, Topics:, </t>
  </si>
  <si>
    <t>MA_S_0000002564_2017_0</t>
  </si>
  <si>
    <t>ncsl_database__energy_legislation_tracking_database__ncsl_topic__climate_change; ncsl_database__energy_legislation_tracking_database__ncsl_topic__climate_change_emissions_reduction; ncsl_database__energy_legislation_tracking_database__ncsl_topic__electric_grid_and_transmission; ncsl_database__energy_legislation_tracking_database__ncsl_topic__energy_efficiency; ncsl_database__energy_legislation_tracking_database__ncsl_topic__fossil_energy; ncsl_database__energy_legislation_tracking_database__ncsl_topic__renewable_energy; ncsl_database__energy_legislation_tracking_database__ncsl_topic__renewable_energy_solar; ncsl_database__energy_legislation_tracking_database__ncsl_topic__renewable_energy_wind; ncsl_database__energy_legislation_tracking_database__ncsl_topic__transportation; ncsl_database__energy_legislation_tracking_database__ncsl_topic__transportation_alt_fuel/hybrid; ncsl_database__energy_legislation_tracking_database__ncsl_topic__utility_regulation</t>
  </si>
  <si>
    <t>Bill Title: Microgrids For Community Resilience Grant Program, Bill Description: Concerning the creation of a grant program to build community resilience regarding electric grid disruptions through the development of microgrids, and, in connection therewith, making an appropriation., Topics:, Financing and Financial Incentives</t>
  </si>
  <si>
    <t>MA_S_0000002500_2019_0</t>
  </si>
  <si>
    <t>Setting next-generation climate policy</t>
  </si>
  <si>
    <t>energy_security_and_critical_infrastructure; utility_regulation; ncsl_database__economic_mobility_database__ncsl_topic__other/miscellaneous</t>
  </si>
  <si>
    <t>Bill Title: Low-income Utility Payment Assistance Contributions, Bill Description: Concerning utility customers&amp;#039; financial contributions for low-income utility assistance., Topics:, Regulatory</t>
  </si>
  <si>
    <t>MA_S_0000000479_2017_0</t>
  </si>
  <si>
    <t>For legislation relative to 2030 and 2040 emissions benchmarks. Environment, Natural Resources and Agriculture.</t>
  </si>
  <si>
    <t>Bill Title: Energy Efficiency Improvement Programs Funding, Bill Description: Concerning the stabilization of state funding for energy efficiency improvement programs., Topics:, Financing and Financial Incentives</t>
  </si>
  <si>
    <t>MA_S_0000002302_2017_0</t>
  </si>
  <si>
    <t>Relative to 2030 and 2040 emissions benchmarks (Senate, No. 479); reports, recommending that the same ought to pass with an amendment substituting a new draft entitled “An Act to promote a clean energy future” (Senate, No. 2302) (also based on Senate, Nos. 477, 478, changed and 1974 and House, No. 3994)</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</si>
  <si>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ncsl_database__energy_legislation_tracking_database__ncsl_topic__fossil_energy; ncsl_database__energy_legislation_tracking_database__ncsl_topic__transportation; ncsl_database__energy_legislation_tracking_database__ncsl_topic__transportation_alt_fuel/hybrid</t>
  </si>
  <si>
    <t>Bill Title: Cooperative Electric Associations Governance Requirements, Bill Description: Concerning governance requirements for cooperative electric associations., Topics:, Regulatory</t>
  </si>
  <si>
    <t>MA_S_0000001880_2017_0</t>
  </si>
  <si>
    <t>Creating 21st Century Massachusetts Clean Energy Jobs</t>
  </si>
  <si>
    <t>For legislation to create 21st Century Massachusetts Clean Energy Jobs. Telecommunications, Utilities and Energy.</t>
  </si>
  <si>
    <t>ncsl_database__energy_legislation_tracking_database__ncsl_topic__energy_efficiency; ncsl_database__energy_legislation_tracking_database__ncsl_topic__energy_security_and_critical_infrastructure; ncsl_database__energy_legislation_tracking_database__ncsl_topic__green_jobs; ncsl_database__energy_legislation_tracking_database__ncsl_topic__renewable_energy</t>
  </si>
  <si>
    <t>climate_change_emissions_reduction; financing_energy_efficiency_and_renewable_energy; renewable_energy</t>
  </si>
  <si>
    <t>Bill Title: Renewable And Clean Energy Project Grants, Bill Description: Concerning a general fund transfer to the local government severance tax fund to fund grants to local governments for renewable and clean energy infrastructure projects, and, in connection therewith, making an appropriation., Topics:, Infrastructure</t>
  </si>
  <si>
    <t>MA_S_0000002005_2019_0</t>
  </si>
  <si>
    <t>To secure a clean energy future</t>
  </si>
  <si>
    <t>For legislation to secure a clean energy future. Telecommunications, Utilities and Energy.</t>
  </si>
  <si>
    <t>ncsl_database__energy_legislation_tracking_database__ncsl_topic__climate_change; ncsl_database__energy_legislation_tracking_database__ncsl_topic__renewable_energy; ncsl_database__energy_legislation_tracking_database__ncsl_topic__transportation; ncsl_database__energy_legislation_tracking_database__ncsl_topic__transportation_alt_fuel/hybrid; ncsl_database__pension_legislation_database__ncsl_topic__divestiture</t>
  </si>
  <si>
    <t>ncsl_database__education_bill_tracking_database__ncsl_topic__postsecondary_workforce_development; climate_change; green_jobs; renewable_energy</t>
  </si>
  <si>
    <t>Bill Title: Energy Sector Career Pathway In Higher Education, Bill Description: Concerning supporting an energy sector career pathway for Colorado, and, in connection therewith, making an appropriation., Topics:, Economic Development</t>
  </si>
  <si>
    <t>MA_H_0000000832_2019_0</t>
  </si>
  <si>
    <t>To create a 2050 roadmap to a clean and thriving commonwealth</t>
  </si>
  <si>
    <t>For legislation to address climate protection, green economy and global warming solutions. Environment, Natural Resources and Agriculture.</t>
  </si>
  <si>
    <t>ncsl_database__economic_mobility_database__ncsl_topic__other/miscellaneous</t>
  </si>
  <si>
    <t>Bill Title: Fund Just Transition Community And Worker Supports, Bill Description: Concerning funding for just transition programs to assist communities with economic transitions, and, in connection therewith, making an appropriation., Topics:, Economic Development</t>
  </si>
  <si>
    <t>MA_S_0000001979_2015_0</t>
  </si>
  <si>
    <t>ncsl_database__energy_legislation_tracking_database__ncsl_topic__climate_change; ncsl_database__energy_legislation_tracking_database__ncsl_topic__climate_change_adaptation_and_environment; 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 ncsl_database__energy_legislation_tracking_database__ncsl_topic__renewable_energy_solar</t>
  </si>
  <si>
    <t>Bill Title: School Construction Guideline Utility Consultation, Bill Description: Concerning adding to the public school facility construction guidelines a requirement to consult with the local electric utility., Topics:, Electricity Generation</t>
  </si>
  <si>
    <t>MA_H_0000002700_2017_0</t>
  </si>
  <si>
    <t>To increase the renewable portfolio standard and ensure compliance with the Global Warming Solutions Act</t>
  </si>
  <si>
    <t>Relative to compliance with the Global Warming Solutions Act. Telecommunications, Utilities and Energy.</t>
  </si>
  <si>
    <t>ncsl_database__energy_legislation_tracking_database__ncsl_topic__climate_change; ncsl_database__energy_legislation_tracking_database__ncsl_topic__climate_change_adaptation_and_environment; ncsl_database__energy_legislation_tracking_database__ncsl_topic__renewable_energy; ncsl_database__energy_legislation_tracking_database__ncsl_topic__utility_regulation</t>
  </si>
  <si>
    <t>Bill Title: COVID-19 Utility Bill Payment-related Assistance, Bill Description: Concerning assistance for individuals unable to pay their utility bills due to economic hardship caused by the COVID-19 pandemic, and, in connection therewith, transferring money received from the federal government pursuant to the &amp;quot;CARES Act&amp;quot; to the energy outreach Colorado low-income energy assistance fund to provide such assistance., Topics:, Financing and Financial Incentives</t>
  </si>
  <si>
    <t>MA_S_0000002477_2019_0</t>
  </si>
  <si>
    <t>climate_change_emissions_reduction; energy_efficiency; energy_efficiency_building_codes_and_standards; energy_security_and_critical_infrastructure; financing_energy_efficiency_and_renewable_energy; renewable_energy</t>
  </si>
  <si>
    <t>Bill Title: Colorado Energy Office Geothermal Energy Grant Program, Bill Description: Concerning the creation of a geothermal energy grant program to facilitate the development of geothermal energy resources., Topics:, Financing and Financial Incentives</t>
  </si>
  <si>
    <t>MA_H_0000004575_2017_0</t>
  </si>
  <si>
    <t>To increase renewable energy and reduce high-cost peak hours</t>
  </si>
  <si>
    <t>Bill Title: Energy Office Weatherization Assistance Grants, Bill Description: Concerning a transfer of money from the general fund to the energy fund to finance the weatherization assistance program of the Colorado energy office., Topics:, Financing and Financial Incentives</t>
  </si>
  <si>
    <t>MA_H_0000003997_2019_0</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</si>
  <si>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 ncsl_database__energy_legislation_tracking_database__ncsl_topic__renewable_energy</t>
  </si>
  <si>
    <t>green_jobs; renewable_energy; ncsl_database__economic_mobility_database__ncsl_topic__workforce_and_training_opportunities</t>
  </si>
  <si>
    <t>MA_S_0000001876_2017_0</t>
  </si>
  <si>
    <t>Relative to enhancing RPS standards</t>
  </si>
  <si>
    <t>For legislation relative to enhancing RPS standards. Telecommunications, Utilities and Energy.</t>
  </si>
  <si>
    <t xml:space="preserve">Bill Title: Renewable Energy Stds Solar Certif, Bill Description: Renewable Energy Stds Solar Certif, Topics:, </t>
  </si>
  <si>
    <t>MA_H_0000004371_2017_0</t>
  </si>
  <si>
    <t>Relative to consumer access to residential energy information</t>
  </si>
  <si>
    <t>Bill Title: Property Tax Classification And Assessment Rates, Bill Description: Concerning property taxation, and, in connection therewith, establishing subclasses of residential and nonresidential property; for the 2022 and 2023 property tax years, temporarily reducing the assessment rate for property classified as agricultural property or renewable energy production property from twenty-nine percent to twenty-six and four-tenths percent, for property classified as multi-family residential real property from seven and fifteen one-hundredths percent to six and eight-tenths percent, contingent on the assessment rate not otherwise being reduced by an initiated measure, and for all other residential real property from seven and fifteen one-hundredths percent to six and ninety-five one-hundredths percent; restructuring the assessment rate laws; expanding the property tax deferral program to allow taxpayers to defer increases in property taxes in limited circumstances; and making an appropriation., Topics:, Regulatory</t>
  </si>
  <si>
    <t>MA_H_0000003983_2019_0</t>
  </si>
  <si>
    <t>ncsl_database__energy_legislation_tracking_database__ncsl_topic__climate_change; ncsl_database__energy_legislation_tracking_database__ncsl_topic__climate_change_adaptation_and_environment; ncsl_database__energy_legislation_tracking_database__ncsl_topic__climate_change_emissions_reduction</t>
  </si>
  <si>
    <t xml:space="preserve">Bill Title: Wind Energy Property Rights, Bill Description: Wind Energy Property Rights, Topics:, </t>
  </si>
  <si>
    <t>MA_S_0000002476_2019_0</t>
  </si>
  <si>
    <t>Bill Title: Hydroelectric Generation Incentive, Bill Description: Hydroelectric Generation Incentive, Topics:, Infrastructure</t>
  </si>
  <si>
    <t>MA_block_257</t>
  </si>
  <si>
    <t>MA_H_0000001726_2017_0</t>
  </si>
  <si>
    <t>Energy Efficiency, Grid Upgrades and Gas Regulations</t>
  </si>
  <si>
    <t>To promote green infrastructure, reduce greenhouse gas emissions, and create jobs</t>
  </si>
  <si>
    <t>Relative to the establishment of certain funds for the promotion of green infrastructure, so-called, and the reduction of greenhouse gas emissions. Telecommunications, Utilities and Energy.</t>
  </si>
  <si>
    <t xml:space="preserve">Bill Title: Alternative Fuel Vehicle Charging Facilities, Bill Description: Alternative Fuel Vehicle Charging Facilities, Topics:, </t>
  </si>
  <si>
    <t>MA_S_0000001958_2019_0</t>
  </si>
  <si>
    <t>Transitioning Massachusetts to 100 per cent renewable energy</t>
  </si>
  <si>
    <t>For legislation to transition Massachusetts to 100 per cent renewable energy. Telecommunications, Utilities and Energy.</t>
  </si>
  <si>
    <t>ncsl_database__energy_legislation_tracking_database__ncsl_topic__green_jobs; ncsl_database__energy_legislation_tracking_database__ncsl_topic__renewable_energy; ncsl_database__energy_legislation_tracking_database__ncsl_topic__utility_regulation</t>
  </si>
  <si>
    <t>Bill Title: Energy Equipment And Facility Property Tax Valuation, Bill Description: Concerning the valuation of property related to renewable energy for purposes of the property tax., Topics:, Financing and Financial Incentives</t>
  </si>
  <si>
    <t>MA_S_0000000524_2019_0</t>
  </si>
  <si>
    <t>Relative to 2030, 2040, and 2050 emissions limits</t>
  </si>
  <si>
    <t>Bill Title: EZ Investment Tax Credit For Renewable Energy, Bill Description: EZ Investment Tax Credit For Renewable Energy, Topics:, Economic Development</t>
  </si>
  <si>
    <t>MA_H_0000002933_2013_0</t>
  </si>
  <si>
    <t>Enhancing natural gas pipeline safety</t>
  </si>
  <si>
    <t>Relative to natural gas pipeline safety. Telecommunications, Utilities and Energy.</t>
  </si>
  <si>
    <t>Bill Title: Valuation Of Energy Storage Equipment, Bill Description: Concerning the valuation of property used to store electricity., Topics:, Financing and Financial Incentives</t>
  </si>
  <si>
    <t>MA_H_0000002802_2019_0</t>
  </si>
  <si>
    <t>For legislation to to secure a clean energy future and provide comprehensive solutions to the climate crisis. Telecommunications, Utilities and Energy.</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</si>
  <si>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ncsl_database__energy_legislation_tracking_database__ncsl_topic__renewable_energy; ncsl_database__pension_legislation_database__ncsl_topic__divestiture</t>
  </si>
  <si>
    <t>Bill Title: Residential Energy Efficiency Tax Credit, Bill Description: Residential Energy Efficiency Tax Credit, Topics:, Financing and Financial Incentives</t>
  </si>
  <si>
    <t>MA_H_0000001724_2017_0</t>
  </si>
  <si>
    <t>Relative to energy efficiency</t>
  </si>
  <si>
    <t>Relative to promoting energy efficiency investment plans that result in customers switching to different heating fuels. Telecommunications, Utilities and Energy.</t>
  </si>
  <si>
    <t xml:space="preserve">Bill Title: Elim Certain Cars Qualified For Tax Cred, Bill Description: Elim Certain Cars Qualified For Tax Cred, Topics:, </t>
  </si>
  <si>
    <t>MA_H_0000003051_2011_0</t>
  </si>
  <si>
    <t>Relative to natural gas leaks</t>
  </si>
  <si>
    <t>For legislation to establish natural gas leak classification standards and requirements for operator clean up of natural gas leaks. Telecommunications, Utilities and Energy.</t>
  </si>
  <si>
    <t>Bill Title: Tax Credit For Improving Energy Efficiency, Bill Description: Tax Credit For Improving Energy Efficiency, Topics:, Financing and Financial Incentives</t>
  </si>
  <si>
    <t>MA_H_0000003667_2019_0</t>
  </si>
  <si>
    <t>Relative to modern grid access and customer service</t>
  </si>
  <si>
    <t>Relative to modern grid access and customer service. Telecommunications, Utilities and Energy.</t>
  </si>
  <si>
    <t>Bill Title: Transmit Renewable Energy Conservation Easements, Bill Description: Concerning the transmission of renewable energy through transmission lines that cross property subject to a conservation easement., Topics:, Infrastructure</t>
  </si>
  <si>
    <t>MA_H_0000002832_2019_0</t>
  </si>
  <si>
    <t>Relative to energy savings efficiency, so called Energy SAVE. Telecommunications, Utilities and Energy.</t>
  </si>
  <si>
    <t xml:space="preserve">Bill Title: Incl Comm Prop In New Energy Imp Dist, Bill Description: Incl Comm Prop In New Energy Imp Dist, Topics:, </t>
  </si>
  <si>
    <t>MA_S_0000001845_2017_0</t>
  </si>
  <si>
    <t>Relative to protecting consumers of gas and electricity from paying for leaked and unaccounted for gas</t>
  </si>
  <si>
    <t>For legislation to protect consumers of gas and electricity from paying for leaked and unaccounted for gas. Telecommunications, Utilities and Energy.</t>
  </si>
  <si>
    <t>ncsl_database__education_bill_tracking_database__ncsl_topic__charter_schools; ncsl_database__education_bill_tracking_database__ncsl_topic__charter_schools_facilities; ncsl_database__education_bill_tracking_database__ncsl_topic__charter_schools_funding; energy_efficiency</t>
  </si>
  <si>
    <t>Bill Title: K-12 School Energy Resource Efficiency, Bill Description: K-12 School Energy Resource Efficiency, Topics:, Energy Efficiency</t>
  </si>
  <si>
    <t>MA_H_0000001747_2017_0</t>
  </si>
  <si>
    <t>To increase renewable energy</t>
  </si>
  <si>
    <t>Relative to providing for annual increases in provision of Class I renewable energy generating sources. Telecommunications, Utilities and Energy.</t>
  </si>
  <si>
    <t>Bill Title: Wind Energy Devel Agreement Recording &amp; Expiration, Bill Description: Wind Energy Devel Agreement Recording &amp; Expiration, Topics:, Electricity Generation</t>
  </si>
  <si>
    <t>MA_H_0000002683_2017_0</t>
  </si>
  <si>
    <t>Relative to the payment by ratepayers for gas and electricity use of lost and unaccounted for gas. Telecommunications, Utilities and Energy.</t>
  </si>
  <si>
    <t xml:space="preserve">Bill Title: Solid Waste User Fees, Bill Description: Solid Waste User Fees, Topics:, </t>
  </si>
  <si>
    <t>MA_H_0000003053_2011_0</t>
  </si>
  <si>
    <t>Relative to natural gas pipeline safety and transparency</t>
  </si>
  <si>
    <t>Relative to natural gas pipeline safety and transparency. Telecommunications, Utilities and Energy.</t>
  </si>
  <si>
    <t xml:space="preserve">Bill Title: Limit Gov Fee Install Solar Energy Panel, Bill Description: Limit Gov Fee Install Solar Energy Panel, Topics:, </t>
  </si>
  <si>
    <t>MA_S_0000002106_2019_0</t>
  </si>
  <si>
    <t>To advance modern and sustainable solutions for transportation</t>
  </si>
  <si>
    <t>For legislation to advance modern and sustainable solutions for transportation. Transportation.</t>
  </si>
  <si>
    <t>Bill Title: Community Solar Garden Bus Per Prop Tax Exemption, Bill Description: Community Solar Garden Bus Per Prop Tax Exemption, Topics:, Financing and Financial Incentives</t>
  </si>
  <si>
    <t>MA_H_0000003288_2021_0</t>
  </si>
  <si>
    <t>Transitioning Massachusetts to clean electricity, heating and transportation</t>
  </si>
  <si>
    <t>Relative to transitioning to clean electricity, heating and transportation. Telecommunications, Utilities and Energy.</t>
  </si>
  <si>
    <t>Bill Title: Plug-in Electric Motor Vehicle Definition, Bill Description: Plug-in Electric Motor Vehicle Definition, Topics:, Transportation</t>
  </si>
  <si>
    <t>MA_H_0000002814_2019_0</t>
  </si>
  <si>
    <t>Relative to transmission for offshore wind energy</t>
  </si>
  <si>
    <t>Relative to reliable and efficient delivery of electric power from offshore wind energy generation. Telecommunications, Utilities and Energy.</t>
  </si>
  <si>
    <t>climate_change_emissions_reduction; energy_efficiency_building_codes_and_standards; renewable_energy</t>
  </si>
  <si>
    <t>Bill Title: Encourage Geothermal Energy Use, Bill Description: Concerning the encouragement of the use of geothermal energy by providing similar treatment to solar energy, and, in connection therewith, making an appropriation., Topics:, Electricity Generation</t>
  </si>
  <si>
    <t>MA_S_0000001967_2019_0</t>
  </si>
  <si>
    <t>Relative to natural gas safety and responsibility</t>
  </si>
  <si>
    <t>For legislation relative to natural gas safety and responsibility. Telecommunications, Utilities and Energy.</t>
  </si>
  <si>
    <t xml:space="preserve">Bill Title: Promote Biomass Energy Development, Bill Description: Promote Biomass Energy Development, Topics:, </t>
  </si>
  <si>
    <t>MA_H_0000001774_2011_0</t>
  </si>
  <si>
    <t>Regarding community access to energy efficiency programs and green jobs</t>
  </si>
  <si>
    <t>Relative to energy efficiency programs and green jobs. Telecommunications, Utilities and Energy.</t>
  </si>
  <si>
    <t>Bill Title: Shared Renewable Generation Facilities For REAs, Bill Description: Shared Renewable Generation Facilities For REAs, Topics:, Electricity Generation</t>
  </si>
  <si>
    <t>MA_H_0000002712_2017_0</t>
  </si>
  <si>
    <t>For legislation to increase certain net metering caps. Telecommunications, Utilities and Energy.</t>
  </si>
  <si>
    <t>Bill Title: Renewable Energy Std New Solar Extend Date, Bill Description: Renewable Energy Std New Solar Extend Date, Topics:, Electricity Generation</t>
  </si>
  <si>
    <t>MA_H_0000002600_2017_0</t>
  </si>
  <si>
    <t>Relative to promote energy storage systems</t>
  </si>
  <si>
    <t>Relative to the taxation of energy storage systems. Revenue.</t>
  </si>
  <si>
    <t xml:space="preserve">Bill Title: Community Solar Gardens Util Elec Std, Bill Description: Community Solar Gardens Util Elec Std, Topics:, </t>
  </si>
  <si>
    <t>MA_S_0000001831_2017_0</t>
  </si>
  <si>
    <t>Relative to solar power in environmental justice and urban communities</t>
  </si>
  <si>
    <t>For legislation relative to solar power in environmental justice and urban communities. Telecommunications, Utilities and Energy.</t>
  </si>
  <si>
    <t xml:space="preserve">Bill Title: New Energy District Finance Water Conservation, Bill Description: New Energy District Finance Water Conservation, Topics:, </t>
  </si>
  <si>
    <t>MA_H_0000001725_2017_0</t>
  </si>
  <si>
    <t>Relative to local energy investment and infrastructure modernization</t>
  </si>
  <si>
    <t>Relative to local energy investment and infrastructure modernization. Telecommunications, Utilities and Energy.</t>
  </si>
  <si>
    <t xml:space="preserve">Bill Title: Energy Efficient School Buildings, Bill Description: Energy Efficient School Buildings, Topics:, </t>
  </si>
  <si>
    <t>MA_H_0000002843_2019_0</t>
  </si>
  <si>
    <t>Removing barriers to solar for low-income communities</t>
  </si>
  <si>
    <t>For legislation to further regulate solar incentive programs. Telecommunications, Utilities and Energy.</t>
  </si>
  <si>
    <t>Bill Title: Alternative Energy For Schools Grant Program, Bill Description: Alternative Energy For Schools Grant Program, Topics:, Financing and Financial Incentives</t>
  </si>
  <si>
    <t>MA_S_0000001849_2017_0</t>
  </si>
  <si>
    <t>Transitioning Massachusetts to 100 percent renewable energy</t>
  </si>
  <si>
    <t>For legislation to transition Massachusetts to 100 percent renewable energy. Telecommunications, Utilities and Energy.</t>
  </si>
  <si>
    <t xml:space="preserve">Bill Title: Promote Geothermal Energy Development, Bill Description: Promote Geothermal Energy Development, Topics:, </t>
  </si>
  <si>
    <t>MA_S_0000001956_2019_0</t>
  </si>
  <si>
    <t>Ensuring access to solar energy for all communities</t>
  </si>
  <si>
    <t>For legislation to ensure access to solar energy for all communities . Telecommunications, Utilities and Energy.</t>
  </si>
  <si>
    <t>Bill Title: Renewable Energy EZ Investment Tax Credit Refund, Bill Description: Renewable Energy EZ Investment Tax Credit Refund, Topics:, Financing and Financial Incentives</t>
  </si>
  <si>
    <t>MA_H_0000003396_2017_0</t>
  </si>
  <si>
    <t>Relative to solar power equity in low-income and environmental justice communities</t>
  </si>
  <si>
    <t>Relative to solar power equity in low-income and environmental justice communities. Telecommunications, Utilities and Energy.</t>
  </si>
  <si>
    <t>Bill Title: Inc Tax Credit For Distributed Energy Resource Sys, Bill Description: Inc Tax Credit For Distributed Energy Resource Sys, Topics:, Financing and Financial Incentives</t>
  </si>
  <si>
    <t>MA_S_0000002007_2019_0</t>
  </si>
  <si>
    <t>For legislation relative to local energy investment and infrastructure modernization. Telecommunications, Utilities and Energy.</t>
  </si>
  <si>
    <t xml:space="preserve">Bill Title: Green Schools Energy Efficiency, Bill Description: Green Schools Energy Efficiency, Topics:, </t>
  </si>
  <si>
    <t>MA_H_0000003008_2019_0</t>
  </si>
  <si>
    <t>For legislation to authorize the Secretary of Transportation and the Secretary of Energy and Environmental Affairs to establish the modern and sustainable solutions for transportation trust fund. Transportation.</t>
  </si>
  <si>
    <t>Bill Title: Renewable Energy Forest Biomass Incentives, Bill Description: Renewable Energy Forest Biomass Incentives, Topics:, Financing and Financial Incentives</t>
  </si>
  <si>
    <t>MA_S_0000001846_2017_0</t>
  </si>
  <si>
    <t>Relative to solar power and the green economy</t>
  </si>
  <si>
    <t>For legislation relative to solar power and the green economy. Telecommunications, Utilities and Energy.</t>
  </si>
  <si>
    <t xml:space="preserve">Bill Title: Colo Smart Grid Task Force, Bill Description: Colo Smart Grid Task Force, Topics:, </t>
  </si>
  <si>
    <t>MA_S_0000001957_2019_0</t>
  </si>
  <si>
    <t>Increasing solar rooftop energy</t>
  </si>
  <si>
    <t>For legislation to increase solar rooftop energy. Telecommunications, Utilities and Energy.</t>
  </si>
  <si>
    <t>Bill Title: Fee Limits For Solar Energy Device Installations, Bill Description: Concerning the limitation on the amount of fees that can be assessed for allowing solar energy device installations, and, in connection therewith, extending the repeal date., Topics:, Electricity Generation</t>
  </si>
  <si>
    <t>MA_H_0000002877_2019_0</t>
  </si>
  <si>
    <t xml:space="preserve">Bill Title: Community-based Renewable Energy Proj, Bill Description: Community-based Renewable Energy Proj, Topics:, </t>
  </si>
  <si>
    <t>MA_S_0000001931_2019_0</t>
  </si>
  <si>
    <t xml:space="preserve">Bill Title: Elec Util RPS More Credit For Dist Gen, Bill Description: Elec Util RPS More Credit For Dist Gen, Topics:, </t>
  </si>
  <si>
    <t>MA_H_0000004577_2017_0</t>
  </si>
  <si>
    <t>Bill Title: Gov To Create Exec Branch Climate Change Position, Bill Description: Gov To Create Exec Branch Climate Change Position, Topics:, Emissions</t>
  </si>
  <si>
    <t>MA_S_0000002135_2021_0</t>
  </si>
  <si>
    <t>Relative to energy facilities siting reform to address environmental justice, climate, and public health</t>
  </si>
  <si>
    <t>For legislation relative to energy facilities siting reform to address environmental justice, climate, and public health. Telecommunications, Utilities and Energy.</t>
  </si>
  <si>
    <t>ncsl_database__energy_legislation_tracking_database__ncsl_topic__climate_change; ncsl_database__energy_legislation_tracking_database__ncsl_topic__electric_grid_and_transmission; ncsl_database__energy_legislation_tracking_database__ncsl_topic__utility_regulation</t>
  </si>
  <si>
    <t>Bill Title: On-site Wind Turbine Manufacturing Property Tax Exemption, Bill Description: Concerning an exemption from property tax for business personal property used to manufacture wind turbines or components of wind turbines at the site where the wind turbines will be placed into service., Topics:, Financing and Financial Incentives</t>
  </si>
  <si>
    <t>MA_S_0000002136_2021_0</t>
  </si>
  <si>
    <t>Transitioning Massachusetts to clean electricity, heating, and transportation</t>
  </si>
  <si>
    <t>For legislation to transition Massachusetts to clean electricity, heating, and transportation. Telecommunications, Utilities and Energy.</t>
  </si>
  <si>
    <t>ncsl_database__energy_legislation_tracking_database__ncsl_topic__climate_change; ncsl_database__energy_legislation_tracking_database__ncsl_topic__climate_change_emissions_reduction; ncsl_database__energy_legislation_tracking_database__ncsl_topic__green_jobs; ncsl_database__energy_legislation_tracking_database__ncsl_topic__renewable_energy; ncsl_database__energy_legislation_tracking_database__ncsl_topic__transportation; ncsl_database__energy_legislation_tracking_database__ncsl_topic__utility_regulation</t>
  </si>
  <si>
    <t xml:space="preserve">Bill Title: Energy Efficient Public Schools, Bill Description: Energy Efficient Public Schools, Topics:, </t>
  </si>
  <si>
    <t>MA_H_0000002979_2013_0</t>
  </si>
  <si>
    <t>energy_efficiency; financing_energy_efficiency_and_renewable_energy; renewable_energy; transportation</t>
  </si>
  <si>
    <t>Bill Title: Efficient School &amp; Community Performance Contract, Bill Description: Efficient School &amp; Community Performance Contract, Topics:, Energy Efficiency</t>
  </si>
  <si>
    <t>MA_H_0000003622_2019_0</t>
  </si>
  <si>
    <t>Relative to energy storage</t>
  </si>
  <si>
    <t>Relative to energy storage. Telecommunications, Utilities and Energy.</t>
  </si>
  <si>
    <t>Bill Title: Updating Requirements New Building Technologies, Bill Description: Updating Requirements New Building Technologies, Topics:, Electricity Generation</t>
  </si>
  <si>
    <t>MA_H_0000002706_2017_0</t>
  </si>
  <si>
    <t>For legislation to establish a Commonwealth solar program to encourage the development of solar photovoltaic technology. Telecommunications, Utilities and Energy.</t>
  </si>
  <si>
    <t>Bill Title: Equip Wind Turbine Aircraft Detection Lighting System, Bill Description: Concerning a requirement that a wind-powered energy generation facility be equipped with light mitigating technology., Topics:, Infrastructure</t>
  </si>
  <si>
    <t>MA_H_0000002825_2019_0</t>
  </si>
  <si>
    <t>Increasing rooftop solar energy</t>
  </si>
  <si>
    <t>Relative to increasing rooftop solar energy. Telecommunications, Utilities and Energy.</t>
  </si>
  <si>
    <t xml:space="preserve">Bill Title: Gov Energy Ofc Green Bldg Incent Prog, Bill Description: Gov Energy Ofc Green Bldg Incent Prog, Topics:, </t>
  </si>
  <si>
    <t>MA_H_0000002870_2015_0</t>
  </si>
  <si>
    <t>Relative to protecting consumers of gas and electricity from paying for leaked and unaccounted for gas. Telecommunications, Utilities and Energy.</t>
  </si>
  <si>
    <t>Bill Title: Limited Scope Inspections Hydroelectric Projects, Bill Description: Limited Scope Inspections Hydroelectric Projects, Topics:, Electricity Generation</t>
  </si>
  <si>
    <t>MA_H_0000001750_2017_0</t>
  </si>
  <si>
    <t>To allow equal access solar net metering projects</t>
  </si>
  <si>
    <t>For legislation to allow equal access to solar net metering projects. Telecommunications, Utilities and Energy.</t>
  </si>
  <si>
    <t xml:space="preserve">Bill Title: Clean Energy Dev Auth Financing Limits, Bill Description: Clean Energy Dev Auth Financing Limits, Topics:, </t>
  </si>
  <si>
    <t>MA_S_0000001874_2017_0</t>
  </si>
  <si>
    <t>Relative to energy storage procurement for 2025 and 2030</t>
  </si>
  <si>
    <t>For legislation relative to energy storage procurement for 2025 and 2030. Telecommunications, Utilities and Energy.</t>
  </si>
  <si>
    <t>Bill Title: Exempt New Energy Requirement If Not Subordinate Lien, Bill Description: Concerning an exemption from otherwise applicable requirements for financing from the Colorado new energy improvement district if a residential property owner is not seeking to subordinate the priority of existing mortgages., Topics:, Financing and Financial Incentives</t>
  </si>
  <si>
    <t>MA_H_0000003347_2021_0</t>
  </si>
  <si>
    <t xml:space="preserve">Bill Title: Prop Tax Of Indep Residential Solar, Bill Description: Prop Tax Of Indep Residential Solar, Topics:, </t>
  </si>
  <si>
    <t>MA_H_0000004397_2019_0</t>
  </si>
  <si>
    <t xml:space="preserve">Bill Title: Vehicle Height, Length, And Weight, Bill Description: Vehicle Height, Length, And Weight, Topics:, </t>
  </si>
  <si>
    <t>MA_H_0000004264_2019_0</t>
  </si>
  <si>
    <t>Relative to environmental justice in the commonwealth</t>
  </si>
  <si>
    <t xml:space="preserve">Bill Title: Producer Responsibility Program For Recycling, Bill Description: Concerning the creation of the producer responsibility program for statewide recycling, and, in connection therewith, making an appropriation., Topics:, </t>
  </si>
  <si>
    <t>MA_H_0000003336_2021_0</t>
  </si>
  <si>
    <t>Relative to energy facilities siting reform to address environmental justice, climate, and public health. Telecommunications, Utilities and Energy.</t>
  </si>
  <si>
    <t>ncsl_database__energy_legislation_tracking_database__ncsl_topic__climate_change; ncsl_database__energy_legislation_tracking_database__ncsl_topic__electric_grid_and_transmission; ncsl_database__energy_legislation_tracking_database__ncsl_topic__fossil_energy; ncsl_database__energy_legislation_tracking_database__ncsl_topic__renewable_energy</t>
  </si>
  <si>
    <t>Bill Title: Collect Long-term Climate Change Data, Bill Description: Concerning the collection of greenhouse gas emissions data to facilitate the implementation of measures that would most cost-effectively allow the state to meet its greenhouse gas emissions reduction goals, and, in connection therewith, making an appropriation., Topics:, Emissions</t>
  </si>
  <si>
    <t>MA_S_0000001575_2013_0</t>
  </si>
  <si>
    <t>For legislation relative to community access to energy efficiency programs and green jobs. Telecommunications, Utilities and Energy.</t>
  </si>
  <si>
    <t>Bill Title: Regulate Air Toxics, Bill Description: Concerning additional public health protections in relation to the emission of air toxics, and, in connection therewith, making an appropriation., Topics:, Regulatory</t>
  </si>
  <si>
    <t>MA_S_0000002265_2021_0</t>
  </si>
  <si>
    <t>Creating a New Deal for Transportation in the Commonwealth</t>
  </si>
  <si>
    <t>For legislation to create a New Deal for Transportation in the Commonwealth. Transportation.</t>
  </si>
  <si>
    <t>Bill Title: Public Utilities Commission Study Of Community Choice Energy, Bill Description: Concerning investigations by the public utilities commission to evaluate the implications of allowing community choice of wholesale electric supply in Colorado through the vehicle of community choice energy authorities., Topics:, Regulatory</t>
  </si>
  <si>
    <t>MA_S_0000001580_2013_0</t>
  </si>
  <si>
    <t>For legislation relative to natural gas leaks. Telecommunications, Utilities and Energy.</t>
  </si>
  <si>
    <t>Bill Title: New Appliance Energy And Water Efficiency Standards, Bill Description: Concerning efficiency standards for equipment sold in Colorado, and, in connection therewith, requiring certain appliances, plumbing fixtures, and other products sold for residential or commercial use to meet energy efficiency and water efficiency standards., Topics:, Energy Efficiency</t>
  </si>
  <si>
    <t>MA_H_0000004576_2017_0</t>
  </si>
  <si>
    <t>To improve grid resiliency through energy storage</t>
  </si>
  <si>
    <t>climate_change; climate_change_adaptation_and_environment; climate_change_emissions_reduction; energy_security_and_critical_infrastructure</t>
  </si>
  <si>
    <t>Bill Title: Natural Disaster Mitigation Enterprise, Bill Description: Concerning the creation of an enterprise that is exempt from the requirements of section 20 of article X of the state constitution to administer a fee-based natural disaster mitigation grant program., Topics:, Financing and Financial Incentives</t>
  </si>
  <si>
    <t>MA_S_0000001977_2019_0</t>
  </si>
  <si>
    <t>Promoting clean energy storage</t>
  </si>
  <si>
    <t>For legislation to promote clean energy storage. Telecommunications, Utilities and Energy.</t>
  </si>
  <si>
    <t>Bill Title: Building Energy Codes, Bill Description: Concerning an update to the minimum energy code for the construction of buildings., Topics:, Energy Efficiency</t>
  </si>
  <si>
    <t>MA_S_0000001987_2019_0</t>
  </si>
  <si>
    <t>To expand the green communities program to mitigate climate change</t>
  </si>
  <si>
    <t>For legislation to expand the green communities program to mitigate climate change. Telecommunications, Utilities and Energy.</t>
  </si>
  <si>
    <t>Bill Title: Public Utilities Commission Study Of Community Choice Energy, Bill Description: Concerning an investigation by the public utilities commission to evaluate the parameters of an energy policy allowing communities in Colorado that are served by an investor-owned electric utility to choose alternative wholesale electricity suppliers, and, in connection therewith, making an appropriation., Topics:, Regulatory</t>
  </si>
  <si>
    <t>MA_S_0000001986_2019_0</t>
  </si>
  <si>
    <t>Bill Title: Create Agricultural Drought And Climate Resilience Office, Bill Description: Concerning the creation of an agricultural drought and climate resilience office in the department of agriculture, and, in connection therewith, making an appropriation., Topics:, Regulatory</t>
  </si>
  <si>
    <t>MA_H_0000001745_2017_0</t>
  </si>
  <si>
    <t>For community empowerment</t>
  </si>
  <si>
    <t>Relative to participation of customers in community empowerment contracts. Telecommunications, Utilities and Energy.</t>
  </si>
  <si>
    <t>Bill Title: Climate Change Preparedness And Resiliency, Bill Description: Concerning a comprehensive plan to proactively address the anticipated impacts on Colorado of global climate change, and, in connection therewith, making an appropriation., Topics:, Emissions</t>
  </si>
  <si>
    <t>MA_S_0000001447_2021_0</t>
  </si>
  <si>
    <t>To improve outdoor and indoor air quality for communities burdened by transportation pollution</t>
  </si>
  <si>
    <t>For legislation to improve outdoor and indoor air quality for communities burdened by transportation pollution. Public Health.</t>
  </si>
  <si>
    <t>ncsl_database__energy_legislation_tracking_database__ncsl_topic__climate_change_emissions_reduction; ncsl_database__energy_legislation_tracking_database__ncsl_topic__transportation; ncsl_database__early_care_and_education_bill_tracking__ncsl_topic__child_care_subsidy_&amp;_quality</t>
  </si>
  <si>
    <t>Bill Title: Electric Vehicle Grant Fund, Bill Description: Concerning the powers and duties of the electric vehicle grant fund., Topics:, Financing and Financial Incentives</t>
  </si>
  <si>
    <t>MA_S_0000001835_2017_0</t>
  </si>
  <si>
    <t>Relative to renewable energy generation and market efficiency</t>
  </si>
  <si>
    <t>For legislation relative to renewable energy generation and market efficiency. Telecommunications, Utilities and Energy.</t>
  </si>
  <si>
    <t>energy_efficiency; financing_energy_efficiency_and_renewable_energy; utility_regulation</t>
  </si>
  <si>
    <t>Bill Title: Utility Cost-saving Contract For Local Governments, Bill Description: Concerning the authority of a board of any political subdivision to enter into contracts for utility cost savings., Topics:, Energy Efficiency</t>
  </si>
  <si>
    <t>MA_H_0000002871_2015_0</t>
  </si>
  <si>
    <t>Relative to gas leak repairs during road projects</t>
  </si>
  <si>
    <t>Relative to gas leak repairs during road projects. Telecommunications, Utilities and Energy.</t>
  </si>
  <si>
    <t>fossil_energy; fossil_energy_coal; ncsl_database__state_traffic_safety_legislation_database__ncsl_topic__pedestrian_and_bike_safety</t>
  </si>
  <si>
    <t>Bill Title: Prohibit Coal Rolling In Diesel Vehicles, Bill Description: Prohibit Coal Rolling In Diesel Vehicles, Topics:, Emissions</t>
  </si>
  <si>
    <t>MA_H_0000003255_2021_0</t>
  </si>
  <si>
    <t>To promote electric vehicle fleets by 2035</t>
  </si>
  <si>
    <t>Relative to the implementation of an electric vehicle motor vehicle fleet program. Telecommunications, Utilities and Energy.</t>
  </si>
  <si>
    <t>Bill Title: CDPHE Colorado Department Of Public Health And Environment Hazardous Substances Response, Bill Description: Concerning measures by the department of public health and environment to protect the public from certain hazardous substances, and, in connection therewith, making an appropriation., Topics:, Transportation</t>
  </si>
  <si>
    <t>MA_S_0000002139_2021_0</t>
  </si>
  <si>
    <t>Bill Title: Cooperative Electric Utilities Reasonable Rates Energy Storage, Bill Description: Concerning clarification of the requirement of reasonableness in charges imposed by one cooperative electric association upon another., Topics:, Regulatory</t>
  </si>
  <si>
    <t>MA_H_0000003662_2019_0</t>
  </si>
  <si>
    <t>Authorizing independent retirement systems to divest from fossil fuel companies</t>
  </si>
  <si>
    <t>For legislation to authorize independent retirement systems to divest from fossil fuel companies. Public Service.</t>
  </si>
  <si>
    <t>Bill Title: Measurable Goals Deadlines Colorado Climate Action Plan, Bill Description: Concerning a requirement to include measurable goals that are subject to deadlines in Colorado&amp;#039;s climate action plan., Topics:, Emissions</t>
  </si>
  <si>
    <t>MA_H_0000002230_2021_0</t>
  </si>
  <si>
    <t>For legislation to improve outdoor and indoor air quality for communities exposed to transportation pollution. Public Health.</t>
  </si>
  <si>
    <t>Bill Title: Electric Motor Vehicle Charging Station Parking, Bill Description: Concerning the use of electric motor vehicle charging stations for parking a motor vehicle., Topics:, Transportation</t>
  </si>
  <si>
    <t>MA_S_0000001834_2017_0</t>
  </si>
  <si>
    <t>For legislation to empower communities to transition to renewable energy. Telecommunications, Utilities and Energy.</t>
  </si>
  <si>
    <t>Bill Title: Electric Regional Transmission Organization Hearing, Bill Description: Concerning a transportation legislation review committee hearing on the effects that a retail electric service provider&amp;#039;s participation in a regional transmission organization would have in Colorado., Topics:, Infrastructure</t>
  </si>
  <si>
    <t>MA_S_0000001837_2017_0</t>
  </si>
  <si>
    <t>Relative to the prompt decommissioning of nuclear power stations</t>
  </si>
  <si>
    <t>For legislation relative to the prompt decommissioning of nuclear power stations. Telecommunications, Utilities and Energy.</t>
  </si>
  <si>
    <t>Bill Title: Collect Long-term Climate Change Data, Bill Description: Concerning the collection of greenhouse gas emissions data., Topics:, Emissions</t>
  </si>
  <si>
    <t>MA_H_0000002831_2019_0</t>
  </si>
  <si>
    <t>Authorizing resiliency measures under commercial property assessed clean energy</t>
  </si>
  <si>
    <t>Relative to clean energy at certain commercial properties. Telecommunications, Utilities and Energy.</t>
  </si>
  <si>
    <t>ncsl_database__pension_legislation_database__ncsl_topic__divestiture; ncsl_database__pension_legislation_database__ncsl_topic__governance_and_invesment_policy</t>
  </si>
  <si>
    <t>Bill Title: PERA Public Employees&amp;#039; Retirement Association Board Assess Climate-related Financial Risks, Bill Description: Concerning a requirement that the board of trustees of the public employees&amp;#039; retirement association take certain actions in connection with climate-related financial risks to the various trust funds managed by the association., Topics:, Other Energy</t>
  </si>
  <si>
    <t>MA_S_0000001768_2015_0</t>
  </si>
  <si>
    <t>For legislation relative to protecting consumers of gas and electricity from paying for leaked and unaccounted for gas. Telecommunications, Utilities and Energy.</t>
  </si>
  <si>
    <t>Bill Title: Public Utilities Commission Ethics And Improved Public Information Reporting, Bill Description: Concerning measures to enhance the consumer protection mission of the Colorado public utilities commission, and, in connection therewith, prohibiting a person with recent connections to a regulated utility from serving on the commission and providing for periodic performance audits., Topics:, Regulatory</t>
  </si>
  <si>
    <t>MA_H_0000003313_2021_0</t>
  </si>
  <si>
    <t>Relative to customer access to a modern electric grid. Telecommunications, Utilities and Energy.</t>
  </si>
  <si>
    <t>Bill Title: Energy District Private Financing Commercial, Bill Description: Energy District Private Financing Commercial, Topics:, Financing and Financial Incentives</t>
  </si>
  <si>
    <t>MA_S_0000002155_2021_0</t>
  </si>
  <si>
    <t>For legislation to enhance reliability of renewable resources in the Commonwealth. Telecommunications, Utilities and Energy.</t>
  </si>
  <si>
    <t>Bill Title: Energy Cost-savings Contracts For Vehicle Fleets, Bill Description: Energy Cost-savings Contracts For Vehicle Fleets, Topics:, Transportation</t>
  </si>
  <si>
    <t>MA_H_0000002841_2019_0</t>
  </si>
  <si>
    <t>By Ms. Dykema of Holliston, a petition of Carolyn C. Dykema and others that the Division of Energy Resources be directed to expand the green communities program to mitigate climate change. Telecommunications, Utilities and Energy.</t>
  </si>
  <si>
    <t>Bill Title: Oil And Gas Reporting, Bill Description: Concerning measures to enhance oversight of oil and gas operations within the state., Topics:, Natural Gas Development</t>
  </si>
  <si>
    <t>MA_H_0000002808_2019_0</t>
  </si>
  <si>
    <t>Promoting local energy investment and infrastructure modernization</t>
  </si>
  <si>
    <t>Relative to grid modernization and the promotion of local energy investment. Telecommunications, Utilities and Energy.</t>
  </si>
  <si>
    <t>Bill Title: Electric Vehicle License Plate, Bill Description: Concerning the creation of a license plate for plug-in electric motor vehicles, and, in connection therewith, making an appropriation., Topics:, Transportation</t>
  </si>
  <si>
    <t>MA_S_0000001937_2019_0</t>
  </si>
  <si>
    <t>Improving outdoor lighting and increasing dark-sky visibility</t>
  </si>
  <si>
    <t>For legislation to promote energy efficient lighting, conserve energy, regulate outdoor night lighting, and reduce light pollution. Telecommunications, Utilities and Energy.</t>
  </si>
  <si>
    <t>Bill Title: Fleet Vehicle Energy Cost-savings Contracts, Bill Description: Fleet Vehicle Energy Cost-savings Contracts, Topics:, Transportation</t>
  </si>
  <si>
    <t>MA_S_0000002158_2021_0</t>
  </si>
  <si>
    <t>To create offshore clean energy and new renewable jobs</t>
  </si>
  <si>
    <t>For legislation to create offshore clean energy and new renewable jobs. Telecommunications, Utilities and Energy.</t>
  </si>
  <si>
    <t xml:space="preserve">Bill Title: Retain Avalanche Information Center In DNR, Bill Description: Retain Avalanche Information Center In DNR, Topics:, </t>
  </si>
  <si>
    <t>MA_H_0000001765_2017_0</t>
  </si>
  <si>
    <t>Relative to the decommissioning of nuclear power stations. Telecommunications, Utilities and Energy.</t>
  </si>
  <si>
    <t xml:space="preserve">Bill Title: Support For Use Of Biochar, Bill Description: Concerning the Colorado general assembly&amp;#039;s support for the continued research, development, and application of biochar from our forests., Topics:, </t>
  </si>
  <si>
    <t>MA_H_0000002871_2019_0</t>
  </si>
  <si>
    <t>Regarding net metering for low income and other small facilities</t>
  </si>
  <si>
    <t>Relative to net metering for low income and other small facilities. Telecommunications, Utilities and Energy.</t>
  </si>
  <si>
    <t>transportation_alt_fuel/hybrid; ncsl_database__state_traffic_safety_legislation_database__ncsl_topic__pedestrian_and_bike_safety; ncsl_database__state_traffic_safety_legislation_database__ncsl_topic__slow_medium_speed_vehicles</t>
  </si>
  <si>
    <t xml:space="preserve">Bill Title: Alternative Transportation Options Tax Credit, Bill Description: Concerning the replacement of the income tax deduction for amounts spent by an employer to provide alternative transportation options to employees with an income tax credit for amounts spent by an employer for that purpose, and, in connection therewith, making an appropriation., Topics:, </t>
  </si>
  <si>
    <t>MA_S_0000001875_2017_0</t>
  </si>
  <si>
    <t>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 ncsl_database__energy_legislation_tracking_database__ncsl_topic__utility_regulation</t>
  </si>
  <si>
    <t>Bill Title: State Grants Investments Local Affordable Housing, Bill Description: Concerning state grants for investments in affordable housing at the local level, and, in connection therewith, creating the local investments in transformational affordable housing grant program and the infrastructure and strong communities grant program to invest in infill infrastructure projects that support affordable housing, and making an appropriation., Topics:, Financing and Financial Incentives</t>
  </si>
  <si>
    <t>MA_S_0000001873_2017_0</t>
  </si>
  <si>
    <t>energy_efficiency; transportation_alt_fuel/hybrid; ncsl_database__2012_child_welfare_enacted_legislation_database__ncsl_topic__funding_of_child_welfare_services</t>
  </si>
  <si>
    <t xml:space="preserve">Bill Title: 2022-23 Long Bill, Bill Description: Concerning the provision for payment of the expenses of the executive, legislative, and judicial departments of the state of Colorado, and of its agencies and institutions, for and during the fiscal year beginning July 1, 2022, except as otherwise noted., Topics:, </t>
  </si>
  <si>
    <t>MA_H_0000002919_2019_0</t>
  </si>
  <si>
    <t>To establish building energy performance standards</t>
  </si>
  <si>
    <t>energy_efficiency_building_codes_and_standards; renewable_energy; ncsl_database__economic_mobility_database__ncsl_topic__other/miscellaneous</t>
  </si>
  <si>
    <t>Bill Title: Revolving Loan Fund Invest Affordable Housing, Bill Description: Concerning the creation of a revolving loan fund within the division of housing in the department of local affairs to make investments in transformational affordable housing, and, in connection therewith, making an appropriation., Topics:, Financing and Financial Incentives</t>
  </si>
  <si>
    <t>MA_S_0000001767_2015_0</t>
  </si>
  <si>
    <t>Requiring gas leak repairs during certain road projects</t>
  </si>
  <si>
    <t>For legislation to require gas leak repairs during certain road projects. Telecommunications, Utilities and Energy.</t>
  </si>
  <si>
    <t xml:space="preserve">Bill Title: The Innovative Housing Incentive Program, Bill Description: Concerning the creation of the innovative housing incentive program., Topics:, </t>
  </si>
  <si>
    <t>MA_H_0000003302_2021_0</t>
  </si>
  <si>
    <t>To promote offshore wind energy and renewables</t>
  </si>
  <si>
    <t>Relative to the offshore wind industry, workforce development, fisheries and environmental protection. Telecommunications, Utilities and Energy.</t>
  </si>
  <si>
    <t>Bill Title: College Credit For Work Experience, Bill Description: Concerning a statewide plan for awarding college credit for work-related experience., Topics:, Economic Development</t>
  </si>
  <si>
    <t>MA_H_0000002472_2017_0</t>
  </si>
  <si>
    <t>Relative to nuclear power plant protections</t>
  </si>
  <si>
    <t>Relative to emergency planning zones for nuclear power plants. Public Health.</t>
  </si>
  <si>
    <t xml:space="preserve">Bill Title: State Entity Authority For Public-private Partnerships, Bill Description: Concerning the authority for state public entities to enter into public-private partnerships for public projects, and, in connection therewith, making an appropriation., Topics:, </t>
  </si>
  <si>
    <t>MA_H_0000003142_2013_0</t>
  </si>
  <si>
    <t>Relative to the establishment of a vehicle mileage user fee pilot program by the Massachusetts Department of Transportation</t>
  </si>
  <si>
    <t>Relativerelative to the establishment of a vehicle mileage user fee pilot program by the Department of Transportation. Transportation.</t>
  </si>
  <si>
    <t xml:space="preserve">Bill Title: Update Division Housing Function &amp;amp; Local Development, Bill Description: Concerning an update to statutory provisions governing the functions of the division of housing in the department of local affairs to facilitate housing that promotes state goals for local development, and, in connection therewith, enabling the division of housing to leverage state housing funding to promote the state&amp;#039;s affordable housing and energy performance objectives., Topics:, </t>
  </si>
  <si>
    <t>MA_H_0000003292_2021_0</t>
  </si>
  <si>
    <t>Achieving a green future with infrastructure and workforce investments</t>
  </si>
  <si>
    <t>Relative to a green future with infrastructure and workforce investments. Telecommunications, Utilities and Energy.</t>
  </si>
  <si>
    <t>ncsl_database__state_public_health_legislation_database__ncsl_topic__public_health:_information_and_reporting</t>
  </si>
  <si>
    <t>Bill Title: Utilization Of Demographic Data By Colorado Department Public Health And Environment, Bill Description: Concerning the utilization of demographic health data by the department of public health and environment to address health inequities, and, in connection therewith, making an appropriation., Topics:, Regulatory</t>
  </si>
  <si>
    <t>MA_H_0000003264_2021_0</t>
  </si>
  <si>
    <t>Relative to transportation and environmental justice</t>
  </si>
  <si>
    <t>For legislation to established a transportation climate initiative trust fund and to reduce greenhouse gas emissions in the transportation sector. Telecommunications, Utilities and Energy.</t>
  </si>
  <si>
    <t>Bill Title: New Energy Improvement District Clarifications, Bill Description: New Energy Improvement District Clarifications, Topics:, Financing and Financial Incentives</t>
  </si>
  <si>
    <t>MA_S_0000002153_2021_0</t>
  </si>
  <si>
    <t>To empower communities to transition to renewable energy</t>
  </si>
  <si>
    <t>Bill Title: Unused State-owned Real Property Beneficial Use, Bill Description: Concerning the beneficial use of unused state-owned real property, and, in connection therewith, directing the department of personnel to inventory such property and use such property to promote affordable housing, child care, public schools, residential mental and behavioral health care, and renewable energy development., Topics:, Infrastructure</t>
  </si>
  <si>
    <t>MA_H_0000002914_2019_0</t>
  </si>
  <si>
    <t>To promote local energy resiliency</t>
  </si>
  <si>
    <t>Relative to the use of local or district energy services, the energy microgrid, or public rights of way for the purposes of energy generation or resiliency. Telecommunications, Utilities and Energy.</t>
  </si>
  <si>
    <t>MA_H_0000003559_2021_0</t>
  </si>
  <si>
    <t>Relative to public transit electrification</t>
  </si>
  <si>
    <t>Relative to electric vehicles and the electrification of public transportation. Transportation.</t>
  </si>
  <si>
    <t xml:space="preserve">Bill Title: Modification To Regulations Of Factory-built Structures, Bill Description: Concerning modifications to the regulations of factory-built structures., Topics:, </t>
  </si>
  <si>
    <t>MA_H_0000004505_2019_0</t>
  </si>
  <si>
    <t>ncsl_database__economic_mobility_database__ncsl_topic__administration_and_councils; ncsl_database__economic_mobility_database__ncsl_topic__tax_credits_and_deductions</t>
  </si>
  <si>
    <t>Bill Title: Advanced Industry Investment Tax Credit, Bill Description: Concerning the expansion of the advanced industry investment tax credit, and, in connection therewith, making an appropriation., Topics:, Economic Development</t>
  </si>
  <si>
    <t>MA_H_0000000912_2021_0</t>
  </si>
  <si>
    <t>Relative to forest protection</t>
  </si>
  <si>
    <t>For legislation to establish coordinated management guidelines for public forest lands. Environment, Natural Resources and Agriculture.</t>
  </si>
  <si>
    <t>ncsl_database__energy_legislation_tracking_database__ncsl_topic__climate_change_adaptation_and_environment; ncsl_database__energy_legislation_tracking_database__ncsl_topic__climate_change_emissions_reduction; ncsl_database__energy_legislation_tracking_database__ncsl_topic__renewable_energy; ncsl_database__energy_legislation_tracking_database__ncsl_topic__renewable_energy_solar</t>
  </si>
  <si>
    <t xml:space="preserve">Bill Title: Division Of Motor Vehicles Colorado Driver&amp;#039;s License Record Identification And Vehicle Enterprise System, Bill Description: Concerning the implementation of a new computer system by the division of motor vehicles to facilitate the division&amp;#039;s administration of the operation of motor vehicles in the state., Topics:, </t>
  </si>
  <si>
    <t>MA_S_0000002138_2021_0</t>
  </si>
  <si>
    <t>For legislation relative to transportation and environmental justice. Telecommunications, Utilities and Energy.</t>
  </si>
  <si>
    <t>climate_change_emissions_reduction; energy_efficiency; renewable_energy; transportation_alt_fuel/hybrid</t>
  </si>
  <si>
    <t xml:space="preserve">Bill Title: Security For Colorado Seniors, Bill Description: Concerning addressing the needs of older Coloradans through the strategic investments in aging grant program., Topics:, </t>
  </si>
  <si>
    <t>MA_H_0000003301_2021_0</t>
  </si>
  <si>
    <t>Powering Cape &amp; Island homes with offshore wind energy</t>
  </si>
  <si>
    <t>Relative to offshore wind energy for homes located in cities and towns within Barnstable, Dukes or Nantucket counties. Telecommunications, Utilities and Energy.</t>
  </si>
  <si>
    <t>ncsl_database__economic_mobility_database__ncsl_topic__emergency_response</t>
  </si>
  <si>
    <t>Bill Title: Extension Of Certain Unused Tax Credits, Bill Description: Concerning the extension of the period for which unused and expiring Colorado job growth incentive and enterprise zone income tax credits may be carried forward to subsequent years, and, in connection therewith, making an appropriation., Topics:, Economic Development</t>
  </si>
  <si>
    <t>MA_H_0000003350_2021_0</t>
  </si>
  <si>
    <t>Relative to building energy and decarbonization</t>
  </si>
  <si>
    <t>Relative to building energy and decarbonization. Telecommunications, Utilities and Energy.</t>
  </si>
  <si>
    <t>Bill Title: Operators Liable For Oil And Gas Operations, Bill Description: Operators Liable For Oil And Gas Operations, Topics:, Natural Gas Development</t>
  </si>
  <si>
    <t>MA_H_0000002853_2019_0</t>
  </si>
  <si>
    <t>For legislation to provide local option for communities to choose energy projects. Telecommunications, Utilities and Energy.</t>
  </si>
  <si>
    <t>Bill Title: Affirm Local Gov Siting Auth Oil &amp; Gas Facilities, Bill Description: Affirm Local Gov Siting Auth Oil &amp; Gas Facilities, Topics:, Natural Gas Development</t>
  </si>
  <si>
    <t>MA_S_0000001945_2019_0</t>
  </si>
  <si>
    <t>Bill Title: Safe Disposal Naturally Occur Radioactive Material, Bill Description: Concerning enhanced protections regarding the disposal of naturally occurring radioactive materials, and, in connection therewith, making an appropriation., Topics:, Natural Gas Development</t>
  </si>
  <si>
    <t>MA_H_0000002930_2019_0</t>
  </si>
  <si>
    <t>Sparking the modernization of state heat systems</t>
  </si>
  <si>
    <t>Relative to conversion of fossil fuel heating customers to heat pumps, solar thermal, or other renewable or low greenhouse gas emissions heating technologies. Telecommunications, Utilities and Energy.</t>
  </si>
  <si>
    <t xml:space="preserve">Bill Title: Protect Water Oil Gas Operations Fracking, Bill Description: Protect Water Oil Gas Operations Fracking, Topics:, </t>
  </si>
  <si>
    <t>MA_S_0000001798_2015_0</t>
  </si>
  <si>
    <t>Establishing funding to provide moneys for postclosure activities at nuclear power stations</t>
  </si>
  <si>
    <t>For legislation to establish funding to provide moneys for postclosure activities at nuclear power stations. Telecommunications, Utilities and Energy.</t>
  </si>
  <si>
    <t>Bill Title: Oil And Gas Facilities Distance From School Property, Bill Description: Concerning a clarification of the minimum distance from which certain oil and gas facilities must be located from any school., Topics:, Natural Gas Development</t>
  </si>
  <si>
    <t>MA_S_0000001797_2015_0</t>
  </si>
  <si>
    <t>Establishing a fee on the storage of spent nuclear fuel in pools</t>
  </si>
  <si>
    <t>For legislation to establish a fee on the storage of spent nuclear fuel in pools. Telecommunications, Utilities and Energy.</t>
  </si>
  <si>
    <t xml:space="preserve">Bill Title: Oil Gas Surface Owner Horizontal Drilling Setbacks, Bill Description: Oil Gas Surface Owner Horizontal Drilling Setbacks, Topics:, </t>
  </si>
  <si>
    <t>MA_S_0000001935_2019_0</t>
  </si>
  <si>
    <t>Establishing a net zero stretch energy code</t>
  </si>
  <si>
    <t xml:space="preserve">Bill Title: Protect Pub Health Oil &amp; Gas Hydraulic Fracturing, Bill Description: Protect Pub Health Oil &amp; Gas Hydraulic Fracturing, Topics:, </t>
  </si>
  <si>
    <t>MA_S_0000001877_2017_0</t>
  </si>
  <si>
    <t>Relative to solar net metering fairness</t>
  </si>
  <si>
    <t>For legislation relative to solar net metering fairness. Telecommunications, Utilities and Energy.</t>
  </si>
  <si>
    <t xml:space="preserve">Bill Title: Local Control Oil Gas Regulation, Bill Description: Local Control Oil Gas Regulation, Topics:, </t>
  </si>
  <si>
    <t>MA_S_0000002180_2021_0</t>
  </si>
  <si>
    <t>Supporting solar energy deployment in the Commonwealth</t>
  </si>
  <si>
    <t>For legislation to support solar energy deployment in the Commonwealth. Telecommunications, Utilities and Energy.</t>
  </si>
  <si>
    <t>Bill Title: Oil Spills Gas Releases Reporting, Bill Description: Oil Spills Gas Releases Reporting, Topics:, Natural Gas Development</t>
  </si>
  <si>
    <t>MA_H_0000002031_2015_0</t>
  </si>
  <si>
    <t>Increasing nuclear power plant protections to a fifty mile radius</t>
  </si>
  <si>
    <t>For legislation to increase power plant safety preparedness by the Department of Public Health to twenty miles. Public Health.</t>
  </si>
  <si>
    <t>MA_S_0000002232_2021_0</t>
  </si>
  <si>
    <t>Relative to better buildings</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</si>
  <si>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t>
  </si>
  <si>
    <t>Bill Title: Reduce Greenhouse Gas Emissions by 2050, Bill Description: Concerning a reduction in greenhouse gas emissions in Colorado, and, in connection therewith, requiring that, by the year 2050, statewide greenhouse gas emissions be reduced by eighty percent of the levels of greenhouse gas emissions that existed in the year 2005., Topics:, Emissions</t>
  </si>
  <si>
    <t>MA_S_0000002292_2021_0</t>
  </si>
  <si>
    <t>For legislation relative to public transit electrification. Transportation.</t>
  </si>
  <si>
    <t>Bill Title: Oil &amp; Gas Operators Share Dev Plans With Local Gov, Bill Description: Oil &amp; Gas Operators Share Dev Plans With Local Gov, Topics:, Natural Gas Development</t>
  </si>
  <si>
    <t>MA_S_0000002202_2021_0</t>
  </si>
  <si>
    <t>For legislation relative to building energy and decarbonization. Telecommunications, Utilities and Energy.</t>
  </si>
  <si>
    <t>Bill Title: Increased Reporting Oil And Gas Incidents, Bill Description: Concerning increased reporting of oil and gas incidents., Topics:, Natural Gas Development</t>
  </si>
  <si>
    <t>MA_H_0000002145_2021_0</t>
  </si>
  <si>
    <t>Promoting the adoption of renewable energy for heating, cooling and hot water</t>
  </si>
  <si>
    <t>Relative to promoting the adoption of renewable energy for heating, cooling and hot water under the zoning law. Municipalities and Regional Government.</t>
  </si>
  <si>
    <t>Bill Title: Additional Protections Forced Pooling Order, Bill Description: Concerning additional protections for oil and gas interest owners subject to pooling of oil and gas resources., Topics:, Natural Gas Development</t>
  </si>
  <si>
    <t>MA_S_0000002142_2021_0</t>
  </si>
  <si>
    <t>Bill Title: Oil Gas Operators Disclose Pipe Location Development Plans, Bill Description: Concerning additional disclosures of information by oil and gas operators, and, in connection therewith, requiring the disclosure of the location of subsurface facilities and the sharing of oil and gas operators&amp;#039; development plans with affected local governments., Topics:, Natural Gas Development</t>
  </si>
  <si>
    <t>MA_S_0000001848_2017_0</t>
  </si>
  <si>
    <t>Relative to low income solar</t>
  </si>
  <si>
    <t>For legislation relative to low income solar. Telecommunications, Utilities and Energy.</t>
  </si>
  <si>
    <t xml:space="preserve">Bill Title: Oil &amp; Gas Sev Tax Point Of Taxation, Bill Description: Oil &amp; Gas Sev Tax Point Of Taxation, Topics:, </t>
  </si>
  <si>
    <t>MA_H_0000003403_2017_0</t>
  </si>
  <si>
    <t>Relative to solar net metering credits for publicly-assisted housing or its residents and exempting low-income ratepayers from monthly minimum reliability contributions. Telecommunications, Utilities and Energy.</t>
  </si>
  <si>
    <t>Bill Title: Oil Gas Operators Disclosures Wellhead Integrity, Bill Description: Concerning additional safety requirements for oil and gas operators, and, in connection therewith, requiring the disclosure of the location of subsurface facilities and the sharing of oil and gas operators&amp;#039; development plans with affected local governments and requiring rules regarding wellhead integrity., Topics:, Natural Gas Development</t>
  </si>
  <si>
    <t>MA_S_0000001941_2019_0</t>
  </si>
  <si>
    <t>For legislation to authorize resiliency measures under commercial property assessed clean energy. Telecommunications, Utilities and Energy.</t>
  </si>
  <si>
    <t xml:space="preserve">Bill Title: Oil &amp; Gas Comm Review EPA Fracking Study, Bill Description: Oil &amp; Gas Comm Review EPA Fracking Study, Topics:, </t>
  </si>
  <si>
    <t>MA_H_0000003283_2021_0</t>
  </si>
  <si>
    <t>To eliminate geographic barriers of shared solar</t>
  </si>
  <si>
    <t>For legislation to eliminate geographic barriers of shared solar energy. Telecommunications, Utilities and Energy.</t>
  </si>
  <si>
    <t>Bill Title: Treat Recovered Natural Gas As Lease Gas, Bill Description: Treat Recovered Natural Gas As Lease Gas, Topics:, Natural Gas Development</t>
  </si>
  <si>
    <t>MA_H_0000002164_2021_0</t>
  </si>
  <si>
    <t>Relative to solar permitting</t>
  </si>
  <si>
    <t>By Mr. Golden of Lowell, a petition of Thomas A. Golden, Jr., that permit granting authorities allow for electronic submission of the permit applications and associated documentation for the installation of certain solar systems. Municipalities and Regional Government.</t>
  </si>
  <si>
    <t>Bill Title: Renewable Energy Standard Retail Wholesale Methane, Bill Description: Renewable Energy Standard Retail Wholesale Methane, Topics:, Electricity Generation</t>
  </si>
  <si>
    <t>MA_S_0000000562_2021_0</t>
  </si>
  <si>
    <t>Reducing unnecessary destruction of forests</t>
  </si>
  <si>
    <t>For legislation to reduce unnecessary destruction of forests. Environment, Natural Resources and Agriculture.</t>
  </si>
  <si>
    <t>ncsl_database__energy_legislation_tracking_database__ncsl_topic__climate_change_adaptation_and_environment; ncsl_database__energy_legislation_tracking_database__ncsl_topic__renewable_energy</t>
  </si>
  <si>
    <t>Bill Title: Require 100% Renewable Energy By 2035, Bill Description: Concerning an update to the renewable energy standard to require that all electric utilities derive their energy from one hundred percent renewable sources by 2035., Topics:, Electricity Generation</t>
  </si>
  <si>
    <t>MA_H_0000003365_2021_0</t>
  </si>
  <si>
    <t>Providing for building justice with jobs</t>
  </si>
  <si>
    <t>For legislation to establish the building justice with jobs task force and to adopt housing regulations mandating minimum energy efficiency, energy performance or related energy standards. Telecommunications, Utilities and Energy.</t>
  </si>
  <si>
    <t>Bill Title: Measurable Goals Deadlines CO Climate Action Plan, Bill Description: Measurable Goals Deadlines CO Climate Action Plan, Topics:, Emissions</t>
  </si>
  <si>
    <t>MA_S_0000002226_2021_0</t>
  </si>
  <si>
    <t>For legislation to provide for building justice with jobs. Telecommunications, Utilities and Energy.</t>
  </si>
  <si>
    <t>ncsl_database__energy_legislation_tracking_database__ncsl_topic__climate_change_emissions_reduction; ncsl_database__energy_legislation_tracking_database__ncsl_topic__energy_efficiency; ncsl_database__energy_legislation_tracking_database__ncsl_topic__green_jobs</t>
  </si>
  <si>
    <t>Bill Title: Incentives for Distributed Energy, Bill Description: Incentives for Distributed Energy, Topics:, Electricity Generation</t>
  </si>
  <si>
    <t>MA_S_0000001851_2015_0</t>
  </si>
  <si>
    <t xml:space="preserve">Bill Title: Renewable Energy Standards CO Credits Removal, Bill Description: Renewable Energy Standards CO Credits Removal, Topics:, </t>
  </si>
  <si>
    <t>MA_H_0000002502_2017_0</t>
  </si>
  <si>
    <t>Relative to emergency planning</t>
  </si>
  <si>
    <t>For legislation to direct the Massachusetts Emergency Management Agency to assess and report on the preparedness plans for radiological accidents at the Pilgrim Nuclear Power Station and the Seabrook Nuclear Power Plant. Public Safety and Homeland Security.</t>
  </si>
  <si>
    <t xml:space="preserve">Bill Title: On-bill Energy Efficiency Impr Financing, Bill Description: On-bill Energy Efficiency Impr Financing, Topics:, </t>
  </si>
  <si>
    <t>MA_S_0000002186_2021_0</t>
  </si>
  <si>
    <t>Ensuring a healthy future for environmental justice communities</t>
  </si>
  <si>
    <t>For legislation to ensure a healthy future for environmental justice communities. Telecommunications, Utilities and Energy.</t>
  </si>
  <si>
    <t>Bill Title: Adopt Renewable Natural Gas Standard, Bill Description: Concerning adoption of a renewable natural gas standard., Topics:, Electricity Generation</t>
  </si>
  <si>
    <t>MA_H_0000003333_2021_0</t>
  </si>
  <si>
    <t>To prevent biomass energy to protect the air we breathe</t>
  </si>
  <si>
    <t>Relative to biomass energy. Telecommunications, Utilities and Energy.</t>
  </si>
  <si>
    <t>ncsl_database__energy_legislation_tracking_database__ncsl_topic__climate_change_emissions_reduction; ncsl_database__energy_legislation_tracking_database__ncsl_topic__renewable_energy</t>
  </si>
  <si>
    <t>Bill Title: Explore Performance-based Utility Regulation, Bill Description: Explore Performance-based Utility Regulation, Topics:, Regulatory</t>
  </si>
  <si>
    <t>MA_S_0000002197_2021_0</t>
  </si>
  <si>
    <t>For legislation to prevent biomass energy to protect the air we breathe. Telecommunications, Utilities and Energy.</t>
  </si>
  <si>
    <t>Bill Title: Safety Markings For Rural Towers Under 200 Feet, Bill Description: Safety Markings For Rural Towers Under 200 Feet, Topics:, Infrastructure</t>
  </si>
  <si>
    <t>MA_H_0000002805_2019_0</t>
  </si>
  <si>
    <t>To advance beneficial electrification of space heating</t>
  </si>
  <si>
    <t>For legislation to establish a beneficial electrification commission to study the economic, energy, and environmental benefits of market transformation to accelerate beneficial electrification of space heating. Telecommunications, Utilities and Energy.</t>
  </si>
  <si>
    <t>Bill Title: Allow Electric Utility Customers Install Energy Storage Equipment, Bill Description: Concerning the rights of consumers of electricity to install electricity storage systems on their property., Topics:, Infrastructure</t>
  </si>
  <si>
    <t>MA_S_0000002165_2021_0</t>
  </si>
  <si>
    <t xml:space="preserve">Bill Title: Transparency Bldg Energy Performance, Bill Description: Transparency Bldg Energy Performance, Topics:, </t>
  </si>
  <si>
    <t>MA_H_0000002159_2021_0</t>
  </si>
  <si>
    <t>Requiring the master plans of cities and towns to address climate change and renewable energy</t>
  </si>
  <si>
    <t>By Mr. Garballey of Arlington, a petition of Sean Garballey that master plans by planning boards in cities and towns address climate change and renewable energy. Municipalities and Regional Government.</t>
  </si>
  <si>
    <t>Bill Title: Electric Grid Modernization Plans, Bill Description: Electric Grid Modernization Plans, Topics:, Infrastructure</t>
  </si>
  <si>
    <t>MA_H_0000003314_2021_0</t>
  </si>
  <si>
    <t>Relative to the reliability of renewable resources in the Commonwealth. Telecommunications, Utilities and Energy.</t>
  </si>
  <si>
    <t xml:space="preserve">Bill Title: Colorado Forest Energy Jobs Act, Bill Description: Colorado Forest Energy Jobs Act, Topics:, </t>
  </si>
  <si>
    <t>MA_H_0000003319_2021_0</t>
  </si>
  <si>
    <t>To enable net metering for on-site solar energy</t>
  </si>
  <si>
    <t>Relative to net metering for on-site solar energy. Telecommunications, Utilities and Energy.</t>
  </si>
  <si>
    <t>financing_energy_efficiency_and_renewable_energy; renewable_energy; transportation</t>
  </si>
  <si>
    <t>Bill Title: Funding For Energy Efficiency In Schools, Bill Description: Funding For Energy Efficiency In Schools, Topics:, Financing and Financial Incentives</t>
  </si>
  <si>
    <t>MA_S_0000000603_2021_0</t>
  </si>
  <si>
    <t>Establishing a Massachusetts Flood Risk Protection Program</t>
  </si>
  <si>
    <t>For legislation to establish a Massachusetts Flood Risk Protection Program. Environment, Natural Resources and Agriculture.</t>
  </si>
  <si>
    <t>energy_efficiency; green_jobs; renewable_energy</t>
  </si>
  <si>
    <t>Bill Title: Energy Efficiency and Renewable Energy Jobs Act, Bill Description: Energy Efficiency and Renewable Energy Jobs Act, Topics:, Energy Efficiency</t>
  </si>
  <si>
    <t>MA_S_0000001507_2021_0</t>
  </si>
  <si>
    <t>Relative to monitoring dry casks of spent nuclear fuel</t>
  </si>
  <si>
    <t>For legislation to monitor dry casks of spent nuclear fuel. Public Health.</t>
  </si>
  <si>
    <t>Bill Title: Social Cost Of Carbon In Certain Fiscal Notes, Bill Description: Social Cost Of Carbon In Certain Fiscal Notes, Topics:, Emissions</t>
  </si>
  <si>
    <t>MA_H_0000003579_2021_0</t>
  </si>
  <si>
    <t>Bill Title: Electric Utility Distribution Grid Resource Acquisition Plan, Bill Description: Concerning modifications to the electric utility resource acquisition process, and, in connection therewith, promoting a more resilient, reliable, and cost-effective electrical grid through enhanced planning and data transparency., Topics:, Infrastructure</t>
  </si>
  <si>
    <t>MA_H_0000003366_2021_0</t>
  </si>
  <si>
    <t>Relative to developing energy performance standards for large buildings. Telecommunications, Utilities and Energy.</t>
  </si>
  <si>
    <t xml:space="preserve">Bill Title: Economic Devel Through Distributed Gen, Bill Description: Economic Devel Through Distributed Gen, Topics:, </t>
  </si>
  <si>
    <t>MA_H_0000002254_2021_0</t>
  </si>
  <si>
    <t>To add Section 5K(I) to Section 5K of Chapter 111</t>
  </si>
  <si>
    <t>Relative to the reporting of spent nuclear fuel at certain electricity generating facilities. Public Health.</t>
  </si>
  <si>
    <t xml:space="preserve">Bill Title: Increase Oversight Radioactive Materials, Bill Description: Increase Oversight Radioactive Materials, Topics:, </t>
  </si>
  <si>
    <t>MA_H_0000003278_2021_0</t>
  </si>
  <si>
    <t>Establishing solar neighborhoods</t>
  </si>
  <si>
    <t>Relative to establishing solar neighborhoods. Telecommunications, Utilities and Energy.</t>
  </si>
  <si>
    <t>Bill Title: Expand Scope Shared Photovoltaic Facilities, Bill Description: Expand Scope Shared Photovoltaic Facilities, Topics:, Electricity Generation</t>
  </si>
  <si>
    <t>MA_H_0000003328_2021_0</t>
  </si>
  <si>
    <t xml:space="preserve">Bill Title: Facilitate Distributed Energy Generation In CO, Bill Description: Facilitate Distributed Energy Generation In CO, Topics:, </t>
  </si>
  <si>
    <t>MA_S_0000002169_2021_0</t>
  </si>
  <si>
    <t>Supporting solar distribution</t>
  </si>
  <si>
    <t>For legislation to support solar distribution. Telecommunications, Utilities and Energy.</t>
  </si>
  <si>
    <t xml:space="preserve">Bill Title: Re-energize CO Renewable Elec For Parks, Bill Description: Re-energize CO Renewable Elec For Parks, Topics:, </t>
  </si>
  <si>
    <t>MA_block_224</t>
  </si>
  <si>
    <t>MA_H_0000001775_2011_0</t>
  </si>
  <si>
    <t>Renewable Energy Development</t>
  </si>
  <si>
    <t>Relative to comprehensive siting reform for land based wind projects. Telecommunications, Utilities and Energy.</t>
  </si>
  <si>
    <t>Bill Title: PUC Consider Full Cost Carbon For Elec Generation, Bill Description: PUC Consider Full Cost Carbon For Elec Generation, Topics:, Emissions</t>
  </si>
  <si>
    <t>MA_H_0000000223_2011_0</t>
  </si>
  <si>
    <t>Enhancing the Global Warming Solutions Act</t>
  </si>
  <si>
    <t>Relative to reviewing the economic impact of proposed rules and regulations governing greenhouse gas emissions. Environment, Natural Resources and Agriculture.</t>
  </si>
  <si>
    <t>Bill Title: Infrastructure Resistance To EMP &amp; Solar Flare, Bill Description: Infrastructure Resistance To EMP &amp; Solar Flare, Topics:, Infrastructure</t>
  </si>
  <si>
    <t>MA_H_0000000887_2011_0</t>
  </si>
  <si>
    <t>Relative to a renewable energy generation fund.</t>
  </si>
  <si>
    <t>For legislation to authorize the secretary of environmental affairs to enter into certain leases and establishing a renewable energy generation fund. Telecommunications, Utilities and Energy.</t>
  </si>
  <si>
    <t>MA_H_0000001759_2011_0</t>
  </si>
  <si>
    <t>MA_H_0000001761_2011_0</t>
  </si>
  <si>
    <t>Relative to Renewable Energy</t>
  </si>
  <si>
    <t>Relative to low cost renewable energy. Telecommunications, Utilities and Energy.</t>
  </si>
  <si>
    <t>MA_H_0000000889_2011_0</t>
  </si>
  <si>
    <t>Relative to consumer choice of green electricity</t>
  </si>
  <si>
    <t>Relative to consumer choice of electricity from renewable sources. Telecommunications, Utilities and Energy.</t>
  </si>
  <si>
    <t>MA_S_0000001583_2013_0</t>
  </si>
  <si>
    <t>Relative to renewable energy portfolio standards</t>
  </si>
  <si>
    <t>For legislation relative to renewable energy portfolio standards. Telecommunications, Utilities and Energy.</t>
  </si>
  <si>
    <t>MA_H_0000002955_2013_0</t>
  </si>
  <si>
    <t>Relative to renewable energy</t>
  </si>
  <si>
    <t>Relative to renewable energy  By Mr. Kulik of Worthington, a petition of Stephen Kulik that the Department of Energy Resources treat renewable generation equally when creating, developing and administering programs. Telecommunications, Utilities and Energy.</t>
  </si>
  <si>
    <t>MA_H_0000000253_2011_0</t>
  </si>
  <si>
    <t>To promote the reduction of green house gas emissions and to reduce the use of fossil fuels for vehicles in the Commonwealth.</t>
  </si>
  <si>
    <t>By Mr. Smizik of Brookline, a petition of Frank I. Smizik and others for the establishment of a clean vehicle emissions incentive program within the Executive Office of Energy and Environmental Affairs. Environment, Natural Resources and Agriculture.</t>
  </si>
  <si>
    <t>MA_H_0000000859_2011_0</t>
  </si>
  <si>
    <t>Relative to green energy generation</t>
  </si>
  <si>
    <t>Relative to green energy generation. Telecommunications, Utilities and Energy.</t>
  </si>
  <si>
    <t>MA_S_0000001870_2011_0</t>
  </si>
  <si>
    <t>For legislation to enhance the Global Warming Solutions Act. State Administration and Regulatory Oversight.</t>
  </si>
  <si>
    <t>MA_H_0000002776_2011_0</t>
  </si>
  <si>
    <t>Relative to greenhouse gases and arbor damage</t>
  </si>
  <si>
    <t>Relative to greenhouse gases and arbor damage. Environment, Natural Resources and Agriculture.</t>
  </si>
  <si>
    <t>MA_H_0000000219_2011_0</t>
  </si>
  <si>
    <t>Relative to greenhouse gas emission limits. Environment, Natural Resources and Agriculture.</t>
  </si>
  <si>
    <t>MA_H_0000001768_2011_0</t>
  </si>
  <si>
    <t>Promoting incremental hydropower improvements</t>
  </si>
  <si>
    <t>For legislation to provide for increased capacity or efficiency improvements at hydropower facilities. Telecommunications, Utilities and Energy.</t>
  </si>
  <si>
    <t>MA_S_0000000389_2013_0</t>
  </si>
  <si>
    <t>Relative to recycling</t>
  </si>
  <si>
    <t>For legislation relative to recycling. Environment, Natural Resources and Agriculture.</t>
  </si>
  <si>
    <t>MA_H_0000001760_2011_0</t>
  </si>
  <si>
    <t>To promote solar generation</t>
  </si>
  <si>
    <t>Relative to the production of solar energy by electric companies and distribution companies. Telecommunications, Utilities and Energy.</t>
  </si>
  <si>
    <t>MA_S_0000001329_2013_0</t>
  </si>
  <si>
    <t>Relative to the equitable taxation of solar systems</t>
  </si>
  <si>
    <t>For legislation relative to the equitable taxation of solar and wind powered systems. Revenue.</t>
  </si>
  <si>
    <t>ncsl_database__energy_legislation_tracking_database__ncsl_topic__electric_grid_and_transmission; ncsl_database__energy_legislation_tracking_database__ncsl_topic__renewable_energy; ncsl_database__energy_legislation_tracking_database__ncsl_topic__renewable_energy_solar; ncsl_database__energy_legislation_tracking_database__ncsl_topic__renewable_energy_wind</t>
  </si>
  <si>
    <t>MA_S_0000001582_2013_0</t>
  </si>
  <si>
    <t>MA_H_0000001004_2011_0</t>
  </si>
  <si>
    <t>Pertaining to green energy career development</t>
  </si>
  <si>
    <t>For legislation to regulate solar specialty contractors</t>
  </si>
  <si>
    <t>MA_S_0000001668_2011_0</t>
  </si>
  <si>
    <t>Promoting further renewable energy competition.</t>
  </si>
  <si>
    <t>For legislation to promote further renewable energy competition. Telecommunications, Utilities and Energy.</t>
  </si>
  <si>
    <t>MA_S_0000001643_2011_0</t>
  </si>
  <si>
    <t>Providing access to renewable energy resources.</t>
  </si>
  <si>
    <t>For legislation to provide access to renewable energy resources. Telecommunications, Utilities and Energy.</t>
  </si>
  <si>
    <t>MA_H_0000000857_2011_0</t>
  </si>
  <si>
    <t>Establishing a renewable energy investment commission</t>
  </si>
  <si>
    <t>By Mr. Atsalis of Barnstable, a petition of Demetrius J. Atsalis and others establishing a renewable energy investment commission. Telecommunications, Utilities and Energy.</t>
  </si>
  <si>
    <t>MA_H_0000003905_2015_0</t>
  </si>
  <si>
    <t>To modernize municipal finance and government</t>
  </si>
  <si>
    <t>A message from His Excellency the Governor recommending legislation to modernize municipal finance and government (House, No. 3905).</t>
  </si>
  <si>
    <t>MA_S_0000001675_2011_0</t>
  </si>
  <si>
    <t>Relative to renewable energy generation and connection</t>
  </si>
  <si>
    <t>For legislation to generate and connect renewable energy. Telecommunications, Utilities and Energy.</t>
  </si>
  <si>
    <t>MA_S_0000001518_2009_0</t>
  </si>
  <si>
    <t>Promote further renewable energy competition</t>
  </si>
  <si>
    <t>MA_S_0000001524_2009_0</t>
  </si>
  <si>
    <t>Relative to expanding energy efficiency in the Commonwealth.</t>
  </si>
  <si>
    <t>Expand energy efficiency in the Commonwealth.</t>
  </si>
  <si>
    <t>MA_S_0000001672_2011_0</t>
  </si>
  <si>
    <t>Relative to the monitoring of natural gas.</t>
  </si>
  <si>
    <t>For legislation to monitor natural gas. Telecommunications, Utilities and Energy.</t>
  </si>
  <si>
    <t>MA_H_0000002954_2013_0</t>
  </si>
  <si>
    <t>Relative to renewable energy certificates</t>
  </si>
  <si>
    <t>Relativerelative to renewable energy certificates. Telecommunications, Utilities and Energy.</t>
  </si>
  <si>
    <t>MA_S_0000001658_2011_0</t>
  </si>
  <si>
    <t>MA_H_0000002960_2009_0</t>
  </si>
  <si>
    <t>Enhancing the global warming solutions act.</t>
  </si>
  <si>
    <t>Regulations proposed by Executive agencies in response to global warming</t>
  </si>
  <si>
    <t>MA_H_0000003906_2015_0</t>
  </si>
  <si>
    <t>Relative to modernizing municipal finance and government [for message, see House, No. 3905] as relates to sections 15 through 30, 36 through 41, 48 through 55, 57 through 79, 81 through 94, 96 through 100, 201 through 220, 232 through 240. Municipalities and Regional Government.</t>
  </si>
  <si>
    <t>MA_H_0000002818_2019_0</t>
  </si>
  <si>
    <t>Relative to consumer choice</t>
  </si>
  <si>
    <t>Relative to electric utility consumer choice. Telecommunications, Utilities and Energy.</t>
  </si>
  <si>
    <t>MA_H_0000002926_2013_0</t>
  </si>
  <si>
    <t>Relative to utilities, smart meters, and ratepayers’ rights</t>
  </si>
  <si>
    <t>Relativerelative to utility meters and the rights of utility ratepayers. Telecommunications, Utilities and Energy.</t>
  </si>
  <si>
    <t>MA_S_0000001659_2011_0</t>
  </si>
  <si>
    <t>Relative to class I and class II renewable energy portfolio standards for hydropower facilities</t>
  </si>
  <si>
    <t>For legislation encouraging renewable energy generation. Telecommunications, Utilities and Energy.</t>
  </si>
  <si>
    <t>MA_H_0000000671_2015_0</t>
  </si>
  <si>
    <t>For legislation to establish performance standards for the reduction of municipal solid waste. Environment, Natural Resources and Agriculture.</t>
  </si>
  <si>
    <t>MA_S_0000001664_2011_0</t>
  </si>
  <si>
    <t>Improving neighborhood solar and net-metering in the commonwealth</t>
  </si>
  <si>
    <t>For legislation to improve neighborhood solar and net-metering in the commonwealth. Telecommunications, Utilities and Energy.</t>
  </si>
  <si>
    <t>MA_S_0000001764_2015_0</t>
  </si>
  <si>
    <t>MA_S_0000001261_2009_0</t>
  </si>
  <si>
    <t>Establish a woody biomass tax credit</t>
  </si>
  <si>
    <t>For legislation to establish a woody biomass tax credit</t>
  </si>
  <si>
    <t>MA_H_0000004419_2015_0</t>
  </si>
  <si>
    <t>Modernizing municipal finance and government</t>
  </si>
  <si>
    <t>House bill No. 4397 as changed by the committee on Bills in the Third Reading and as amended and passed to be engrossed by the House. June 15, 2016.</t>
  </si>
  <si>
    <t>MA_S_0000001763_2015_0</t>
  </si>
  <si>
    <t>MA_H_0000002934_2013_0</t>
  </si>
  <si>
    <t>To prevent unnecessary arboreal costs due to natural gas leaks</t>
  </si>
  <si>
    <t>Relative to the detection and repair of natural gas leaks and reimbursement for damages. Telecommunications, Utilities and Energy.</t>
  </si>
  <si>
    <t>MA_S_0000001484_2009_0</t>
  </si>
  <si>
    <t>Authorizing biomass net metering.</t>
  </si>
  <si>
    <t>Authorize biomass net metering</t>
  </si>
  <si>
    <t>MA_H_0000000694_2013_0</t>
  </si>
  <si>
    <t>To regulate coal ash as solid waste</t>
  </si>
  <si>
    <t>Relative to the use of coal ash as a solid waste. Environment, Natural Resources and Agriculture.</t>
  </si>
  <si>
    <t>MA_H_0000002694_2017_0</t>
  </si>
  <si>
    <t>Relative to aggregated gas power</t>
  </si>
  <si>
    <t>Relative to aggregated gas power. Telecommunications, Utilities and Energy.</t>
  </si>
  <si>
    <t>MA_H_0000000875_2011_0</t>
  </si>
  <si>
    <t>To promote economic development via renewable energy production</t>
  </si>
  <si>
    <t>For legislation to promote economic development through renewable energy production. Telecommunications, Utilities and Energy.</t>
  </si>
  <si>
    <t>MA_H_0000002820_2019_0</t>
  </si>
  <si>
    <t>Relative to energy efficiency education</t>
  </si>
  <si>
    <t>For legislation to establish a program within the Department of Public Utilities to educate commercial building managers and operators relative to energy efficiency. Telecommunications, Utilities and Energy.</t>
  </si>
  <si>
    <t>MA_H_0000002919_2013_0</t>
  </si>
  <si>
    <t>An Act relative to energy efficiency education</t>
  </si>
  <si>
    <t>MA_H_0000001748_2017_0</t>
  </si>
  <si>
    <t>Relative to the establishment of an energy efficiency pilot program. Telecommunications, Utilities and Energy.</t>
  </si>
  <si>
    <t>MA_S_0000001763_2019_0</t>
  </si>
  <si>
    <t>Relative to clarifying property tax exemptions for solar and wind systems</t>
  </si>
  <si>
    <t>For legislation relative to clarifying property tax exemptions for solar and wind systems. Revenue.</t>
  </si>
  <si>
    <t>MA_H_0000002505_2013_0</t>
  </si>
  <si>
    <t>Relative to solar taxation</t>
  </si>
  <si>
    <t>Relativerelative to the taxation of real property occupied by solar or wind powered renewable generation equipment and devices. Revenue.</t>
  </si>
  <si>
    <t>MA_H_0000003065_2009_0</t>
  </si>
  <si>
    <t>Comprehensive wind energy siting reform</t>
  </si>
  <si>
    <t>Relative to comprehensive wind energy siting reform</t>
  </si>
  <si>
    <t>MA_S_0000001599_2013_0</t>
  </si>
  <si>
    <t>Relative to on-site combined heat and power facilities</t>
  </si>
  <si>
    <t>For legislation relative to on-site combined heat and power facilities. Telecommunications, Utilities and Energy.</t>
  </si>
  <si>
    <t>MA_H_0000003367_2013_0</t>
  </si>
  <si>
    <t>Relative to a solar farm moratorium</t>
  </si>
  <si>
    <t>For legislation to place a moratorium on the installation of large scale ground mounted solar energy systems. Telecommunications, Utilities and Energy.</t>
  </si>
  <si>
    <t>MA_S_0000001485_2009_0</t>
  </si>
  <si>
    <t>Encouraging renewable energy generation.</t>
  </si>
  <si>
    <t>For legislation encouraging renewable energy generation.</t>
  </si>
  <si>
    <t>MA_S_0000001503_2009_0</t>
  </si>
  <si>
    <t>For legislation relative to the alternative portfolio standard.</t>
  </si>
  <si>
    <t>MA_H_0000001487_2017_0</t>
  </si>
  <si>
    <t>Relative to tax exemptions. Revenue.</t>
  </si>
  <si>
    <t>MA_H_0000002547_2011_0</t>
  </si>
  <si>
    <t>Establishing a biofuel tax credit</t>
  </si>
  <si>
    <t>Relative to establishing a biofuel tax credit. Revenue.</t>
  </si>
  <si>
    <t>MA_S_0000001231_2009_0</t>
  </si>
  <si>
    <t>Establish a study commission on tax policey and carbon emissions reduction</t>
  </si>
  <si>
    <t>For legislation to establish a study commission on tax policey and carbon emissions reduction</t>
  </si>
  <si>
    <t>MA_H_0000001732_2017_0</t>
  </si>
  <si>
    <t>MA_H_0000001752_2017_0</t>
  </si>
  <si>
    <t>Regulating of pipelines</t>
  </si>
  <si>
    <t>Relative to further regulating natural gas pipelines. Telecommunications, Utilities and Energy.</t>
  </si>
  <si>
    <t>MA_H_0000003767_2011_0</t>
  </si>
  <si>
    <t>Relative to competitively solicited and cost effective long-term renewable energy contracts</t>
  </si>
  <si>
    <t>Relative to competitively solicited proposals from renewable energy developers. Telecommunications, Utilities and Energy.</t>
  </si>
  <si>
    <t>MA_H_0000001152_2009_0</t>
  </si>
  <si>
    <t>Establishing a Renewable Portfolio Standard for New Baseload Low Cost Renewable Energy.</t>
  </si>
  <si>
    <t>Establishing a renewable portfolio standard for new baseload low cost renewable energy</t>
  </si>
  <si>
    <t>MA_H_0000002887_2015_0</t>
  </si>
  <si>
    <t>Relative to reducing the cost of electricity for Massachusetts ratepayers</t>
  </si>
  <si>
    <t>Relative to the cost of electricity for ratepayers. Telecommunications, Utilities and Energy.</t>
  </si>
  <si>
    <t>MA_S_0000000410_2015_0</t>
  </si>
  <si>
    <t>Resolve relative to establishing a comprehensive waste management hierarchy in Massachusetts</t>
  </si>
  <si>
    <t>For legislation to establish a comprehensive waste managment hierarchy in Massachusetts. Environment, Natural Resources and Agriculture.</t>
  </si>
  <si>
    <t>MA_S_0000001497_2009_0</t>
  </si>
  <si>
    <t>For legislationto monitor natural gas</t>
  </si>
  <si>
    <t>MA_S_0000001641_2011_0</t>
  </si>
  <si>
    <t>To promote renewable gas development</t>
  </si>
  <si>
    <t>For legislation to promote renewable gas development. Telecommunications, Utilities and Energy.</t>
  </si>
  <si>
    <t>MA_H_0000003637_2017_0</t>
  </si>
  <si>
    <t>Relative to conservation and natural gas infrastructure</t>
  </si>
  <si>
    <t>Relative to conservation and natural gas infrastructure. Telecommunications, Utilities and Energy.</t>
  </si>
  <si>
    <t>MA_H_0000000719_2013_0</t>
  </si>
  <si>
    <t>Resolve relative to establishing a comprehensive waste managment hierarchy in Massachusetts</t>
  </si>
  <si>
    <t>Relativerelative to establishing a comprehensive waste managment hierarchy in Massachusetts. Environment, Natural Resources and Agriculture.</t>
  </si>
  <si>
    <t>MA_S_0000001851_2017_0</t>
  </si>
  <si>
    <t>MA_H_0000002619_2019_0</t>
  </si>
  <si>
    <t>Clarifying property tax exemptions for solar and wind systems</t>
  </si>
  <si>
    <t>Relative to clarifying property tax exemptions for solar and wind systems. Revenue.</t>
  </si>
  <si>
    <t>MA_S_0000001759_2015_0</t>
  </si>
  <si>
    <t>Relative to waste-to-energy facilities</t>
  </si>
  <si>
    <t>For legislation relative to waste-to-energy facilities. Telecommunications, Utilities and Energy.</t>
  </si>
  <si>
    <t>MA_H_0000002962_2013_0</t>
  </si>
  <si>
    <t>To implement a gas expansion program for Massachusetts</t>
  </si>
  <si>
    <t>For legislation to increase the availability, affordability or feasibility of natural gas service. Telecommunications, Utilities and Energy.</t>
  </si>
  <si>
    <t>MA_S_0000001992_2015_0</t>
  </si>
  <si>
    <t>Authorizing the town of Milton to establish a special purpose stabilization fund</t>
  </si>
  <si>
    <t>For legislation to authorize the town of Milton to establish a special purpose stabilization fund. Municipalities and Regional Government. [Local Approval Received.]</t>
  </si>
  <si>
    <t>MA_H_0000002668_2009_0</t>
  </si>
  <si>
    <t>Clean and Renewable Energy</t>
  </si>
  <si>
    <t>Relative to Clean and Renewable Energy</t>
  </si>
  <si>
    <t>MA_S_0000001473_2009_0</t>
  </si>
  <si>
    <t>MA_S_0000001799_2015_0</t>
  </si>
  <si>
    <t>To improve renewable energy distribution</t>
  </si>
  <si>
    <t>For legislation to improve renewable energy distribution. Telecommunications, Utilities and Energy.</t>
  </si>
  <si>
    <t>MA_H_0000002896_2015_0</t>
  </si>
  <si>
    <t>Relative to implementing competitive bidding processes for solar power procurement and net metering facilities. Telecommunications, Utilities and Energy.</t>
  </si>
  <si>
    <t>MA_S_0000001885_2017_0</t>
  </si>
  <si>
    <t>Regarding net metering</t>
  </si>
  <si>
    <t>MA_H_0000001118_2017_0</t>
  </si>
  <si>
    <t>Incentivizing solar energy systems on brownfields</t>
  </si>
  <si>
    <t>Relative to zoning appeals of proposed solar energy system installations on brownfields. Municipalities and Regional Government.</t>
  </si>
  <si>
    <t>MA_H_0000002890_2015_0</t>
  </si>
  <si>
    <t>By Mr. Kulik of Worthington, a petition of Stephen Kulik that the Department of Energy Resources be directed to treat renewable generation equally when creating, developing and administering programs. Telecommunications, Utilities and Energy.</t>
  </si>
  <si>
    <t>MA_S_0000001505_2009_0</t>
  </si>
  <si>
    <t>For legislation relative to energy efficiency funds generated by municipal lighting plants.</t>
  </si>
  <si>
    <t>MA_S_0000001829_2017_0</t>
  </si>
  <si>
    <t>Promoting agricultural energy production and reducing greenhouse gases</t>
  </si>
  <si>
    <t>For legislation to promote agricultural energy production and reducing greenhouse gases. Telecommunications, Utilities and Energy.</t>
  </si>
  <si>
    <t>MA_H_0000001729_2017_0</t>
  </si>
  <si>
    <t>Relative to hydrokinetic energy</t>
  </si>
  <si>
    <t>MA_H_0000002618_2011_0</t>
  </si>
  <si>
    <t>Relative to farm energy production</t>
  </si>
  <si>
    <t>By Mr. Kocot of Northampton, a petition of Peter V. Kocot that the Renewable Energy Trust Fund be authorized to award grants for the development of farm-based renewable energy. Telecommunications, Utilities and Energy.</t>
  </si>
  <si>
    <t>MA_S_0000001613_2017_0</t>
  </si>
  <si>
    <t>MA_S_0000001833_2017_0</t>
  </si>
  <si>
    <t>MA_H_0000003765_2013_0</t>
  </si>
  <si>
    <t>MA_H_0000003708_2021_0</t>
  </si>
  <si>
    <t>Communication from the Division of Energy Resources of the Executive Office of Energy and Environmental Affairs (under the provisions of section 12 of Chapter 25A of the General Laws) submitting amendments to 225 CMR 14.00 and 15.00, Renewable Energy Portfolio Standard Regulations (RPS).</t>
  </si>
  <si>
    <t>Communication from the Division of Energy Resources of the Executive Office of Energy and Environmental Affairs (under the provisions of section 12 of Chapter 25A of the General Laws) submitting amendments to 225 CMR 14.00 and 15.00, Alternative Energy Portfolio Standard (APS). Telecommunications, Utilities and Energy</t>
  </si>
  <si>
    <t>MA_H_0000002886_2015_0</t>
  </si>
  <si>
    <t>Relative to further reducing energy use by encouraging investments in energy efficiency</t>
  </si>
  <si>
    <t>For legislation to establish a voluntary accelerated energy efficiency rebate pilot program within the Department of Public Utilities. Telecommunications, Utilities and Energy.</t>
  </si>
  <si>
    <t>MA_H_0000003090_2009_0</t>
  </si>
  <si>
    <t>Regulate the retail sale of motor fuel at prices below the cost paid by retail dealers</t>
  </si>
  <si>
    <t>For legislation to regulate the retail sale of motor fuel at prices below the cost paid by retail dealers</t>
  </si>
  <si>
    <t>MA_H_0000000698_2009_0</t>
  </si>
  <si>
    <t>That the Secretary of Energy and Environmental Affairs be directed to make an investigation and study of electric vehicle charging stations</t>
  </si>
  <si>
    <t>MA_S_0000001502_2009_0</t>
  </si>
  <si>
    <t>For legislation relative to gasoline prices</t>
  </si>
  <si>
    <t>MA_H_0000002726_2009_0</t>
  </si>
  <si>
    <t>Establish a green building income and excise tax credit for the use of certain environmental practices</t>
  </si>
  <si>
    <t>For legislation to establish a green building income and excise tax credit for the use of certain environmental practices</t>
  </si>
  <si>
    <t>MA_H_0000002787_2009_0</t>
  </si>
  <si>
    <t>Income tax incentives for the use of biofuel feedstock for heating purposes</t>
  </si>
  <si>
    <t>Relative to income tax incentives for the use of biofuel feedstock for heating purposes</t>
  </si>
  <si>
    <t>MA_S_0000002364_2017_0</t>
  </si>
  <si>
    <t>Relative to clarifying property tax exemptions for solar and wind systems (Senate, No. 2160),-- reports that the matter be placed in the Orders of the Day for the next session with amendment substituting a new draft with the same title (Senate, No. 2364).</t>
  </si>
  <si>
    <t>MA_H_0000003310_2017_0</t>
  </si>
  <si>
    <t>Relative to property tax exemptions for solar and wind systems. Revenue.</t>
  </si>
  <si>
    <t>MA_H_0000002704_2017_0</t>
  </si>
  <si>
    <t>Concerning energy efficient improvements</t>
  </si>
  <si>
    <t>For legislation to establish a residential sustainable energy program. Telecommunications, Utilities and Energy.</t>
  </si>
  <si>
    <t>MA_S_0000002148_2021_0</t>
  </si>
  <si>
    <t>Relative to the future of heat in the Commonwealth</t>
  </si>
  <si>
    <t>For legislation relative to the future of heat in the Commonwealth. Telecommunications, Utilities and Energy.</t>
  </si>
  <si>
    <t>ncsl_database__energy_legislation_tracking_database__ncsl_topic__climate_change_emissions_reduction; ncsl_database__energy_legislation_tracking_database__ncsl_topic__energy_efficiency; ncsl_database__energy_legislation_tracking_database__ncsl_topic__fossil_energy_natural_gas; ncsl_database__energy_legislation_tracking_database__ncsl_topic__utility_regulation</t>
  </si>
  <si>
    <t>MA_H_0000002891_2015_0</t>
  </si>
  <si>
    <t>Relative to renewable energy certificates. Telecommunications, Utilities and Energy.</t>
  </si>
  <si>
    <t>MA_S_0000000362_2013_0</t>
  </si>
  <si>
    <t>Relative to federally regulated renewable energy facilities</t>
  </si>
  <si>
    <t>For legislation relative to federally regulated renewable energy facilities. Environment, Natural Resources and Agriculture.</t>
  </si>
  <si>
    <t>MA_H_0000001757_2017_0</t>
  </si>
  <si>
    <t>MA_H_0000001648_2019_0</t>
  </si>
  <si>
    <t>Relative to protecting the solvency of the Massachusetts UI system</t>
  </si>
  <si>
    <t>For legislation to repeal the recent extension of unemployment insurance benefits to locked-out workers at electric and gas companies. Labor and Workforce Development.</t>
  </si>
  <si>
    <t>MA_H_0000002785_2009_0</t>
  </si>
  <si>
    <t>The granting of tax credits for certain persons engaged in the production of cellulosic biofuels in the Commonwealth</t>
  </si>
  <si>
    <t>Relative to the granting of tax credits for certain persons engaged in the production of cellulosic biofuels in the Commonwealth</t>
  </si>
  <si>
    <t>MA_H_0000003596_2009_0</t>
  </si>
  <si>
    <t>RELATIVE TO NUCLEAR REACTORS; MONITORING AND SURVEILLANCE; CHARGES AND ASSESSMENTS .</t>
  </si>
  <si>
    <t>The monitoring of radiation levels from nuclear power plants by the Department of Public Health</t>
  </si>
  <si>
    <t>MA_H_0000002403_2019_0</t>
  </si>
  <si>
    <t>MA_S_0000001853_2017_0</t>
  </si>
  <si>
    <t>For legislation relative to monthly minimum reliability contributions. Telecommunications, Utilities and Energy.</t>
  </si>
  <si>
    <t>MA_H_0000000644_2015_0</t>
  </si>
  <si>
    <t>Relative to certain federally regulated renewable energy facilities. Environment, Natural Resources and Agriculture.</t>
  </si>
  <si>
    <t>MA_S_0000001709_2015_0</t>
  </si>
  <si>
    <t>To reduce energy burdens and increase competitiveness in the Commonwealth</t>
  </si>
  <si>
    <t>For legislation relative to energy burdens. State Administration and Regulatory Oversight.</t>
  </si>
  <si>
    <t>MA_S_0000000434_2009_0</t>
  </si>
  <si>
    <t>Regulate the transporting of oil fuel</t>
  </si>
  <si>
    <t>For legislation to regulate the transporting of oil fuel</t>
  </si>
  <si>
    <t>MA_H_0000002712_2009_0</t>
  </si>
  <si>
    <t>Provide a tax credit for expenditures on energy efficient technologies</t>
  </si>
  <si>
    <t>For legislation to provide a tax credit for expenditures on energy efficient technologies</t>
  </si>
  <si>
    <t>MA_S_0000001955_2009_0</t>
  </si>
  <si>
    <t>For legislation relative to uniform hazardous material transportation procedures</t>
  </si>
  <si>
    <t>MA_H_0000002045_2013_0</t>
  </si>
  <si>
    <t>Increasing nuclear power plant protections to a twenty mile radius</t>
  </si>
  <si>
    <t>MA_H_0000003906_2017_0</t>
  </si>
  <si>
    <t>MA_S_0000002160_2017_0</t>
  </si>
  <si>
    <t>For legislationfor legislation relative to solar and wind property tax exemptions,- reports the accompanying bill (Senate, No. 2160).</t>
  </si>
  <si>
    <t>MA_H_0000001906_2013_0</t>
  </si>
  <si>
    <t>For legislation to increase power plant safety preparedness by the Department of Public Health to twenty miles . Public Health.</t>
  </si>
  <si>
    <t>MA_H_0000000728_2009_0</t>
  </si>
  <si>
    <t>Require that certain taxicabs be hybrid or alternative fuel vehicles</t>
  </si>
  <si>
    <t>For legislation to require that certain taxicabs be hybrid or alternative fuel vehicles</t>
  </si>
  <si>
    <t>MA_S_0000001617_2017_0</t>
  </si>
  <si>
    <t>Clarifying the local taxation of clean energy producing property</t>
  </si>
  <si>
    <t>For legislation to clarify the local taxation of clean energy producing property. Revenue.</t>
  </si>
  <si>
    <t>MA_H_0000002490_2017_0</t>
  </si>
  <si>
    <t>For legislation to direct the Massachusetts Emergency Management Agency to assess and report on the preparedness plans for a radiological accident at the Pilgrim Nuclear Power Station and the Seabrook Nuclear Power Plant. Public Safety and Homeland Security.</t>
  </si>
  <si>
    <t>MA_block_138</t>
  </si>
  <si>
    <t>MA_S_0000001747_2015_0</t>
  </si>
  <si>
    <t>Pipeline regulations, divestment, and other fossil fuel regulations</t>
  </si>
  <si>
    <t>MA_S_0000001965_2019_0</t>
  </si>
  <si>
    <t>Regulating pipelines</t>
  </si>
  <si>
    <t>For legislation to regulate pipelines. Telecommunications, Utilities and Energy.</t>
  </si>
  <si>
    <t>MA_S_0000001869_2017_0</t>
  </si>
  <si>
    <t>To protect our environment and lower our carbon footprint</t>
  </si>
  <si>
    <t>MA_H_0000000707_2013_0</t>
  </si>
  <si>
    <t>To regulate hydraulic fracturing</t>
  </si>
  <si>
    <t>For legislation to further regulate the use of hydraulic fracturing to stimulate the extraction of natural gas. Environment, Natural Resources and Agriculture.</t>
  </si>
  <si>
    <t>MA_H_0000002864_2019_0</t>
  </si>
  <si>
    <t>Protecting ratepayers from gas pipeline expansion costs</t>
  </si>
  <si>
    <t>For legislation to prohibit companies from charging ratepayers for the construction or expansion of interstate gas infrastructure. Telecommunications, Utilities and Energy.</t>
  </si>
  <si>
    <t>MA_S_0000001786_2015_0</t>
  </si>
  <si>
    <t>To protect our environment and reduce the carbon footprint of the commonwealth</t>
  </si>
  <si>
    <t>MA_H_0000002850_2019_0</t>
  </si>
  <si>
    <t>Relative to natural gas safety and responsibility. Telecommunications, Utilities and Energy.</t>
  </si>
  <si>
    <t>MA_S_0000001980_2019_0</t>
  </si>
  <si>
    <t>For legislation to protect ratepayers from gas pipeline expansion costs. Telecommunications, Utilities and Energy.</t>
  </si>
  <si>
    <t>MA_H_0000002532_2013_0</t>
  </si>
  <si>
    <t>Relative to shifting from carbon emissions to transportation investment</t>
  </si>
  <si>
    <t>For legislation to impose a tax on certain fuels and to dedicate the revenue raised toward transportation investment. Revenue.</t>
  </si>
  <si>
    <t>MA_H_0000000788_2013_0</t>
  </si>
  <si>
    <t>To protect our drinking water from hydraulic fracturing</t>
  </si>
  <si>
    <t>For legislation to to protect drinking water from hydraulic fracturing. Environment, Natural Resources and Agriculture.</t>
  </si>
  <si>
    <t>MA_S_0000001870_2017_0</t>
  </si>
  <si>
    <t>To protect our environment and update our climate action plan</t>
  </si>
  <si>
    <t>For legislation to protect our environment and update our climate action plan. Telecommunications, Utilities and Energy.</t>
  </si>
  <si>
    <t>ncsl_database__energy_legislation_tracking_database__ncsl_topic__climate_change; ncsl_database__energy_legislation_tracking_database__ncsl_topic__climate_change_adaptation_and_environment; ncsl_database__energy_legislation_tracking_database__ncsl_topic__energy_efficiency; ncsl_database__energy_legislation_tracking_database__ncsl_topic__energy_security_and_critical_infrastructure; ncsl_database__energy_legislation_tracking_database__ncsl_topic__renewable_energy</t>
  </si>
  <si>
    <t>MA_H_0000003281_2017_0</t>
  </si>
  <si>
    <t>Relative to public investment in fossil fuels</t>
  </si>
  <si>
    <t>Relative to the divestment of state pension funds from holdings in fossil fuel companies. Public Service.</t>
  </si>
  <si>
    <t>MA_S_0000000477_2017_0</t>
  </si>
  <si>
    <t>MA_S_0000002000_2019_0</t>
  </si>
  <si>
    <t>Relative to pipeline siting</t>
  </si>
  <si>
    <t>For legislation relative to pipeline siting. Telecommunications, Utilities and Energy.</t>
  </si>
  <si>
    <t>MA_H_0000003395_2017_0</t>
  </si>
  <si>
    <t>To transition Massachusetts to 100 per cent renewable energy</t>
  </si>
  <si>
    <t>Relative to the use of renewable energy in the Commonwealth. Telecommunications, Utilities and Energy.</t>
  </si>
  <si>
    <t>MA_S_0000001785_2015_0</t>
  </si>
  <si>
    <t>ncsl_database__energy_legislation_tracking_database__ncsl_topic__climate_change; ncsl_database__energy_legislation_tracking_database__ncsl_topic__climate_change_adaptation_and_environment; ncsl_database__energy_legislation_tracking_database__ncsl_topic__energy_efficiency; ncsl_database__energy_legislation_tracking_database__ncsl_topic__energy_efficiency_building_codes_and_standards</t>
  </si>
  <si>
    <t>MA_S_0000000456_2015_0</t>
  </si>
  <si>
    <t>MA_H_0000002940_2013_0</t>
  </si>
  <si>
    <t>Involving hydraulic fracturing</t>
  </si>
  <si>
    <t>Relative to the reporting of hydraulic fracturing processes employed in the extraction of natural gas. Telecommunications, Utilities and Energy.</t>
  </si>
  <si>
    <t>MA_H_0000002916_2019_0</t>
  </si>
  <si>
    <t>Affirming that consumers not be forced to pay capital costs of natural gas pipelines</t>
  </si>
  <si>
    <t>Relative to prohibiting electric customer support for gas pipeline expansions. Telecommunications, Utilities and Energy.</t>
  </si>
  <si>
    <t>MA_H_0000000461_2017_0</t>
  </si>
  <si>
    <t>For legislation to protect drinking water from hydraulic fracturing. Environment, Natural Resources and Agriculture.</t>
  </si>
  <si>
    <t>MA_H_0000002878_2019_0</t>
  </si>
  <si>
    <t>Redefining natural gas compressor station</t>
  </si>
  <si>
    <t>Relative to redefining the term natural gas compressor station. Telecommunications, Utilities and Energy.</t>
  </si>
  <si>
    <t>MA_H_0000003055_2011_0</t>
  </si>
  <si>
    <t>Relating to hydraulic fracturing</t>
  </si>
  <si>
    <t>MA_S_0000000458_2015_0</t>
  </si>
  <si>
    <t>MA_H_0000000695_2013_0</t>
  </si>
  <si>
    <t>Preventing the disposal of hydraulic fracturing wastewater</t>
  </si>
  <si>
    <t>Relative to hydraulic fracturing wastewater. Environment, Natural Resources and Agriculture.</t>
  </si>
  <si>
    <t>MA_H_0000002089_2013_0</t>
  </si>
  <si>
    <t>Creating a special commission to study the health impacts of wind turbines</t>
  </si>
  <si>
    <t>Bill Title: An Act creating a special commission to study the health impacts of wind turbines  By Mr. Smola of Palmer, a petition of Todd M. Smola and Thomas J. Calter for an investigation by a special commission (including members of the General Court) on the health impacts of wind turbines. Public Health.</t>
  </si>
  <si>
    <t>MA_S_0000001225_2013_0</t>
  </si>
  <si>
    <t>For legislation relative to public investment in fossil fuels. Public Service.</t>
  </si>
  <si>
    <t>MA_H_0000000754_2015_0</t>
  </si>
  <si>
    <t>For legislation to compute and track the individual and collective lifecycle greenhouse gas emissions of all fuels. Environment, Natural Resources and Agriculture.</t>
  </si>
  <si>
    <t>MA_H_0000002879_2019_0</t>
  </si>
  <si>
    <t>Regulating the location of pipelines</t>
  </si>
  <si>
    <t>Relative to regulating the location of fossil fuel transmission pipelines. Telecommunications, Utilities and Energy.</t>
  </si>
  <si>
    <t>MA_S_0000001843_2017_0</t>
  </si>
  <si>
    <t>MA_H_0000002269_2015_0</t>
  </si>
  <si>
    <t>MA_S_0000000467_2017_0</t>
  </si>
  <si>
    <t>For legislation to regulate hydraulic fracturing. Environment, Natural Resources and Agriculture.</t>
  </si>
  <si>
    <t>MA_S_0000000817_2009_0</t>
  </si>
  <si>
    <t>To create environmental justice.</t>
  </si>
  <si>
    <t>Create environmental justice</t>
  </si>
  <si>
    <t>MA_H_0000002125_2017_0</t>
  </si>
  <si>
    <t>MA_H_0000000801_2013_0</t>
  </si>
  <si>
    <t>Bill Title: An Act to promote the reduction of green house gas emissions and to reduce the use of fossil fuels for vehicles in the Commonwealth.  By Mr. Smizik of Brookline, a petition of Frank I. Smizik and others for the establishment of a clean vehicle emissions incentive program within the Executive Office of Energy and Environmental Affairs. Environment, Natural Resources and Agriculture.</t>
  </si>
  <si>
    <t>MA_S_0000000478_2017_0</t>
  </si>
  <si>
    <t>Relative to a moratorium on hydraulic fracturing</t>
  </si>
  <si>
    <t>For legislation relative to a moratorium on hydraulic fracturing. Environment, Natural Resources and Agriculture.</t>
  </si>
  <si>
    <t>MA_S_0000000389_2009_0</t>
  </si>
  <si>
    <t>For legislation to create environmental justice</t>
  </si>
  <si>
    <t>MA_S_0000000522_2019_0</t>
  </si>
  <si>
    <t>MA_H_0000000789_2019_0</t>
  </si>
  <si>
    <t>MA_H_0000000427_2017_0</t>
  </si>
  <si>
    <t>MA_H_0000003473_2017_0</t>
  </si>
  <si>
    <t>Relative to creating energy jobs</t>
  </si>
  <si>
    <t>Relative to advanced and applied energy technologies and the reduction of energy reliance on non-renewable sources. Economic Development and Emerging Technologies.</t>
  </si>
  <si>
    <t>MA_H_0000000896_2021_0</t>
  </si>
  <si>
    <t>To protect Massachusetts pollinators</t>
  </si>
  <si>
    <t>Relative to the use and protection of pollinators by further regulating the spraying, release, deposit or application of a neonicotinoid on certain agricultural land. Environment, Natural Resources and Agriculture.</t>
  </si>
  <si>
    <t>MA_H_0000000851_2019_0</t>
  </si>
  <si>
    <t>MA_H_0000002372_2015_0</t>
  </si>
  <si>
    <t>Creating a commission to study the feasibility of divestment of fossil fuels from the Commonwealth's pension systems</t>
  </si>
  <si>
    <t>Relative to public investments in fossil fuels. Public Service.</t>
  </si>
  <si>
    <t>MA_S_0000002092_2015_0</t>
  </si>
  <si>
    <t>Relative to 2030 and 2040 emissions benchmarks (Senate, No. 458),-- reports, recommending that the same ought to pass with an amendment substituting a new draft with the same title (Senate, No. 2092).</t>
  </si>
  <si>
    <t>MA_H_0000000785_2019_0</t>
  </si>
  <si>
    <t>MA_S_0000000465_2017_0</t>
  </si>
  <si>
    <t>For legislation to prevent the disposal of hydraulic fracturing wastewater. Environment, Natural Resources and Agriculture.</t>
  </si>
  <si>
    <t>MA_S_0000000456_2019_0</t>
  </si>
  <si>
    <t>MA_H_0000000659_2015_0</t>
  </si>
  <si>
    <t>MA_H_0000000740_2015_0</t>
  </si>
  <si>
    <t>MA_S_0000001803_2019_0</t>
  </si>
  <si>
    <t>Sparking the modernization of state heating systems</t>
  </si>
  <si>
    <t>For legislation to spark the modernization of state heating systems. State Administration and Regulatory Oversight.</t>
  </si>
  <si>
    <t>MA_H_0000002146_2017_0</t>
  </si>
  <si>
    <t>MA_H_0000000677_2015_0</t>
  </si>
  <si>
    <t>MA_S_0000001560_2017_0</t>
  </si>
  <si>
    <t>For revenue-neutral carbon surcharge via shift from sales tax to transportation fuel tax</t>
  </si>
  <si>
    <t>For legislation to shift revenue from sales tax to transportation fuel tax. Revenue.</t>
  </si>
  <si>
    <t>MA_S_0000000455_2019_0</t>
  </si>
  <si>
    <t>MA_S_0000000457_2015_0</t>
  </si>
  <si>
    <t>MA_H_0000004187_2009_0</t>
  </si>
  <si>
    <t>RELATIVE TO GASOLINE DEALERS</t>
  </si>
  <si>
    <t>MA_S_0000002309_2015_0</t>
  </si>
  <si>
    <t>Relative to a moratorium on hydraulic fracturing (Senate, No. 457),-- reports, recommending that the same ought to pass with an amendment substituting a new draft with the same title (Senate, No. 2309).</t>
  </si>
  <si>
    <t>MA_H_0000003796_2013_0</t>
  </si>
  <si>
    <t>MA_S_0000001781_2015_0</t>
  </si>
  <si>
    <t>For legislation to regulate hydraulic fracturing. Telecommunications, Utilities and Energy.</t>
  </si>
  <si>
    <t>MA_S_0000000450_2015_0</t>
  </si>
  <si>
    <t>MA_H_0000003096_2009_0</t>
  </si>
  <si>
    <t>Promote fairness in gasoline product marketing and sales</t>
  </si>
  <si>
    <t>For legislation to promote fairness in gasoline product marketing and sales</t>
  </si>
  <si>
    <t>MA_H_0000003063_2009_0</t>
  </si>
  <si>
    <t>Require disclosure by refiners and distributors of wholesale motor fuel pricing policies</t>
  </si>
  <si>
    <t>For legislation to require disclosure by refiners and distributors of wholesale motor fuel pricing policies</t>
  </si>
  <si>
    <t>MA_H_0000002685_2017_0</t>
  </si>
  <si>
    <t>Further regulating utility contracts</t>
  </si>
  <si>
    <t>Relative to natural gas pipeline contracts filed by electric companies. Telecommunications, Utilities and Energy.</t>
  </si>
  <si>
    <t>MA_S_0000001866_2015_0</t>
  </si>
  <si>
    <t>MA_S_0000000243_2021_0</t>
  </si>
  <si>
    <t>Relative to preventing price gouging during an emergency</t>
  </si>
  <si>
    <t>For legislation relative to preventing price gouging during an emergency. Consumer Protection and Professional Licensure.</t>
  </si>
  <si>
    <t>MA_S_0000000636_2019_0</t>
  </si>
  <si>
    <t>Authorizing independent retirement boards to divest from fossil fuel companies</t>
  </si>
  <si>
    <t>For legislation to authorize independent retirement boards to divest from fossil fuel companies. Financial Services.</t>
  </si>
  <si>
    <t>ncsl_database__energy_legislation_tracking_database__ncsl_topic__fossil_energy; ncsl_database__energy_legislation_tracking_database__ncsl_topic__fossil_energy_natural_gas; ncsl_database__pension_legislation_database__ncsl_topic__divestiture</t>
  </si>
  <si>
    <t>KS_block_35</t>
  </si>
  <si>
    <t>KS_block_6</t>
  </si>
  <si>
    <t>KS_block_0</t>
  </si>
  <si>
    <t>KS</t>
  </si>
  <si>
    <t>KS_HB_0000002273_2019_0</t>
  </si>
  <si>
    <t>Establishing the wind generation permit and property protection act.</t>
  </si>
  <si>
    <t>KS_SB_0000000279_2021_0</t>
  </si>
  <si>
    <t>Establishing the wind generation permit and property protection act and imposing certain requirements on the siting of wind turbines.</t>
  </si>
  <si>
    <t>KS_SB_0000000353_2021_0</t>
  </si>
  <si>
    <t>Establishing certain setback and construction requirements for wind energy facilities and certain operating conditions for existing wind energy facilities.</t>
  </si>
  <si>
    <t>KS_SB_0000000325_2021_0</t>
  </si>
  <si>
    <t>Establishing requirements relating to zoning and recordation of wind and solar energy resource easements and leases.</t>
  </si>
  <si>
    <t>KS_SB_0000000324_2021_0</t>
  </si>
  <si>
    <t>Establishing procedures that may be used to void or terminate leases or easements for electricity generation using wind or solar energy resources.</t>
  </si>
  <si>
    <t>ncsl_database__energy_legislation_tracking_database__ncsl_topic__renewable_energy_solar; ncsl_database__energy_legislation_tracking_database__ncsl_topic__renewable_energy_wind; ncsl_database__energy_legislation_tracking_database__ncsl_topic__utility_regulation</t>
  </si>
  <si>
    <t>KS_SB_0000000323_2021_0</t>
  </si>
  <si>
    <t>Establishing requirements for instruments that convey a wind or solar lease or easement and requiring that certain disclosures be provided to landowners.</t>
  </si>
  <si>
    <t>KS_SB_0000000478_2021_0</t>
  </si>
  <si>
    <t>Establishing requirements for wind energy conversion system obstruction lighting to mitigate the visual impact of such lighting systems.</t>
  </si>
  <si>
    <t>KS_block_33</t>
  </si>
  <si>
    <t>KS_SB_0000000024_2021_0</t>
  </si>
  <si>
    <t>Prohibiting municipalities from imposing restrictions on customer's use of energy based upon source of energy.</t>
  </si>
  <si>
    <t>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ncsl_database__energy_legislation_tracking_database__ncsl_topic__utility_regulation</t>
  </si>
  <si>
    <t>KS_HB_0000002237_2017_0</t>
  </si>
  <si>
    <t>Concerning taxation; relating to income tax, rates, determination of income, tax credits; motor fuels tax, rates, trip permits, distribution; sales and compensating use tax, food and food ingredients.</t>
  </si>
  <si>
    <t>KS_SB_0000000069_2019_0</t>
  </si>
  <si>
    <t>Substitute for SB 69 by Committee on Utilities - Requiring an electric rate study of certain electric utilities.</t>
  </si>
  <si>
    <t>KS_HB_0000002686_2021_0</t>
  </si>
  <si>
    <t>Substitute for HB 2686 by Committee on Water - Requiring groundwater management districts to provide certain reports to the legislature and distributing a portion of the sales and compensating use tax to the state water plan fund.</t>
  </si>
  <si>
    <t>KS_HB_0000002373_2015_0</t>
  </si>
  <si>
    <t>Renewable energy standards act sunset.</t>
  </si>
  <si>
    <t>KS_SB_0000000172_2021_0</t>
  </si>
  <si>
    <t>Creating the crimes of trespassing on a critical infrastructure facility and criminal damage to a critical infrastructure facility and eliminating the crime of tampering with a pipeline.</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</si>
  <si>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ncsl_database__state_traffic_safety_legislation_database__ncsl_topic__driver's_licensing</t>
  </si>
  <si>
    <t>KS_SB_0000000124_2019_0</t>
  </si>
  <si>
    <t>Prohibiting the state corporation commission from authorizing certain charges for electric service.</t>
  </si>
  <si>
    <t>KS_HB_0000002382_2017_0</t>
  </si>
  <si>
    <t>Providing for a $.11 increase in motor fuel taxes; trip permits; distribution of revenues.</t>
  </si>
  <si>
    <t>KS_HB_0000002178_2019_0</t>
  </si>
  <si>
    <t>Amending the Kansas underground utility damage prevention act.</t>
  </si>
  <si>
    <t>KS_HB_0000002370_2019_0</t>
  </si>
  <si>
    <t>Providing for an increase in motor fuel taxes and rate trips.</t>
  </si>
  <si>
    <t>ncsl_database__energy_legislation_tracking_database__ncsl_topic__fossil_energy; ncsl_database__energy_legislation_tracking_database__ncsl_topic__fossil_energy_natural_gas; ncsl_database__energy_legislation_tracking_database__ncsl_topic__transportation_alt_fuel/hybrid; ncsl_database__ncsl_transportation_funding_finance_legis_database__ncsl_topic__state_taxes_on_gasoline_and_diesel</t>
  </si>
  <si>
    <t>KS_SB_0000000318_2015_0</t>
  </si>
  <si>
    <t>Utilities and state entities.</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</si>
  <si>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ncsl_database__energy_legislation_tracking_database__ncsl_topic__renewable_energy; ncsl_database__energy_legislation_tracking_database__ncsl_topic__renewable_energy_wind; ncsl_database__energy_legislation_tracking_database__ncsl_topic__utility_regulation</t>
  </si>
  <si>
    <t>KS_HB_0000002649_2015_0</t>
  </si>
  <si>
    <t>Municipalities and assessments for energy efficiency improvements.</t>
  </si>
  <si>
    <t>KS_SB_0000000186_2019_0</t>
  </si>
  <si>
    <t>Creating the transportation planning program.</t>
  </si>
  <si>
    <t>KS_HB_0000002373_2019_0</t>
  </si>
  <si>
    <t>KS_HB_0000002381_2021_0</t>
  </si>
  <si>
    <t>Establishing the state energy plan task force to develop a comprehensive state energy plan.</t>
  </si>
  <si>
    <t>KS_HB_0000002372_2019_0</t>
  </si>
  <si>
    <t>Providing for an increase in registration fees for electric and hybrid vehicles.</t>
  </si>
  <si>
    <t>KS_HB_0000002499_2019_0</t>
  </si>
  <si>
    <t>Providing a tax credit for expenditures for placing into service a qualified alternative-fuel fueling station.</t>
  </si>
  <si>
    <t>KS_HB_0000002145_2021_0</t>
  </si>
  <si>
    <t>Exempting the retail sale of electricity by public utilities for electric vehicle charging stations from the jurisdiction of the state corporation commission.</t>
  </si>
  <si>
    <t>KS_HB_0000002022_2021_0</t>
  </si>
  <si>
    <t>Updating the state corporation commission's authority to regulate and determine responsibility for abandoned oil and gas wells and abolishing the well plugging assurance fund and transferring all assets and liabilities to the abandoned oil and gas well fund.</t>
  </si>
  <si>
    <t>KS_HB_0000002233_2015_0</t>
  </si>
  <si>
    <t>Electric utilities and carbon dioxide emissions.</t>
  </si>
  <si>
    <t>KS_HB_0000002543_2019_0</t>
  </si>
  <si>
    <t>Amending the definition of alternative fuel for the alternative-fueled motor vehicle property expenditure tax credit.</t>
  </si>
  <si>
    <t>KS_HB_0000002381_2019_0</t>
  </si>
  <si>
    <t>Providing for a $.06 increase in motor fuel taxes.</t>
  </si>
  <si>
    <t>KS_SB_0000000133_2021_0</t>
  </si>
  <si>
    <t>KS_SB_0000000359_2021_0</t>
  </si>
  <si>
    <t>Expanding the eligible uses for the 0% state rate for sales tax for certain utilities and the levying of sales tax on such sales by cities and counties and authorizing cities and counties to exempt such sales from such city or county taxes.</t>
  </si>
  <si>
    <t>KS_SB_0000000081_2021_0</t>
  </si>
  <si>
    <t>Requiring the state corporation commission to provide the legislature with an annual report of the electric rates of electric public utilities in the region.</t>
  </si>
  <si>
    <t>KS_HB_0000002623_2019_0</t>
  </si>
  <si>
    <t>Establishing requirements for claiming pollinator-friendly solar sites.</t>
  </si>
  <si>
    <t>KS_SB_0000000374_2021_0</t>
  </si>
  <si>
    <t>Discontinuing the property tax exemption for new developments of renewable energy resources.</t>
  </si>
  <si>
    <t>IL_block_864</t>
  </si>
  <si>
    <t>IL_block_30</t>
  </si>
  <si>
    <t>IL_block_8</t>
  </si>
  <si>
    <t>IL_block_3</t>
  </si>
  <si>
    <t>IL</t>
  </si>
  <si>
    <t>IL_HB_0000004356_2021_0</t>
  </si>
  <si>
    <t>IL_block_0</t>
  </si>
  <si>
    <t>Waste management regs</t>
  </si>
  <si>
    <t>CARPET STEWARDSHIP ACT</t>
  </si>
  <si>
    <t>Creates the Carpet Stewardship Act. Provides that for all carpet sold in this State, producers shall, through a clearinghouse, implement and finance a statewide carpet stewardship program that manages the product by reducing the product's waste generation, promotes its reutilization and recovery, and provides for negotiation and execution of agreements to collect, transport, process, and market the product for end-of-life carpet recovery and carpet reutilization. Requires the clearinghouse to be incorporated as a nonprofit. Provides that the Illinois Environmental Protection Agency must approve the carpet stewardship plan for the plan to be valid. Establishes requirements for review of the plan, and requirements for producers, retailers, and distributors of carpet. Requires the clearinghouse to submit annual reports to the Agency and pay specified administrative fees. Provides enforcement provisions for the Act. Establishes requirements for State procurement of carpet in the future. Contains other provisions. Effective immediately.</t>
  </si>
  <si>
    <t>IL_HB_0000003922_2017_3</t>
  </si>
  <si>
    <t>MUNI-GREENHOUSE GAS TASK FORCE</t>
  </si>
  <si>
    <t>Amends the Illinois Municipal Code. Creates the Municipal Task Force on Recycling Strategies to Reduce Greenhouse Gas Emissions to review the status of municipal policies and programs that reduce greenhouse gas emissions nationally and internationally. Provides that the review shall include, but not be limited to, specified greenhouse gas initiatives. Provides that the Task Force shall prepare a report that summarizes its work and makes recommendations resulting from its review. Provides that the Task Force shall submit the report of its findings and recommendations to the Governor and the General Assembly no later than one year after the effective date. Contains provisions concerning the membership of the Task Force. Provides that the members of the Task Force shall be appointed no later than 90 days after the effective date of the amendatory Act. Provides that the provisions creating and concerning the Task Force shall be repealed 2 years after the effective date.</t>
  </si>
  <si>
    <t>IL_HB_0000004356_2021_1</t>
  </si>
  <si>
    <t>IL_HB_0000001362_2015_0</t>
  </si>
  <si>
    <t>WASTE MGMT-AGENCY RECYCLING</t>
  </si>
  <si>
    <t>Amends the Illinois Solid Waste Management Act. Provides that all State agencies responsible for the maintenance of public lands in the State shall review their procurement specifications and policies to determine (1) if incorporating compost materials will help reduce stormwater run-off and increase infiltration of moisture in land maintenance activities and (2) the current recycled content usage and potential for additional recycled content usage by the Agency in land maintenance activities and report to the General Assembly by December 15, 2015. Effective immediately.</t>
  </si>
  <si>
    <t>IL_HB_0000005666_2013_2</t>
  </si>
  <si>
    <t>SOLID WASTE HAULING PROGRAM</t>
  </si>
  <si>
    <t>Creates the Illinois Solid Waste Hauling and Recycling Program Act. Provides that any person who engages in the business of collecting or hauling garbage, municipal waste, recyclable material, landscape waste, brush, or other refuse operating in specified counties or municipalities shall offer the collection of recyclable materials from any commercial business, commercial property, or institutional facility. Provides that recyclable materials collected by a hauler within a county shall not be deposited into a landfill or incinerator unless all reasonable efforts have been made by the hauler to sell those recyclable materials to a processor or end user. Provides that counties and municipalities may require haulers operating within their boundaries to obtain license decals. Requires recycling centers or recycling center operators to report to the Illinois Environmental Protection Agency. Provides that the new requirements apply only to contracts for collecting or hauling of garbage, municipal waste, recyclable material, landscape waste, brush, or other refuse entered into, renewed, or extended on or after the effective date of the Act. Provides that a home rule unit may not regulate haulers in a manner less restrictive than the regulation of haulers under the Act. Amends the Illinois Municipal Code. Provides that the contract provisions of the Act are subject to the provisions of the Illinois Solid Waste Hauling and Recycling Program Act, and apply only to contracts or franchises regulated by the Illinois Solid Waste Hauling and Recycling Program Act awarded prior to the effective date, provided that the contract is not modified to cover additional categories of refuse, waste, or material. Amends the Solid Waste Planning and Recycling Act. Provides that the Act is subject to the provisions of the Illinois Solid Waste Hauling and Recycling Program Act. Effective immediately.</t>
  </si>
  <si>
    <t>IL_SB_0000002226_2013_0</t>
  </si>
  <si>
    <t>EPA-ASPHALT SHINGLES-DISPOSAL</t>
  </si>
  <si>
    <t>Amends the Environmental Protection Act. Requires the Environmental Protection Agency to develop rules which prohibit the disposal of materials at sanitary landfills that (i) have been approved for recycling through an Agency-issued Beneficial Use Determination and (ii) are located in a county where a Beneficial Use Determination facility for those materials has been approved. Requires the Agency to modify operating permits accordingly.</t>
  </si>
  <si>
    <t>IL_SB_0000001775_2017_0</t>
  </si>
  <si>
    <t>IL_HB_0000001439_2017_0</t>
  </si>
  <si>
    <t>SAFETY-TECH</t>
  </si>
  <si>
    <t>Amends the Illinois Nuclear Safety Preparedness Act. Makes a technical change in a Section relating to fees.</t>
  </si>
  <si>
    <t>IL_SB_0000002027_2019_0</t>
  </si>
  <si>
    <t>EPA-MAHOMET AQUIFER</t>
  </si>
  <si>
    <t>Amends the Environmental Protection Act. Codifies the findings and recommendations of the Mahomet Aquifer Task Force established under P.A. 100-0403. Provides that the Environmental Protection Agency shall identify unlined, thinly covered legacy landfills for inspection and study the landfills after prioritizing them based on potential hazards to surface water and groundwater resources. Prescribes required qualifications for Agency inspectors designated to identify and inspect legacy landfills. Provides that the Agency shall collect and archive information about landfills for present and long-term use, including manifests and engineering records. Provides that the Agency shall assemble location information about industries and companies that generate waste and that the resulting records should be available for use as confidential information by regulatory agencies but shall not be subject to the Freedom of Information Act. Amends the Illinois Groundwater Protection Act. Provides that, subject to appropriation, the Agency, in consultation and cooperation with the Illinois State Geological Survey and the Illinois State Water Survey, shall design and implement a Pilot Project at the Pekin Metro Landfill in Tazewell County, to be completed by December 31, 2020. Provides that the Pilot Program shall perform specified tasks.</t>
  </si>
  <si>
    <t>IL_HB_0000005666_2013_4</t>
  </si>
  <si>
    <t>IL_SB_0000001434_2015_0</t>
  </si>
  <si>
    <t>SOL WASTE MGMT-STATEWIDE PLAN</t>
  </si>
  <si>
    <t>Amends the Illinois Solid Waste Management Act. Provides that, on or before December 1, 2016, the Illinois Sustainable Technology Center of the Prairie Research Institute at the University of Illinois shall publish a Statewide resource management plan, and shall update the plan every 5 years. Provides that the Statewide resource management plan shall include specified information. Makes a change to the preferred solid waste management activities in a provision concerning public policy.</t>
  </si>
  <si>
    <t>IL_HB_0000005666_2013_3</t>
  </si>
  <si>
    <t>IL_SB_0000002243_2013_0</t>
  </si>
  <si>
    <t>ROTA-REGISTRATION-SSN</t>
  </si>
  <si>
    <t>Amends the Retailers' Occupation Tax Act. In a Section concerning certificates of registration, removes a requirement that an application must contain the social security number of each corporate officer of a corporation and each manager and member of a limited liability company. Effective immediately.</t>
  </si>
  <si>
    <t>IL_SB_0000001285_2017_0</t>
  </si>
  <si>
    <t>REVENUE-VARIOUS</t>
  </si>
  <si>
    <t>Amends the Corporate Accountability for Tax Expenditures Act. Provides that the Unified Economic Development Budget shall be due within 6 months (instead of 3 months) after the end of the fiscal year. Amends the Department of Revenue Law of the Civil Administrative Code of Illinois. For the purposes of mandatory payments by electronic funds transfer, provides that the annual tax liability includes motor fuel tax liability and fees under the Environmental Impact Fee law. Amends the Illinois Income Tax Act. Makes changes concerning deposits into the Income Tax Refund Fund, the Fund for the Advancement of Education, and the Commitment to Human Services Fund. Amends the Property Tax Code to allow the Department of Revenue to publish equalization factors on its website. Amends the Retailers' Occupation Tax Act, the Service Occupation Tax Act, the Service Use Tax Act, and the Use Tax Act to make technical corrections. Amends various tax Acts to provide that, if a payment provided for under one of those Acts exceeds the taxpayer's liability under that Act, then the taxpayer may credit the excess payment against liability subsequently to be remitted to the Department of Revenue. Amends the Renewable Energy, Energy Efficiency, and Coal Resources Development Law of 1997 and the Energy Assistance Act to incorporate certain provisions of the Retailers' Occupation Tax Act. Effective immediately.</t>
  </si>
  <si>
    <t>IL_SB_0000001518_2015_0</t>
  </si>
  <si>
    <t>POLLUTION CONTROL FACILITY</t>
  </si>
  <si>
    <t>Amends the Environmental Protection Act. Provides that the portion of a site or facility that is not at more than 3 locations that currently is permitted to accept landscape waste selected by the Environmental Protection Agency is not a pollution control facility. Makes a change to a provision concerning modification of an existing permit for the transfer of landscape waste. Effective immediately.</t>
  </si>
  <si>
    <t>IL_SB_0000002640_2013_0</t>
  </si>
  <si>
    <t>DCEO-BORDER STATES</t>
  </si>
  <si>
    <t>Amends the Department of Commerce and Economic Opportunity Law of the Civil Administrative Code of Illinois. Provides that the strategic business development plan prepared by the Illinois Business Development Council shall include: (i) an assessment of the economic development practices of states that border Illinois and (ii) recommendations for best practices with respect to economic development, business incentives, business attraction, and business retention for counties in Illinois that border at least one other state. Effective immediately.</t>
  </si>
  <si>
    <t>ncsl_database__energy_legislation_tracking_database__ncsl_topic__fossil_energy; ncsl_database__energy_legislation_tracking_database__ncsl_topic__fossil_energy_natural_gas; ncsl_database__energy_legislation_tracking_database__ncsl_topic__hydraulic_fracturing; ncsl_database__energy_legislation_tracking_database__ncsl_topic__transportation; ncsl_database__energy_legislation_tracking_database__ncsl_topic__transportation_alt_fuel/hybrid</t>
  </si>
  <si>
    <t>IL_SB_0000002243_2013_3</t>
  </si>
  <si>
    <t>IL_HB_0000003922_2017_0</t>
  </si>
  <si>
    <t>IL_HB_0000003922_2017_2</t>
  </si>
  <si>
    <t>IL_SB_0000001804_2015_0</t>
  </si>
  <si>
    <t>REVENUE-PAYMENTS</t>
  </si>
  <si>
    <t>Amends the Cigarette Machine Operators' Occupation Tax Act, the Cigarette Tax Act, the Cigarette Use Tax Act, the Tobacco Products Tax Act of 1995, the Hotel Operators' Occupation Tax Act, the Live Adult Entertainment Facility Surcharge Act, the Illinois Hydraulic Fracturing Tax Act, the Gas Revenue Tax Act, the Public Utilities Revenue Act, the Telecommunications Excise Tax Act, the Electricity Excise tax Act, the Bingo License and Tax Act, the Illinois Pull Tabs and Jar Games Act, the Charitable Games Act, the Liquor Control Act of 1934, the Environmental Protection Act, the Environmental Impact Fee Law, and the Drycleaner Environmental Response Trust Fund Act. Provides that, if a payment provided for under one of those Acts exceeds the taxpayer's liability under that Act, then the taxpayer may credit the excess payment against liability subsequently to be remitted to the Department of Revenue. Amends the Renewable Energy, Energy Efficiency, and Coal Resources Development Law of 1997 and the Energy Assistance Act to incorporate certain provisions of the Retailers' Occupation Tax Act.</t>
  </si>
  <si>
    <t>IL_SB_0000001572_2015_0</t>
  </si>
  <si>
    <t>STEELMAKING SLAG-DEREGULATION</t>
  </si>
  <si>
    <t>Amends the Environmental Protection Act. Provides that the Environmental Protection Agency shall not regulate slag generated by the production of steel, which is the beneficial and intended coproduct of the steel manufacturing process and is managed as an item of value in a controlled manner and not as a discarded material, except as may be required by federal law or regulation. Changes "slag" to "coal slag" in the definition of "coal combustion waste". Provides that a beneficial use determination is not required to use steelmaking slags for land reclamation purposes.</t>
  </si>
  <si>
    <t>ncsl_database__energy_legislation_tracking_database__ncsl_topic__energy_efficiency_building_codes_and_standards; ncsl_database__energy_legislation_tracking_database__ncsl_topic__fossil_energy; ncsl_database__energy_legislation_tracking_database__ncsl_topic__fossil_energy_coal</t>
  </si>
  <si>
    <t>IL_SB_0000002181_2015_0</t>
  </si>
  <si>
    <t>EPA-LANDFILL DIRECTORY</t>
  </si>
  <si>
    <t>Amends the Environmental Protection Act. Provides that the Environmental Protection Agency shall create a statewide directory of landfills, active or inactive, located within the State. Provides that the directory shall be posted to the Agency's website. Effective immediately.</t>
  </si>
  <si>
    <t>IL_SB_0000001703_2017_0</t>
  </si>
  <si>
    <t>UTILITIES-TECH</t>
  </si>
  <si>
    <t>Amends the Public Utilities Act. Provides for a waste-to-energy electric generation program. Requires every investor-owned public utility to file with the Illinois Commerce Commission a standard tariff for electricity purchased from an electric generation facility. Provides that the Commission may limit the projects to 2 standard tariffs per territory in Illinois. Provides requirements for the use of the applicable tariffs, and accompanying costs. Provides that the Commission shall adopt any rules necessary to implement the program. Defines "electric generation facility". Effective immediately.</t>
  </si>
  <si>
    <t>IL_block_843</t>
  </si>
  <si>
    <t>IL_block_1</t>
  </si>
  <si>
    <t>IL_block_11</t>
  </si>
  <si>
    <t>IL_HB_0000001633_2019_0</t>
  </si>
  <si>
    <t>Infrastructure protections</t>
  </si>
  <si>
    <t>CRIM CD-CRITICAL INFRASTRUCTUR</t>
  </si>
  <si>
    <t>Reinserts the provisions of the introduced bill with changes. Adds coal mines and any mining operation, including any processing equipment, batching operation, or support facility for that mining operation to the definition of "critical infrastructure facility". Provides that a business, corporation, or organization may be liable for conspiracy to commit criminal damage to a critical infrastructure facility, criminal trespass to a critical infrastructure facility, or aggravated criminal trespass to a critical infrastructure facility if the business, corporation, or organization intentionally sponsors, funds, or pays for an individual who causes substantial harm through the commission of any of those offenses. Provides that criminal damage to a critical infrastructure facility is a Class 3 felony (rather than a Class 1 felony). Provides exemptions. Makes other changes.</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</si>
  <si>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ncsl_database__energy_legislation_tracking_database__ncsl_topic__nuclear_energy_facilities</t>
  </si>
  <si>
    <t>IL_SB_0000001751_2021_2</t>
  </si>
  <si>
    <t>TITLE INSURANCE-CONSULTATIONS</t>
  </si>
  <si>
    <t>Amends the Title Insurance Act. In provisions concerning choice of title insurance company, provides that it is the public policy of the State that consumers obligated to pay for title insurance services are afforded the opportunity to make an informed decision and, in so doing, have the option to consult with legal counsel before title insurance payment obligations are effective.</t>
  </si>
  <si>
    <t>ncsl_database__energy_legislation_tracking_database__ncsl_topic__financing_energy_efficiency_and_renewable_energy; ncsl_database__energy_legislation_tracking_database__ncsl_topic__fossil_energy_natural_gas; ncsl_database__energy_legislation_tracking_database__ncsl_topic__nuclear_energy_facilities; ncsl_database__energy_legislation_tracking_database__ncsl_topic__transportation_alt_fuel/hybrid</t>
  </si>
  <si>
    <t>IL_HB_0000001759_2021_0</t>
  </si>
  <si>
    <t>CRIM CD-CRITICAL INFRASTRUCTRE</t>
  </si>
  <si>
    <t>Amends the Criminal Code of 2012. Provides that a person also commits criminal damage to property when he or she intentionally damages, destroys, or tampers with equipment in a critical infrastructure facility without authorization from the critical infrastructure facility. Provides that a violation is: (1) a Class 4 felony when the damage to property does not exceed $500; (2) a Class 3 felony when the damage to property exceeds $500 but does not exceed $10,000; and (3) a Class 2 felony when the damage to property exceeds $10,000. Provides that a person may be liable in any civil action for money damages to the owner of the critical infrastructure facility for any damage resulting from a violation. Provides that it is an affirmative defense to a violation that the owner of the property or land damaged consented to the damage. Provides that a person may also be liable to the owner for court costs and reasonable attorney's fees resulting from a violation. Changes the name of the offense of criminal trespass to a nuclear facility to criminal trespass to a critical infrastructure facility. Includes as an element of the offense that the person must have the intent to damage, destroy, or tamper with equipment of the facility. Provides that a person may also be liable in a civil action for money damages to the owner of the critical infrastructure facility for any damage to personal or real property of the facility resulting from the trespass. Provides that a person may also be liable to the owner for court costs and reasonable attorney's fees. Defines "critical infrastructure facility" and "with the intent to damage, destroy, or tamper with equipment of the facility".</t>
  </si>
  <si>
    <t>IL_HB_0000001633_2019_2</t>
  </si>
  <si>
    <t>IL_SB_0000002250_2017_0</t>
  </si>
  <si>
    <t>UTILITIES-MISO ZONE</t>
  </si>
  <si>
    <t>Provides for the establishment and implementation of an Illinois-specific process for securing electric generation resource adequacy and stable pricing for electric capacity within Midcontinent Independent System Operator, Inc., (MISO) Zone 4. Amends the Illinois Power Agency Act. Authorizes the Illinois Power Agency to develop capacity procurement plans and conduct competitive procurement processes for the procurement of capacity needed to meet the capacity requirements of the retail customers of electric utilities that serve less than 3,000,000 retail customers, but more than 500,000 retail customers in this State. Requires the Agency's Planning and Procurement Bureau to develop plans and processes and conduct competitive procurement processes for the procurement of capacity needed to meet the capacity requirements of the retail customers of electric utilities that serve less than 3,000,000 retail customers, but more than 500,000 retail customers in this State. Modifies the calculation of the projected capacity price for delivering energy under the Act. Amends the Public Utilities Act to make changes regarding capacity procurement and delivery of energy by the Illinois Power Agency and the Illinois Commerce Commission. Makes conforming changes. Defines terms. Provides legislative findings. Effective immediately.</t>
  </si>
  <si>
    <t>ncsl_database__energy_legislation_tracking_database__ncsl_topic__electric_grid_and_transmission; ncsl_database__energy_legislation_tracking_database__ncsl_topic__energy_security_and_critical_infrastructure; ncsl_database__energy_legislation_tracking_database__ncsl_topic__fossil_energy; ncsl_database__energy_legislation_tracking_database__ncsl_topic__fossil_energy_coal; ncsl_database__energy_legislation_tracking_database__ncsl_topic__renewable_energy; ncsl_database__energy_legislation_tracking_database__ncsl_topic__utility_regulation</t>
  </si>
  <si>
    <t>IL_HB_0000001633_2019_1</t>
  </si>
  <si>
    <t>IL_SB_0000001863_2019_2</t>
  </si>
  <si>
    <t>FOIA/ELECTIONS-CYBERSECURITY</t>
  </si>
  <si>
    <t>Amends the Election Code. Creates the Conduct of the 2020 General Election Article in the Code. For the 2020 general election, provides for changes to vote by mail, first time registrants and changes of address for registrants, the public dissemination of information for the 2020 general election, early voting and election day requirements, judges of election, electronic service of objections, additional duties of election authorities and the State Board of Elections, and 2020 county party conventions. Establishes November 3, 2020 as a State holiday to be known as 2020 General Election Day to be observed throughout the State. Provides that all government offices (with the exception of election authorities) shall be closed unless authorized to be used as a location for election day services or as a polling place. Provides the State Board of Elections with emergency rulemaking authority. Repeals the Article on January 1, 2021. Makes conforming changes in the Illinois Administrative Procedure Act, the Illinois Procurement Code, the School Code, and the State Universities Civil Service Act. Effective immediately.</t>
  </si>
  <si>
    <t>ncsl_database__elections_legislation_database__ncsl_topic__cybersecurity; ncsl_database__energy_legislation_tracking_database__ncsl_topic__energy_security_and_critical_infrastructure</t>
  </si>
  <si>
    <t>IL_block_805</t>
  </si>
  <si>
    <t>IL_block_32</t>
  </si>
  <si>
    <t>IL_HB_0000004268_2021_0</t>
  </si>
  <si>
    <t>Energy conservation</t>
  </si>
  <si>
    <t>SCH CD-ENERGY CONSERVATION</t>
  </si>
  <si>
    <t>Amends the School Code. Provides that a duty of the regional superintendent of schools is to inspect the energy conservation measures of schools under the Code. In the Article concerning school energy conservation and saving measures, makes changes concerning definitions, the evaluation and submission of guaranteed energy savings contract proposals, performance reviews, the award of a contract, the written guarantee, installment payment contracts and lease purchase agreements, cost savings, and available funds. Designates the Smart Energy Design Assistance Center (SEDAC) as the lead agency for the review of performance contracts for school districts and area vocational centers. Sets forth the duties to be performed by SEDAC and the forms of assistance the agency must provide to school districts and area vocational centers.</t>
  </si>
  <si>
    <t>IL_HB_0000004268_2021_2</t>
  </si>
  <si>
    <t>IL_SB_0000000154_2021_0</t>
  </si>
  <si>
    <t>AFFORDABLE HOUSING-PETS</t>
  </si>
  <si>
    <t>Amends the Housing Authorities Act. Provides that a tenant of a multifamily rental housing unit that is 500 square feet or larger and has been acquired, constructed, or rehabilitated with any money from the Illinois Affordable Housing Trust Fund after January 1, 2022 and that was designated for affordable housing for low and very low-income families shall be allowed to keep at least 2 cats or one dog that weighs under 50 pounds regardless of breed or height within the tenant's residence in accordance with any applicable State laws. Exempts service animals or service animals in training from the provisions of the amendatory Act. Exempts any dog that has been deemed a dangerous or vicious dog from the provisions of the amendatory Act. Exempts supportive living facilities and elderly housing as defined. Sets forth enforcement policies for affordable housing projects that allow residents to keep pets. Contains an applicability clause. Effective January 1, 2022.</t>
  </si>
  <si>
    <t>IL_HB_0000004268_2021_1</t>
  </si>
  <si>
    <t>IL_HB_0000003149_2021_0</t>
  </si>
  <si>
    <t>Reinserts the contents of the bill with the following changes. Removes the provisions changing the definition of "qualified provider". In the provisions concerning installment payment contracts and lease purchase agreements, removes the amendatory language relating to proprietary information or practices. Prohibits guaranteed energy savings contracts from being entered into on or after January 1, 2026 (rather than on or after January 1, 2021). Removes the provisions repealing the Article.</t>
  </si>
  <si>
    <t>IL_HB_0000001769_2021_1</t>
  </si>
  <si>
    <t>PROP TX-SUPPORTIVE LIVING</t>
  </si>
  <si>
    <t>Creates the Reimagining Electric Vehicles in Illinois Act. Creates the Reimagining Electric Vehicles in Illinois (REV Illinois) Program to be administered by the Department of Commerce and Economic Opportunity. Provides that the Program shall provide financial incentives and tax credits to eligible manufacturers of electric vehicles, electric vehicle component parts, and electric vehicle power supply equipment. Amends the Illinois Income Tax Act, the Telecommunications Excise Tax Act, the Electricity Excise Tax Law, and the Public Utilities Act to make conforming changes. Amends the Property Tax Code to allow for property tax abatements for certain REV Illinois Project facilities. Amends the Illinois Procurement Code to provide that, in awarding contracts requiring the procurement of electric vehicles, preference shall be given to an otherwise qualified bidder or offeror who will fulfill the contract through the use of electric vehicles manufactured in Illinois. Amends the Environmental Protection Act to create the Electric Vehicle Permitting Task Force. Sets forth the membership of the Task Force and its duties and responsibilities. Amends the Motor Vehicle Franchise Act. Makes changes concerning reimbursement for parts provided in satisfaction of a warranty. Effective immediately.</t>
  </si>
  <si>
    <t>ncsl_database__energy_legislation_tracking_database__ncsl_topic__financing_energy_efficiency_and_renewable_energy; ncsl_database__energy_legislation_tracking_database__ncsl_topic__green_jobs; ncsl_database__energy_legislation_tracking_database__ncsl_topic__transportation; ncsl_database__energy_legislation_tracking_database__ncsl_topic__transportation_alt_fuel/hybrid</t>
  </si>
  <si>
    <t>IL_HB_0000001769_2021_2</t>
  </si>
  <si>
    <t>IL_HB_0000002652_2019_0</t>
  </si>
  <si>
    <t>CDB-ENERGY CONSERVATION</t>
  </si>
  <si>
    <t>Amends the Energy Efficient Building Act. Removes provisions providing that references to the International Code Council's International Energy Conservation Code exclude published supplements. Provides that references to the International Code Council's International Energy Conservation Code include published supplements adopted by the Board. Effective immediately.</t>
  </si>
  <si>
    <t>IL_HB_0000003541_2015_0</t>
  </si>
  <si>
    <t>GREEN CONSTRUCTION ACT</t>
  </si>
  <si>
    <t>Amends the Energy Efficient Building Act. Renames it as the "Energy Efficient Building and Green Construction Act". Provides findings as they relate to green construction. Defines "Green Code". Provides exemptions and applicability of the Green Code. Makes related changes. Effective immediately.</t>
  </si>
  <si>
    <t>IL_HB_0000004284_2019_0</t>
  </si>
  <si>
    <t>ELECTRIC VEHICLE CHARGING ACT</t>
  </si>
  <si>
    <t>Creates the Electric Vehicle Charging Act. Provides that the Act applies to new or renovated residential or nonresidential buildings with parking. Provides that a new or renovated residential building is required to have a certain percentage, based on the number of units in the residential building, of its total parking spaces either electric vehicle ready or electric vehicle capable. Provides that a new or renovated nonresidential building is required to have 30% of its total parking spaces electric vehicle ready. Provides various requirements related to electric vehicle charging stations for unit owners. Provides various requirements related to electric vehicle charging systems for renters.</t>
  </si>
  <si>
    <t>IL_SB_0000001287_2017_0</t>
  </si>
  <si>
    <t>EDUCATION-TECH</t>
  </si>
  <si>
    <t>Amends the School Code. Provides that a duty of regional superintendents is to inspect the energy conservation measures of schools under the Code. In provisions concerning school energy conservation and savings measures, provides that qualified providers need to be licensed in accordance with the Illinois Architecture Practice Act of 1989, the Professional Engineering Practice Act of 1989, or the Structural Engineering Practice Act of 1989. Provides for procedures for the submission of proposals. Provides for changes made under guaranteed energy savings contracts to be subject to performance reviews. Changes the period of time in which guaranteed energy savings contracts begin becoming cost effective from 20 years to 8 years. Changes references from "energy or operational costs" to "energy operating costs". Makes changes to various definitions. Makes other changes.</t>
  </si>
  <si>
    <t>IL_SB_0000000211_2019_0</t>
  </si>
  <si>
    <t>PROCURE-RENEW ENERGY RESOURCES</t>
  </si>
  <si>
    <t>Amends the Illinois Procurement Code. Provides that State purchasing officers or a State agency may enter into renewable energy resources contracts and leases for a period of time deemed to be in the best interest of the State, but not exceeding 25 years inclusive of proposed contract or lease renewals. Defines "renewable energy resources". Effective immediately.</t>
  </si>
  <si>
    <t>IL_HB_0000003399_2019_0</t>
  </si>
  <si>
    <t>Amends the Energy Efficient Building Act. Provides that references to the International Code Council's International Energy Conservation Code includes Appendix RB. Effective immediately.</t>
  </si>
  <si>
    <t>IL_HB_0000003398_2019_0</t>
  </si>
  <si>
    <t>IL_HB_0000000062_2019_0</t>
  </si>
  <si>
    <t>$CENTRAL IL ECON DEV AUTH-TECH</t>
  </si>
  <si>
    <t>Appropriates $2 from the General Revenue Fund to the Central Illinois Economic Development Authority for its FY20 ordinary and contingent expenses. Effective July 1, 2019.</t>
  </si>
  <si>
    <t>IL_SB_0000000241_2015_1</t>
  </si>
  <si>
    <t>Amends the School Code. Makes a technical change in a Section concerning common school lands.</t>
  </si>
  <si>
    <t>IL_SB_0000001839_2021_0</t>
  </si>
  <si>
    <t>MODULAR DWELLING-CODES</t>
  </si>
  <si>
    <t>Amends the Illinois Modular Dwelling and Mobile Structure Safety Act. In provisions regarding definitions, provides that codes for structural requirements adopted for modular dwellings shall be no more stringent than the requirements contained in the most recent edition of the International Residential Code for One- and Two-Family Dwellings or the International Building Code, as applicable. Provides that the Code of Standards shall permit the use of new technology, techniques, methods and materials, for both modular dwellings and mobile structures, consistent with recognized and accepted codes and standards developed by the Illinois Energy Conservation Code.</t>
  </si>
  <si>
    <t>IL_HB_0000003398_2019_1</t>
  </si>
  <si>
    <t>IL_HB_0000003149_2021_1</t>
  </si>
  <si>
    <t>IL_SB_0000003031_2017_0</t>
  </si>
  <si>
    <t>GREEN BUILDINGS-REQUIREMENTS</t>
  </si>
  <si>
    <t>Amends the Energy Efficient Building Act. Provides that the International Code Council's International Energy Conservation Code, as adopted by the Capital Development Board, shall also apply to certain State facilities beginning on the effective date of the amendatory Act. Amends the Green Buildings Act. Removes provisions providing that construction and major renovation projects must achieve the highest level of certification practical within the project budget. Provides that new State-funded building construction and major renovations of existing State-owned facilities must be designed to achieve, at a minimum, the silver certification of the Leadership in Energy and Environmental Design's rating system or an equivalent standard. Amends the Capital Development Board Act. Repeals a Section of the Act concerning the adoption of a statewide energy code. Effective immediately.</t>
  </si>
  <si>
    <t>IL_SB_0000000154_2021_2</t>
  </si>
  <si>
    <t>IL_SB_0000000154_2021_1</t>
  </si>
  <si>
    <t>IL_SB_0000000211_2019_1</t>
  </si>
  <si>
    <t>IL_HB_0000002582_2017_1</t>
  </si>
  <si>
    <t>PROCUREMENT-ENERGY SAVINGS</t>
  </si>
  <si>
    <t>Amends the Illinois Procurement Code. Provides for executive agencies, the Department of Central Management Services, and the Capital Development Board to enter into guaranteed energy savings contracts. Requires the agencies to enter into a request for proposals before entering into a guaranteed energy savings contract; sets forth requirements for the request for proposals. Sets forth provisions concerning the evaluation of proposals. Requires guaranteed energy savings contracts to result in energy or operational cost savings within 20 years. Requires contractors to reimburse the State for any shortfall of guaranteed energy savings projected in the contract. Sets forth other requirements, and provides that certain State laws apply to any contracts entered into under the provisions. Provides that no provision shall be interpreted to require the implementation of energy conservation measures that conflict with respect to any property eligible for, nominated to, or entered on the National Register of Historic Places or the Illinois Register of Historic Places. Removes provisions allowing State purchasing officers to enter into energy conservation program contracts and the chief procurement officer to promulgate rules for entering into energy conservation program contracts.</t>
  </si>
  <si>
    <t>IL_SB_0000002226_2013_1</t>
  </si>
  <si>
    <t>IL_HB_0000002652_2019_1</t>
  </si>
  <si>
    <t>IL_HB_0000000102_2019_0</t>
  </si>
  <si>
    <t>LOCAL GOVERNMENT-TECH</t>
  </si>
  <si>
    <t>Amends the Illinois Municipal Code. Provides that, in addition to any other tax that may be imposed, if a municipality adopts a responsible bid ordinance that is approved by the Department of Transportation, then the municipality may also impose a tax on motor fuel at a rate not to exceed $0.03 per gallon. Effective January 1, 2020.</t>
  </si>
  <si>
    <t>IL_HB_0000003560_2015_0</t>
  </si>
  <si>
    <t>RENEWABLE ENERGY TASK FORCE</t>
  </si>
  <si>
    <t>Amends the Renewable Energy, Energy Efficiency, and Coal Resources Development Law of 1997. Creates the Utilization of Renewable Energy on State-Owned Properties Task Force. Provides that the Task Force shall consider the financial implications of installing and maintaining renewable energy facilities on State-owned property, the impact on property values and the community, and environmental factors relating to renewable energy. Provides that the Task Force shall compile its findings and recommendations in a report to be presented to the Governor and the members of the General Assembly on or before January 1, 2016. Provides that the Task Force is abolished on January 1, 2017. Effective immediately.</t>
  </si>
  <si>
    <t>IL_SB_0000000241_2015_0</t>
  </si>
  <si>
    <t>IL_SB_0000000154_2021_3</t>
  </si>
  <si>
    <t>IL_HB_0000003400_2019_0</t>
  </si>
  <si>
    <t>Amends the Illinois Procurement Code. Provides that, among other types of contracts, renewable energy resources contracts and leases may be entered into for a period of time deemed to be in the best interest of the State but not exceeding 15 years inclusive of proposed contract or lease renewals. Makes conforming changes. Defines "renewable energy resources". Effective immediately.</t>
  </si>
  <si>
    <t>IL_HB_0000002582_2017_0</t>
  </si>
  <si>
    <t>IL_block_802</t>
  </si>
  <si>
    <t>IL_block_31</t>
  </si>
  <si>
    <t>IL_HB_0000004093_2021_0</t>
  </si>
  <si>
    <t>Support Environmental Justice; Reduce Vehicle Emissions; and Strengthen Environmental Protections</t>
  </si>
  <si>
    <t>EPA-ENVIRONMENTAL JUSTICE</t>
  </si>
  <si>
    <t>Amends the Environmental Protection Act. Requires the Environmental Protection Agency to annually review and update the underlying data for, and use of, indicators used to determine whether a community is designated as an environmental justice community and to establish a process by which communities not designated as environmental justice communities may petition for such a designation. Provides that an applicant for a permit for the construction of a new source that will become a major source subject to the Clean Air Act Permit Program to be located in an environmental justice community or a new source that has or will require a federally enforceable State operating permit and that will be located in an environmental justice community must conduct a public meeting prior to submission of the permit application and must submit with the permit application an environmental justice assessment identifying the potential environmental and health impacts to the area associated with the proposed project. Provides requirements for the environmental justice assessment. Provides that a supplemental fee of $200,000 for each construction permit application shall be assessed if the construction permit application is subject to the requirements regarding the construction of a new source located in an environmental justice community. Contains provisions regarding public participation requirements for permitting transactions in an environmental justice community. Provides that a third party may petition the Pollution Control Board if the Agency grants a permit to construct, modify, or operate a facility that emits air pollutants and is classified as a minor source. Contains provisions regarding environmental justice grievances. Defines "environmental justice community". Contains other provisions.</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</si>
  <si>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t>
  </si>
  <si>
    <t>IL_HB_0000004093_2021_1</t>
  </si>
  <si>
    <t>IL_HB_0000003125_2021_1</t>
  </si>
  <si>
    <t>ELECTRIC VEHICLES</t>
  </si>
  <si>
    <t>Creates the Electric Vehicle Charging Act. Provides that the Act applies to new single-family homes and newly constructed or renovated multi-unit residential buildings that have parking spaces and are constructed or renovated after the effective date of the Act. Defines terms. Provides that a new single-family residence or a small multi-family residence shall have at least one electric vehicle capable parking space for each residential unit that has dedicated parking, unless any subsequently adopted building code requires additional electric vehicle capable parking spaces or installed EVSE. Includes electric vehicle parking space requirements for a new, large multi-family residential building or a large multi-family residential building being renovated by a developer converting the property to an association. Includes electric vehicle parking space requirements for affordable housing and for an existing multi-unit residential building subject to an association that undertakes renovation. Includes electric vehicle charging station policies for unit owners and for renters.</t>
  </si>
  <si>
    <t>ncsl_database__energy_legislation_tracking_database__ncsl_topic__climate_change; ncsl_database__energy_legislation_tracking_database__ncsl_topic__climate_change_emissions_reduction; ncsl_database__energy_legislation_tracking_database__ncsl_topic__green_jobs; ncsl_database__energy_legislation_tracking_database__ncsl_topic__renewable_energy; ncsl_database__energy_legislation_tracking_database__ncsl_topic__transportation; ncsl_database__energy_legislation_tracking_database__ncsl_topic__transportation_alt_fuel/hybrid</t>
  </si>
  <si>
    <t>IL_SB_0000003073_2021_0</t>
  </si>
  <si>
    <t>EPA-GREAT LAKES CCR PROTECTION</t>
  </si>
  <si>
    <t>Amends the Environmental Protection Act. Provides that owners and operators of CCR surface impoundments at electric generating plants that are bordering Lake Michigan shall close the CCR surface impoundment by removal by off-site disposal, pursuant to specified provisions and requirements. In additional provisions, requires an owner or operator to remove from his or her site, for off-site disposal, all CCR generated by a facility and remediate all soil and groundwater impacted by CCR, in accordance with specified requirements. Requires owners or operators to submit specified plans and reports to the Environmental Protection Agency. Provides that an owner or operator shall post with the Agency a performance bond or other security for the purpose of ensuring removal and remediation in accordance with the provisions. Provides that the Agency may enter into such contracts and agreements as it deems necessary to carry out the purposes of the provisions. Provides that neither the State, nor the Director of the Agency, nor any State employee shall be liable for any damages or injuries arising out of or resulting from any action taken under the provisions. Contains other provisions. Contains a severability provision. Effective immediately.</t>
  </si>
  <si>
    <t>ncsl_database__energy_legislation_tracking_database__ncsl_topic__fossil_energy_coal; ncsl_database__energy_legislation_tracking_database__ncsl_topic__utility_regulation</t>
  </si>
  <si>
    <t>IL_HB_0000003125_2021_0</t>
  </si>
  <si>
    <t>IL_SB_0000003101_2017_0</t>
  </si>
  <si>
    <t>EPA-VOLKSWAGEN SETTLEMENT</t>
  </si>
  <si>
    <t>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t>
  </si>
  <si>
    <t>IL_HR_0000000293_2021_0</t>
  </si>
  <si>
    <t>VEHICLE EMISSIONS-GOALS</t>
  </si>
  <si>
    <t>Urges the Governor to sign the Multi-State Memorandum of Understanding calling for 30 percent of new truck and bus sales to be zero-emission by 2030 and 100 percent zero-emission by 2050.</t>
  </si>
  <si>
    <t>IL_SR_0000000419_2019_0</t>
  </si>
  <si>
    <t>ILLINOIS-CLIMATE CHANGE</t>
  </si>
  <si>
    <t>Urges the State of Illinois to play an important role in addressing climate change.</t>
  </si>
  <si>
    <t>IL_HB_0000000721_2021_0</t>
  </si>
  <si>
    <t>NOT-FOR-PROFIT BUS ENTERPRISE</t>
  </si>
  <si>
    <t>Reinserts the provisions of the introduced bill with changes. Creates the Diversity in Not-for-Profit Act (rather than the Not-for-Profit Business Enterprise Act). Allows any State agency, county, or unit of local government of the State of Illinois that certifies entities under a disadvantaged business enterprise program (rather than the Business Enterprise Council) to certify organizations as minority-led not-for-profit organizations, woman-led not-for-profit organizations, and not-for-profit organizations led by a person with a disability under the Act. Removes provisions concerning the awarding of State contracts, agency compliance plans, and enforcement. Removes provisions under the Business Enterprise for Minorities, Women, and Persons with Disabilities Act that provide the Business Enterprise Council with the authority and responsibility to devise certification procedures. Defines terms. Makes conforming changes.</t>
  </si>
  <si>
    <t>IL_SB_0000002123_2019_0</t>
  </si>
  <si>
    <t>ENERGY-PAY AS YOU SAVE PROGRAM</t>
  </si>
  <si>
    <t>Creates the Equitable Energy Financing Act. Requires the Illinois Commerce Commission to establish the Equitable Energy Financing Program for all electric utilities in this State to permit customers to finance the construction of energy projects through an optional tariff payable directly through their utility bill. Provides that the Program shall offer to make investments in energy projects to customer properties with low-cost capital and use an opt-in tariff to recover the costs. Provides that the Program will allow residential electric utility customers that own the property, or renters that have a long-term lease on the property, for which they subscribe to utility service, to purchase an energy project. Provides further requirements for the Program and requirements for the Commission concerning the Program. Provides for customer protections and cost-effectiveness requirements under the Program. Provides Program participation requirements for electric utilities in this State. Defines terms. Effective immediately.</t>
  </si>
  <si>
    <t>IL_SB_0000003289_2015_0</t>
  </si>
  <si>
    <t>TREECUTTING-CONSERVATION LAND</t>
  </si>
  <si>
    <t>Amends the Wrongful Tree Cutting Act. Defines "land with a primary purpose of preservation or conservation". Provides that any party found to have intentionally cut or knowingly caused to be cut any timber or tree on land with a primary purpose of preservation or conservation that he or she did not have the legal right to cut or caused to be cut must pay the owner of the timber or tree 3 times stumpage value plus all remediation costs. Provides that nothing in the Act limits the rights provided under other law of an owner of land with a primary purpose of preservation or conservation. Provides that the court may not use the diminution of market value in determining damages. Provides that the court shall allow a plaintiff who prevails to recover the cost of expenses incurred. Makes other changes. Effective immediately.</t>
  </si>
  <si>
    <t>IL_HB_0000000705_2021_0</t>
  </si>
  <si>
    <t>NATURAL GAS-VERIFIED LEAKS</t>
  </si>
  <si>
    <t>Amends the Underground Natural Gas Storage Safety Act. Provides that, in the case of a verified facility leak, the owner and operator of the underground natural gas storage facility is responsible for specified actions. Defines "verified facility leak". Effective immediately.</t>
  </si>
  <si>
    <t>IL_block_792</t>
  </si>
  <si>
    <t>IL_HB_0000000081_2019_0</t>
  </si>
  <si>
    <t>Electric Vehicles, Utility Regulations, Nuclear Energy Facilities, Carbon Storage, and Renewable Energy</t>
  </si>
  <si>
    <t>No clear theme</t>
  </si>
  <si>
    <t>BUSINESS-TECH</t>
  </si>
  <si>
    <t>Amends the Professional Limited Liability Company Act. Makes a technical change in a Section concerning the short title.</t>
  </si>
  <si>
    <t>IL_HB_0000000667_2017_0</t>
  </si>
  <si>
    <t>ALTERNATE FUELS ACT-REPEAL</t>
  </si>
  <si>
    <t>Repeals the Alternate Fuels Act. Amends the State Finance Act. Repeals a provision concerning the Alternate Fuels Fund. Amends the Illinois Vehicle Code. Deletes a provision concerning a rebate and grant program authorized by the Alternate Fuels Act. Effective immediately.</t>
  </si>
  <si>
    <t>IL_HB_0000000662_2017_1</t>
  </si>
  <si>
    <t>VEH CD-ELECTRIC LICENSE FEE</t>
  </si>
  <si>
    <t>Amends the Illinois Vehicle Code. Establishes the registration fee for electric vehicles at no more than $216.00 per year (previously $35 for a 2-year term) and creates a separate registration fee not to exceed $158.50 per year for hybrid vehicles.</t>
  </si>
  <si>
    <t>IL_HB_0000005589_2021_0</t>
  </si>
  <si>
    <t>UTIL-REMOVE BAN-NUCLEAR CONST</t>
  </si>
  <si>
    <t>Amends the Public Utilities Act. Deletes language that provides that no construction shall commence on any new nuclear power plant to be located within the State, and no certificate of public convenience and necessity or other authorization shall be issued therefor by the Illinois Commerce Commission, until the Director of the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Effective immediately.</t>
  </si>
  <si>
    <t>IL_HB_0000000661_2017_1</t>
  </si>
  <si>
    <t>VEH CD-ELECTRIC VEH-PLATE FEE</t>
  </si>
  <si>
    <t>Amends the Illinois Vehicle Code. Provides that the registration period and fee for electric vehicles shall be the same as the registration period and fee for non-electric motor vehicles (rather than $35 for a 2-year registration period).</t>
  </si>
  <si>
    <t>IL_SB_0000002080_2019_1</t>
  </si>
  <si>
    <t>UTILITIES-INFRASTRUCTURE</t>
  </si>
  <si>
    <t>Amends the Electric Service Customer Choice and Rate Relief Law of 1997 of the Public Utilities Act. In provisions concerning infrastructure investment and modernization: Provides that beginning in 2022, a participating utility other than a combination utility shall pay $10,000,000 per year for 5 years and a participating utility that is a combination utility shall pay $1,000,000 per year for 10 years to the energy low-income and support program, which is intended to fund customer assistance programs with the primary purpose being avoidance of imminent disconnection and reconnecting customers who have been disconnected for nonpayment and makes conforming changes. Makes a change concerning the computation of the performance-based formula rate beginning with the rates applicable for the rate year commencing January 1, 2023, and each rate year thereafter. Removes provisions requiring that, by December 31, 2017, the Illinois Commerce Commission shall prepare and file with the General Assembly a report on the infrastructure program and the performance-based formula rate; provisions making the infrastructure investment and modernization, Smart Grid Advanced Metering Infrastructure Deployment Plan, Illinois Science and Energy Innovation Trust, and Illinois Smart Grid test bed provisions inoperative after December 31, 2022; and provisions limiting the ability of a participating utility to annually update the performance-based formula rate. Makes other changes. Effective immediately.</t>
  </si>
  <si>
    <t>ncsl_database__energy_legislation_tracking_database__ncsl_topic__electric_grid_and_transmission; ncsl_database__energy_legislation_tracking_database__ncsl_topic__energy_security_and_critical_infrastructure; ncsl_database__energy_legislation_tracking_database__ncsl_topic__green_jobs; ncsl_database__energy_legislation_tracking_database__ncsl_topic__renewable_energy</t>
  </si>
  <si>
    <t>IL_HB_0000002053_2019_0</t>
  </si>
  <si>
    <t>Amends the Illinois Vehicle Code. Establishes the registration fee for electric vehicles at no more than $216.00 per year (previously $35 for a 2-year term) and creates a separate registration fee not to exceed $158.50 per year for hybrid vehicles. Effective immediately.</t>
  </si>
  <si>
    <t>IL_HB_0000004254_2021_0</t>
  </si>
  <si>
    <t>POWER AGENCY-SOLAR PROCUREMENT</t>
  </si>
  <si>
    <t>Amends the Illinois Power Agency Act. Provides that the Illinois Commerce Commission, in consultation with the Illinois Power Agency, shall develop standards and guidelines to prohibit any Illinois ratepayer funds from being used by the Agency for the procurement of solar panels that are not manufactured or assembled by a company located in the United States under the Agency's long-term renewable resources procurement plan.</t>
  </si>
  <si>
    <t>IL_HR_0000000694_2017_0</t>
  </si>
  <si>
    <t>ENERGY PRICING RULES-SEC PERRY</t>
  </si>
  <si>
    <t>Supports United States Secretary of Energy Rick Perry's directive that replaces the distorted pricing rules but preserves and supports competitive markets.</t>
  </si>
  <si>
    <t>IL_HB_0000000166_2021_0</t>
  </si>
  <si>
    <t>CARBON DIOXIDE STORAGE</t>
  </si>
  <si>
    <t>Creates the Carbon Dioxide Geologic Storage Act. Provides that the Act applies to carbon dioxide injections that commence on or after January 1, 2021. Provides that a storage operator may not operate a storage facility without a reservoir permit issued by the Department of Natural Resources. Provides that a permit shall be issued if the storage operator: pays a fee to the Department of $0.08 per ton of carbon dioxide estimated to be injected into a storage facility; and owns all of the pore space in a storage facility, or owns more than 50%, but less than 100% of the pore space within a storage facility and an application to the Department to amalgamate the remaining property interests has been granted. Provides that after carbon dioxide injections at a storage facility cease, the storage operator may apply for a certificate of completion. Provides requirements the Department shall find before issuing a certificate of completion. Provides that the Department may adopt rules and issue orders to enforce the Act. Limits home rule powers. Provides for ownership and conveyance of pore space, mineral interests, title to carbon dioxide and liability, enhanced recovery projects, and restraint of trade. Creates the Illinois Geologic Sequestration Special Fund. Makes a corresponding change in the State Finance Act.</t>
  </si>
  <si>
    <t>IL_SB_0000001455_2017_0</t>
  </si>
  <si>
    <t>UTILITY-RENEWABLE ENRGY CREDIT</t>
  </si>
  <si>
    <t>Amends the Public Utilities Act. Provides that the provisions of the Illinois Power Agency Act relating to the payments by retail customers of a utility for the purpose of recovering the utility's costs for procuring renewable energy credits shall not apply to an alternative retail electric supplier, or its customers, that operates a combined heat and power system in this State, or that has a corporate affiliate that operates a combined heat and power system in this State, and supplies electricity primarily to or for the benefit of certain specified facilities.</t>
  </si>
  <si>
    <t>IL_HB_0000000348_2015_0</t>
  </si>
  <si>
    <t>UTIL-REMOVE BAN-NUCL CONST</t>
  </si>
  <si>
    <t>Amends the Public Utilities Act. Deletes language that provides that no construction shall commence on any new nuclear power plant to be located within the State, and no certificate of public convenience and necessity or other authorization shall be issued therefor by the Illinois Commerce Commission, until the Director of the Illinois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Deletes the definition of "high level nuclear waste". Effective immediately.</t>
  </si>
  <si>
    <t>IL_HB_0000002752_2019_0</t>
  </si>
  <si>
    <t>Amends the Illinois Vehicle Code. Provides that the registration period and fee for electric vehicles shall be the same as the registration period and fee for non-electric motor vehicles. Deletes language limiting the registration fee for electric vehicles to $18 per registration year.</t>
  </si>
  <si>
    <t>IL_HB_0000004236_2017_2</t>
  </si>
  <si>
    <t>UTILITIES-SOURCING AGREEMENTS</t>
  </si>
  <si>
    <t>Amends the Illinois Power Agency Act. Provides that the Illinois Power Agency and Illinois Commerce Commission shall include sourcing agreements covering power produced by clean coal and other facilities in each annual power procurement plan. Provides that utilities and alternative retail electric suppliers shall enter into sourcing agreements as part of the annual power procurement process. Provides that the Agency and Commission shall establish competitive bidding procedures for sourcing terms. Sets the requirements of the sourcing agreements. Effective June 1, 2018.</t>
  </si>
  <si>
    <t>ncsl_database__energy_legislation_tracking_database__ncsl_topic__energy_security_and_critical_infrastructure; ncsl_database__energy_legislation_tracking_database__ncsl_topic__fossil_energy; ncsl_database__energy_legislation_tracking_database__ncsl_topic__fossil_energy_coal; ncsl_database__energy_legislation_tracking_database__ncsl_topic__utility_regulation</t>
  </si>
  <si>
    <t>IL_HB_0000002578_2017_0</t>
  </si>
  <si>
    <t>ENERGY EFFICIENCY MEASURES</t>
  </si>
  <si>
    <t>Amends the Illinois Finance Authority Act. In the definition of "Energy Efficiency Project", includes measures that decrease the heat rate in the generation of electricity. Amends the Illinois Power Agency Act. In the definition of "energy efficiency", includes measures that decrease the heat rate in the generation of electricity.</t>
  </si>
  <si>
    <t>ncsl_database__energy_legislation_tracking_database__ncsl_topic__energy_efficiency; ncsl_database__energy_legislation_tracking_database__ncsl_topic__fossil_energy; ncsl_database__energy_legislation_tracking_database__ncsl_topic__fossil_energy_coal</t>
  </si>
  <si>
    <t>IL_HB_0000004255_2021_0</t>
  </si>
  <si>
    <t>UTILITY-DIRECT CURRENT PROJECT</t>
  </si>
  <si>
    <t>Amends the Illinois Power Agency Act. Provides that the Illinois Power Agency may qualify renewable energy credits associated with the electricity generated by a utility-scale wind energy facility or utility-scale photovoltaic facility and transmitted by a high voltage direct current transmission line (instead of a qualifying direct current project) to a delivery point on the electric transmission grid located in the State or a state adjacent to Illinois, if certain conditions are met. Amends the Public Utilities Act. Removes language that allows a qualifying direct current applicant that does not own, control, operate, or manage, within the State, any plant, equipment, or property used or to be used for the transmission of electricity at the time of its application or of the Illinois Commerce Commission's order to file an application for a certificate of public convenience and necessity on or before December 31, 2023. Removes language that allows the Commission to grant a certificate of public convenience and necessity to construct, operate, and maintain a qualifying direct current project. Effective immediately.</t>
  </si>
  <si>
    <t>ncsl_database__energy_legislation_tracking_database__ncsl_topic__climate_change_carbon_capture_and_sequestration; ncsl_database__energy_legislation_tracking_database__ncsl_topic__climate_change_emissions_reduction; ncsl_database__energy_legislation_tracking_database__ncsl_topic__financing_energy_efficiency_and_renewable_energy; ncsl_database__energy_legislation_tracking_database__ncsl_topic__fossil_energy_coal; ncsl_database__energy_legislation_tracking_database__ncsl_topic__renewable_energy; ncsl_database__energy_legislation_tracking_database__ncsl_topic__renewable_energy_solar; ncsl_database__energy_legislation_tracking_database__ncsl_topic__renewable_energy_wind; ncsl_database__energy_legislation_tracking_database__ncsl_topic__utility_regulation</t>
  </si>
  <si>
    <t>IL_HR_0000000739_2021_0</t>
  </si>
  <si>
    <t>ENERGY INDEPENDENCE-AFFORDABLE</t>
  </si>
  <si>
    <t>Urges the President of the United States to develop and implement new sound domestic energy exploration and production policies to strengthen U.S. energy security and ensure that the United States can provide its people with stable, affordable, and reliable energy prices. Urges the U.S. to undertake a sustained and enduring federal research and development effort, in partnership with private industry, universities, and national laboratories to evaluate technologies and practices to minimize the impact of the development of these underutilized fuels on the land and water resources of the United States, while also evaluating technologies and practices to reduce the energy intensity and carbon footprint of these fuel sources.</t>
  </si>
  <si>
    <t>IL_HB_0000003243_2021_0</t>
  </si>
  <si>
    <t>ELECTRIC VEHICLE INFRASTRUCTUR</t>
  </si>
  <si>
    <t>Creates the Electric Vehicle Infrastructure Act. Provides that within 90 days after the effective date of the Act, electric utilities serving more than 500,000 customers in the State shall file a proposal with the Illinois Commerce Commission to establish a commercial tariff utilizing alternatives to traditional demand-based rate structures to facilitate charging for light duty, heavy duty, and fleet electric vehicles and that support integration of renewable energy resources. Provides that no later than one year after the effective date of the Act, and every 3 years thereafter, electric utilities shall file a Transportation Electrification Plan with the Commission. Specifies information that an electric utility must include in the Transportation Electrification Plan. Provides that the Commission shall open an investigation into each electric utility's Transportation Electrification Plan to determine if the proposed plan is in the public interest.</t>
  </si>
  <si>
    <t>IL_SB_0000001974_2017_0</t>
  </si>
  <si>
    <t>IL_HB_0000003685_2017_0</t>
  </si>
  <si>
    <t>POWER AGENCY-INFO FILING</t>
  </si>
  <si>
    <t>Amends the Illinois Power Agency Act. Provides that not less than 30 calendar days before a required demonstration of compliance (rather than within 45 days after the effective date of the relevant Act), an alternative retail electric supplier or its successor may (rather than shall) submit an informational filing to the Illinois Commerce Commission certifying that the alternative retail electric supplier owned or operated one or more electric generating facilities that generates renewable energy resources and the facilities generate one renewable energy credit for each megawatthour of energy produced from the facility. Provides that a distributed renewable energy generation device or a community renewable generation project shall be considered owned or operated by the entity with a contractual right to any renewable energy credits generated. Provides that the Illinois Commerce Commission shall maintain the confidentiality of all facility-specific information, whether or not requested by an alternative retail electric supplier. Effective immediately or on the date specified provisions of Public Act 99-906 take effect, whichever is later.</t>
  </si>
  <si>
    <t>IL_HB_0000006007_2013_0</t>
  </si>
  <si>
    <t>IL_HB_0000003324_2013_0</t>
  </si>
  <si>
    <t>NUCLEAR POWER-SAFETY MEASURES</t>
  </si>
  <si>
    <t>Amends the Public Utilities Act. Provides that no construction shall commence on any new commercial scale nuclear power plants (rather than new nuclear power plants) that are to be located in the State, and no certificate of public convenience and necessity or other authorization shall be issued therefor by the Commission unless the Director of the Illinois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Provides that the Illinois Commerce Commission may issue a certificate of public convenience and necessity and provide any other authorizations necessary to allow operating nuclear power plants to install pilot-scale projects and technologies designed to reduce waste and increase safety and having an output not exceeding 160 megawatts. Effective immediately.</t>
  </si>
  <si>
    <t>IL_block_703</t>
  </si>
  <si>
    <t>IL_HB_0000003194_2015_0</t>
  </si>
  <si>
    <t>Miscellaneous development bills</t>
  </si>
  <si>
    <t>?</t>
  </si>
  <si>
    <t>WEATHERIZATION-FED COMPLIANCE</t>
  </si>
  <si>
    <t>Amends the Urban Weatherization Initiative Act. Provides that the efforts of the Urban Weatherization Initiative shall be coordinated with federal weatherization programs. Requires the Department of Commerce and Economic Opportunity to administer the Initiative so as to qualify for federal grant or matching programs. Provides the salary of employees hired under the Initiative in accordance with the hourly wages associated with the federal prevailing wage rates for weatherization workers. Provides that the maximum per unit expenditure is limited to $10,000 (currently $6,500) and that a grant recipient may not be awarded grants totaling more than $2,000,000 (currently $500,000) per fiscal year. Provides that 2 voting members of the Weatherization Initiative Board must have experience in residential weatherization or energy efficiency and that one voting member must have experience in workforce development. Requires the Board's annual report to be filed by May 31 (instead of December 31).</t>
  </si>
  <si>
    <t>IL_SB_0000000157_2021_0</t>
  </si>
  <si>
    <t>INC TAX-RIVER EDGE CREDIT</t>
  </si>
  <si>
    <t>Amends the Economic Development for a Growing Economy Tax Credit Act. Provides that certain startup taxpayers are eligible to elect to claim the Credit against their obligation to pay over withholding taxes. Amends the Economic Development for a Growing Economy Tax Credit Act and the River Edge Redevelopment Zone Act. Makes changes to the definition of "underserved area". Amends the Illinois Income Tax Act and the Film Production Services Tax Credit Act of 2008. Provides that, if a film production credit is transferred by the taxpayer, then the transferor taxpayer shall pay to the Department of Commerce and Economic Opportunity a specified percentage of the amount transferred, which shall be deposited into the Illinois Production Workforce Development Fund. Provides that the term "Illinois labor expenditures" includes wages paid to nonresidents, subject to certain limitations. Makes changes concerning the earned income tax credit in the Illinois Income Tax Act. Creates certain income tax and property tax rebates. Amends the State Finance Act to create various special funds. Provides for transfers from the General Revenue Fund to certain other funds. Amends the Live Theater Production Tax Credit Act. Provides that, for the State fiscal year ending on July 1, 2023, the amount of tax credits awarded under the Act shall not exceed $4,000,000 (currently, $2,000,000); however, credits awarded for that fiscal year in excess of $2,000,000 must be awarded to applicants with Illinois production spending of not less than $2,500,000. Amends the Use Tax Act, the Service Use Tax Act, the Service Occupation Tax Act, and the Retailers' Occupation Tax Act. Makes changes concerning biodiesel. Provides that, beginning on July 1, 2022 and until July 1, 2023, the rate of tax on certain food products shall be 0% (currently, 1%). Provides that the credit for coal and aggregate exploration, mining, off-highway hauling, processing, maintenance, and reclamation equipment sunsets on July 1, 2028 (currently July 1, 2023). Creates a tax holiday for certain school supplies and clothing. Creates an exemption for breast pumps and breast pump kits. Amends the Illinois Income Tax Act. Creates an income tax credit for any individual or entity that operates an agritourism operation in the State during the taxable year. Makes changes concerning the credit for instructional supplies. Extends the income tax credit for certain hospitals through taxable years ending on or before December 31, 2027 (currently, December 31, 2022). Creates a withholding tax credit for organ donations. Amends the Motor Fuel Tax Tax Law. Suspends the rate adjustment calculated based on the percentage change in the Consumer Price Index until January 1, 2023 (currently, the adjustment occurs on July 1, 2022). Requires retailers to post certain notices of the suspension of the inflation adjustment in a prominently visible place on each retail dispensing device. Amends the Reimagining Electric Vehicles in Illinois Act. Provides that battery recycling and reuse manufacturers and battery raw materials refining service providers are also eligible for incentives under the Act. Provides that manufacturers of advanced battery components are also considered electric vehicle component parts manufacturers. For an applicant that is required to create full-time employee jobs, provides that the wages are based on wages paid to full-time employees in a similar position within an occupational group in the county where the project is located. Amends the Parking Excise Tax Act. Makes changes concerning booking intermediaries. Amends the Unemployment Insurance Act. Makes changes concerning an individual's weekly benefit amount. Provides that a claims adjudicator may reconsider a determination, if the issue is whether or not an individual misstated earnings for any week beginning on or after March 15, 2020, at any time within 5 years after the last day of the week for which the determination is made. Provides that the State's account in the unemployment trust fund is authorized to receive appropriations of State funds from other State accounts to repay any advance or advances from the United States Secretary of Labor. Makes other changes. Effective immediately, except that provisions concerning the Parking Excise Tax take effect on July 1, 2023.</t>
  </si>
  <si>
    <t>ncsl_database__energy_legislation_tracking_database__ncsl_topic__financing_energy_efficiency_and_renewable_energy; ncsl_database__economic_mobility_database__ncsl_topic__tax_credits_and_deductions</t>
  </si>
  <si>
    <t>IL_SB_0000000550_2015_3</t>
  </si>
  <si>
    <t>Amends the Illinois Nuclear Facility Safety Act. Makes a technical change in a Section on legislative findings.</t>
  </si>
  <si>
    <t>IL_SB_0000000116_2015_0</t>
  </si>
  <si>
    <t>SPECIAL SERVICE AREA TAX LAW</t>
  </si>
  <si>
    <t>Amends the Special Service Area Tax Law in the Property Tax Code. Provides that the corporate authorities of a county or a municipality may establish a green special service area. Provides that those green special service areas shall include only property for which each owner of record has executed a contract or agreement with the county or municipality consenting to the inclusion of the property within the green special service area. Provides that counties and municipalities may levy property taxes in connection with green special service areas. Provides that counties and municipalities may issue bonds in connection with green special service areas and may sell, assign, or pledge those bonds to the Illinois Finance Authority. Amends the Counties Code and the Illinois Municipal Code to provide that each county or municipality shall have the power and authority to engage in specified activities that relate to green special service areas. Amends the Illinois Finance Authority Act. Provides that the Illinois Finance Authority has the power to purchase special service area bonds and to accept assignments or pledges, or both, of special service area bonds or agreements relating to green special service area projects. Effective immediately.</t>
  </si>
  <si>
    <t>IL_HB_0000001932_2021_0</t>
  </si>
  <si>
    <t>BUILDING FEES AFTER DISASTER</t>
  </si>
  <si>
    <t>Amends the Counties Code, Township Code, and Illinois Municipal Code. Provides that the governing body of a county, township, or municipality may waive any fees or costs associated with a permit, inspection, or certification of occupancy required by law for construction, reconstruction, alteration, repair, movement to another site, removal, or demolition of a manufactured home, building, dwelling, or structure, either commercial or residential, damaged as a result of a disaster, emergency, weather event, or for any reason deemed warranted in the interests of public safety, welfare, and recovery of the community by the governing body of the county, township, or municipality. Defines "disaster". Effective immediately.</t>
  </si>
  <si>
    <t>IL_HB_0000002411_2021_0</t>
  </si>
  <si>
    <t>BRIMPA-DATA CENTER INVESTMENT</t>
  </si>
  <si>
    <t>Reinserts the provisions of the introduced bill with changes. Extends the use of the South Suburban Brownfields Redevelopment Fund to 2026 (rather than 2031). Removes changes made to the New Markets Development Program Act concerning qualified equity investments and examination and rulemaking requirements. Makes conforming changes. Effective immediately.</t>
  </si>
  <si>
    <t>ncsl_database__energy_legislation_tracking_database__ncsl_topic__climate_change_emissions_reduction; ncsl_database__energy_legislation_tracking_database__ncsl_topic__energy_efficiency_building_codes_and_standards; ncsl_database__energy_legislation_tracking_database__ncsl_topic__financing_energy_efficiency_and_renewable_energy</t>
  </si>
  <si>
    <t>IL_SB_0000002365_2013_0</t>
  </si>
  <si>
    <t>PUB UTIL-ENERGY EFFICIENCY</t>
  </si>
  <si>
    <t>Amends the Illinois Power Agency Act. Includes references to the reduction of thermal load in the definitions of "energy efficiency" and "renewable energy resources". Makes corresponding changes to the definition of "Energy Efficiency Project" in the Illinois Finance Authority Act. Effective immediately.</t>
  </si>
  <si>
    <t>IL_SB_0000001854_2015_1</t>
  </si>
  <si>
    <t>NORTH SHORE WATER RECLAMATION</t>
  </si>
  <si>
    <t>Amends the North Shore Sanitary District Act. Changes the title of the Act from the North Shore Sanitary District Act to the North Shore Water Reclamation District Act. Provides that the board of the sanity district may increase the pay of the president and the other members. Provides that the board may enact ordinances regarding rates or charges for the treatment and disposal of sewage and surface or ground water. Allows the board to impose civil fines, liens, and declare a nuisance regarding unlawful discharge of waste into the sewerage system or any sewer tributary. Provides that the sanitary district may sell, dispose of, or otherwise expend recovered resources and renewable energy resources and may construct, maintain, finance, and operate facilities necessary for this purpose. Further provides that the sanitary district may capture recovered resources and produce renewable energy resources from materials previously discarded. Amends the Special Assessment Supplemental Bond and Procedures Act, the Sanitary District Act of 1917, and the Eminent Domain Act making conforming changes. Effective immediately.</t>
  </si>
  <si>
    <t>IL_HB_0000000211_2019_0</t>
  </si>
  <si>
    <t>ICC-REPORT-ELEC VEHICLES</t>
  </si>
  <si>
    <t>Amends the Public Utilities Act. Requires the Illinois Commerce Commission to conduct at least one workshop and issue a report concerning whether the development, construction, and installation of new publicly-accessible electric vehicle charging stations would increase utilization of electric vehicles by the citizens of this State. Provides for repeal of the provisions on January 1, 2021. Effective immediately.</t>
  </si>
  <si>
    <t>IL_HB_0000000306_2017_0</t>
  </si>
  <si>
    <t>JOB CREATION-FINANCE</t>
  </si>
  <si>
    <t>Creates the Jobs Creation Finance Act. Provides that municipalities may designate job creation areas. Provides that businesses that undertake job creation projects in those designated areas are eligible for certain tax incentives. Provides that municipalities may issue bonds in connection with those projects. Contains provisions concerning public hearings. Contains numerous other provisions. Effective immediately.</t>
  </si>
  <si>
    <t>IL_HB_0000004217_2021_0</t>
  </si>
  <si>
    <t>UTILITIES-SUPPLIER DIVERSITY</t>
  </si>
  <si>
    <t>Amends the Public Utilities Act. Provides that any supplier of energy that generates more than 500 kilowatt hours of electricity annually within the State (rather than any supplier of energy within the State) and all companies that develop, build, install, or maintain a renewable energy project with total annual revenues over $15,000,000 shall submit an annual report on all procurement goals and actual spending for female-owned, minority-owned, veteran-owned, and small business enterprises in the previous calendar year. Deletes language that exempts specified wind energy and solar energy from having to submit an annual report. Provides that each participating company in its annual report shall include an explanation of the plan for the next year to increase participation, including a buying plan for the specific goods and services the company intends to buy in the next 6 to 18 months, including any procurement codes used by the company, to assist entrepreneurs and diverse companies to understand upcoming opportunities to work with the company submitting the buying plan.</t>
  </si>
  <si>
    <t>IL_HB_0000004529_2015_0</t>
  </si>
  <si>
    <t>REPEALS IL BUILDING COMMISSI</t>
  </si>
  <si>
    <t>Repeals the Illinois Building Commission Act. Abolishes the Illinois Building Commission. Amends the Capital Development Board Act. Transfers the Illinois Building Commission's function of identifying local building codes to the Capital Development Board. Amends the Energy Efficient Building Act, the Counties Code, the Illinois Municipal Code, and the Hospital Licensing Act to make conforming changes. Effective immediately.</t>
  </si>
  <si>
    <t>IL_block_692</t>
  </si>
  <si>
    <t>IL_SB_0000003577_2017_1</t>
  </si>
  <si>
    <t>Electric Utility Regulations &amp; Programs</t>
  </si>
  <si>
    <t>UTILITIES-ELECTRIC SERVICE</t>
  </si>
  <si>
    <t>Amends the Electric Service Customer Choice and Rate Relief Law Of 1997 of the Public Utilities Act. Provides that the Illinois Commerce Commission shall grant the application for a certificate of service authority if it finds, among other findings, that the applicant discloses any formal complaints that seek a binding determination from a state or federal regulatory body and verifies that a complaint should not be a basis for denying the certificate of service authority. Provides that the Illinois Commerce Commission shall conduct at least one compliance education training meeting annually for certain alternative retail electric suppliers to discuss regulatory requirements, complaint statistics, and other information determined necessary by the Commission. Effective immediately.</t>
  </si>
  <si>
    <t>ncsl_database__energy_legislation_tracking_database__ncsl_topic__climate_change; ncsl_database__energy_legislation_tracking_database__ncsl_topic__climate_change_carbon_capture_and_sequestration; ncsl_database__energy_legislation_tracking_database__ncsl_topic__fossil_energy; ncsl_database__energy_legislation_tracking_database__ncsl_topic__fossil_energy_coal; ncsl_database__energy_legislation_tracking_database__ncsl_topic__utility_regulation</t>
  </si>
  <si>
    <t>IL_HB_0000003666_2021_0</t>
  </si>
  <si>
    <t>NURSING HOME CARE-TRANSFER</t>
  </si>
  <si>
    <t>Amends the Electric Vehicle Act. Provides that the Illinois Power Agency must require that any grant or rebate applicant comply with the requirements of the Prevailing Wage Act (rather than may not award rebates or grants to an organization or company that does not pay the prevailing wage) for any installation of a charging station for which it seeks a rebate or grant. Amends the Illinois Enterprise Zone Act. Provides that records made by each contractor and subcontractor who is engaged in and executing a High Impact Business Construction jobs project must include information concerning worker's race and ethnicity and gender. Amends the Public Utilities Act. Removes a provision that exempts specified wind energy and solar energy suppliers from submitting an annual report on all procurement goals and actual spending for female-owned, minority-owned, veteran-owned, and small business enterprises in the previous calendar year. Amends the Energy Assistance Act. Resolves a conflict in Public Acts 102-16 and 102-176 regarding the starting date for the assessment of a monthly Energy Assistance Charge. Provides that the incremental change to specified charges shall not be applicable to utilities serving less than 100,000 customers (rather than 25,000 customers) in Illinois on January 1, 2021. Amends the Prevailing Wage Act. Changes the definition of "public works" to include construction of a new utility-scale solar power facility by a business designated as a High Impact Business under the Illinois Enterprise Zone Act, electric vehicle charging station projects financed pursuant to the Electric Vehicle Act, and renewable energy projects required to pay the prevailing wage pursuant to the Illinois Power Agency Act. Makes other changes. Effective immediately.</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</si>
  <si>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 ncsl_database__energy_legislation_tracking_database__ncsl_topic__fossil_energy_coal; ncsl_database__energy_legislation_tracking_database__ncsl_topic__fossil_energy_natural_gas; ncsl_database__energy_legislation_tracking_database__ncsl_topic__nuclear_energy_facilities; ncsl_database__energy_legislation_tracking_database__ncsl_topic__transportation_alt_fuel/hybrid</t>
  </si>
  <si>
    <t>IL_SB_0000000529_2021_0</t>
  </si>
  <si>
    <t>UTILITIES-ENERGY EFFICIENCY</t>
  </si>
  <si>
    <t>Provides that the amendatory Act may be referred to as the Coal to Solar and Energy Storage Act. Amends the Illinois Power Agency Act, the State Finance Act, and the Public Utilities Act. Authorizes the procurement of renewable energy credits by electric utilities serving more than 300,000 retail customers as of January 1, 2019. Provides for the renewable energy credits to be related to new renewable energy resources installed at the site of electric generation that on January 1, 2019 burned coal as the primary fuel source. Provides for the Illinois Power Agency to manage the procurement of the credits. Establishes the requirements for eligibility for the credits. Requires the electric utilities to file a tariff for the billing and collection of a Coal to Solar and Energy Storage Initiative Charge on each kilowatthour of electricity delivered to its delivery services customers within its service territory at specified rates and to deposit a percentage of its collections in the Coal to Solar and Energy Storage Incentive and Plant Transition Fund. Establishes the Coal to Solar and Energy Storage Incentive and Plant Transition Fund as a special fund in the State treasury to provide transitional support funding to coal-fueled electric utilities participating in the utilization of the renewable energy credits. Effective immediately.</t>
  </si>
  <si>
    <t>ncsl_database__energy_legislation_tracking_database__ncsl_topic__fossil_energy; ncsl_database__energy_legislation_tracking_database__ncsl_topic__fossil_energy_coal; ncsl_database__energy_legislation_tracking_database__ncsl_topic__green_jobs; ncsl_database__energy_legislation_tracking_database__ncsl_topic__renewable_energy; ncsl_database__energy_legislation_tracking_database__ncsl_topic__renewable_energy_solar</t>
  </si>
  <si>
    <t>IL_HB_0000002175_2019_0</t>
  </si>
  <si>
    <t>UTILITY-RETAIL MARKET DEVELOP</t>
  </si>
  <si>
    <t>Amends the Retail Electric Competition Act of 2006 of the Public Utilities Act. Provides that any information in the report submitted by the Office of Retail Market Development on June 30 of each year involving price comparison between electric utilities, electric utilities providing service outside their service territories, or alternative retail electric suppliers shall also include the combined value of certain additional products and services offered by the competitive retail electricity market. Provides that the Illinois Commerce Commission may include other energy savings and marketing savings programs as they develop in the market.</t>
  </si>
  <si>
    <t>IL_SB_0000001605_2021_0</t>
  </si>
  <si>
    <t>UTILITIES-CUSTOMER USAGE DATA</t>
  </si>
  <si>
    <t>Amends the Public Utilities Act. Removes provisions requiring payment of reasonable fees for a customer, alternative retail electric supplier, or unit of local government to access specified information from an electric utility. Requires that each electric utility serving at least 100,000 customers that procures power to file a tariff with the Commission that modifies its current tariff to require all retail customer advanced metering infrastructure meter usage data used for electric power and energy supply service. Provides that the tariff shall provide for the utility to reconcile load serving entity wholesale settlement statements with any necessary regional transmission organization or independent system operator using actual customer meter data and also provide that such customer's validated interval meter usage data be provided the next calendar day for all retail customers enrolled with an alternative retail electric supplier according to the electric utility's records that have contractually authorized release of such data. Provides that an alternative retail electric supplier and its affiliates and contracted third parties shall use such interval meter usage data for the development, marketing, and provision of providing current and future products or services related to retail electric supply service. Amends the Consumer Fraud and Deceptive Business Practices Act. Provides that an alternative retail electric supplier shall not warrant or otherwise represent to an electric utility that the alternative retail electric supplier is authorized to access the interval data of a current or prospective residential or small commercial retail customer unless the alternative retail electric supplier has obtained authorization. Effective immediately.</t>
  </si>
  <si>
    <t>IL_HB_0000002427_2013_0</t>
  </si>
  <si>
    <t>NATURAL GAS COMPETITION PLAN</t>
  </si>
  <si>
    <t>Amends the Public Utilities Act. Creates a provision that provides that the Director of the Office of Retail Market Development shall conduct research, gather input, and develop and present a detailed plan designed to promote retail natural gas competition for residential and small commercial natural gas consumers. Provides that interested parties shall be given the opportunity to review the plan and provide written comments regarding the plan prior to its submission. Provides that to the extent the plan calls for Illinois Commerce Commission action, the Commission shall initiate any proceeding or proceedings called for in the final plan within 60 days after receipt of the final plan and complete those proceedings within 11 months after their initiation; nothing shall prevent the Commission from acting earlier to remove identified barriers to retail natural gas competition for residential and small commercial consumers. Effective immediately.</t>
  </si>
  <si>
    <t>IL_HB_0000003701_2021_0</t>
  </si>
  <si>
    <t>IL_SB_0000003903_2021_0</t>
  </si>
  <si>
    <t>UTILITIES-ALT RETAIL SUPPLIER</t>
  </si>
  <si>
    <t>Amends the Public Utilities Act. In provisions concerning the certification of alternative retail suppliers, provides that the Illinois Commerce Commission shall consider the applicant's commitment of resources to the management of sales and marketing staff, through affirmative managerial policies, independent audits, technology, hands-on field monitoring, and training. In provisions concerning the obligations of alternative retail electric suppliers, provides that an alternative retail electric supplier shall maintain sufficient managerial resources and abilities to provide the service for which it has a certificate of service authority. Provides that an alternative retail electric supplier shall file with the Commission a notification of any material change to the information supplied in a certification application within 30 days after the material change.</t>
  </si>
  <si>
    <t>IL_SB_0000002813_2015_0</t>
  </si>
  <si>
    <t>UTILITIES- SOLAR CUSTOMER</t>
  </si>
  <si>
    <t>Amends the Public Utilities Act. Defines "solar customer" as any class of customer of an electric utility or an alternative retail electric supplier that uses a photovoltaic electric delivery system. Effective immediately.</t>
  </si>
  <si>
    <t>IL_SB_0000003051_2017_0</t>
  </si>
  <si>
    <t>UTILITY-ENERGY SAVING PROGRAMS</t>
  </si>
  <si>
    <t>Amends the Retail Electric Competition Act of 2006 of the Public Utility Act. Provides that the Illinois Commerce Commission may establish a program for promoting expanded use of energy saving programs for residential and small commercial customers. Provides that on or before September 1, 2018 and every 2 years thereafter, the Commission shall initiate a collaborative workshop for certain individuals developing energy savings devices and applications. Provides that any recommendations arising from the workshop shall be included in the annual report of the Office of Retail Market Development.</t>
  </si>
  <si>
    <t>IL_HB_0000005224_2017_0</t>
  </si>
  <si>
    <t>IL_SB_0000003577_2017_0</t>
  </si>
  <si>
    <t>IL_SB_0000001446_2015_0</t>
  </si>
  <si>
    <t>UTIL-ARES REPORTS-CONFIDENTIAL</t>
  </si>
  <si>
    <t>Amends the Public Utilities Act. Provides that alternative retail electric suppliers may file commercially or financially sensitive information or trade secrets contained in specified reports or filings with the Commission without also filing a formal petition with the Chief Clerk of the Commission seeking a Commission order granting confidential treatment. Provides that, if an alternative retail electric supplier elects not to file a formal petition with the Chief Clerk of the Commission seeking such a Commission order, but still desires confidential treatment for the commercially or financially sensitive information or trade secrets submitted to the Commission, it must (1) provide the Commission contemporaneously with its filing an affidavit that sets forth both the reasons for the confidentiality and a public synopsis of the information for which confidential treatment is sought; and (2) provide the Commission contemporaneously with its filing both a "confidential" and a "public" version of the report, filing, or document for which it seeks confidential treatment with all confidential information marked "Confidential". Provides that the information identified as confidential by the alternative retail electric supplier shall be afforded proprietary treatment and shall be accessible only by the Commission and the Commission staff for a 2-year period from the date of submission to the Commission. Provides that nothing prevents the Commission (A) on its own motion, after reviewing the submittal of an alternative retail electric supplier pursuant to this subsection, from requiring the alternative retail electric supplier to file a formal petition with the Chief Clerk seeking confidential treatment; (B) from entering an order expanding the list of recurring reports or filings eligible for the confidential treatment process; or (C) from entering an order adjusting the time period information may be treated by the Commission as confidential. Effective immediately.</t>
  </si>
  <si>
    <t>ncsl_database__energy_legislation_tracking_database__ncsl_topic__electric_grid_and_transmission; ncsl_database__energy_legislation_tracking_database__ncsl_topic__fossil_energy; ncsl_database__energy_legislation_tracking_database__ncsl_topic__fossil_energy_coal; ncsl_database__energy_legislation_tracking_database__ncsl_topic__renewable_energy; ncsl_database__energy_legislation_tracking_database__ncsl_topic__utility_regulation</t>
  </si>
  <si>
    <t>IL_SB_0000002522_2015_0</t>
  </si>
  <si>
    <t>POWER AGENCY-ANNUAL REPORTS</t>
  </si>
  <si>
    <t>Amends the Illinois Power Agency Act. Makes establishment of the Resource Development Bureau discretionary, and makes related changes. Moves language providing that each year the Illinois Power Agency shall prepare a public report for the General Assembly and the Illinois Commerce Commission that shall include certain criteria associated with the procurement of renewable energy resources from under a provision concerning the renewable portfolio standard to a provision concerning Agency annual reports within the Act. In a provision concerning Agency annual reports: provides that the Agency shall report annually each February 15 (currently December 15) on the operations and transactions of the Agency; removes a provision regarding reporting the quantity, price, and rate of all renewable resources purchased under the electricity procurement plans for electric utilities; and provides that average quantity (rather than total quantity) be used for certain reporting criteria. Makes other changes. Effective immediately.</t>
  </si>
  <si>
    <t>IL_HB_0000002498_2015_0</t>
  </si>
  <si>
    <t>UTILITIES ACT-NATURAL GAS</t>
  </si>
  <si>
    <t>Amends the Retail Electric Competition Article of the Public Utilities Act. Renames the Article the Retail Electric and Natural Gas Competition Act. Adds findings related to the development and evolution of an effectively competitive retail natural gas market. Provides that solutions proposed by the Office of Retail Market Development of the Illinois Commerce Commission to promote retail competition must also promote safe, reliable, and affordable natural gas service (in addition to electric service), and makes conforming changes in an annual report to the General Assembly and the Governor. Provides that the Commission shall consult with natural gas utilities and suppliers to expand access to natural gas suppliers for residential and small business consumers.</t>
  </si>
  <si>
    <t>IL_HB_0000003457_2021_0</t>
  </si>
  <si>
    <t>UTILITIES-PRICE COMPARISON</t>
  </si>
  <si>
    <t>Amends the Public Utilities Act. In provisions concerning the Director of Retail Market Development's annual report to the Illinois Commerce Commission, provides that on or before July 31, 2022 and each year thereafter, if the report includes comparisons of the prices between electric utilities and alternative retail electric suppliers, the comparisons shall include an analysis estimating the combined value of additional products and services offered by the alternative retail electric suppliers, as reported by the alternative retail electric suppliers. Provides that the Commission may include additional energy savings and marketing savings programs as they develop in the competitive retail electric market. Provides that the Commission may request information about specific products or services on a confidential and proprietary basis from alternative retail electric suppliers for the purposes of the report. Effective immediately.</t>
  </si>
  <si>
    <t>IL_HB_0000004948_2021_0</t>
  </si>
  <si>
    <t>IL_HB_0000002372_2021_0</t>
  </si>
  <si>
    <t>MUNI CD-UNDERGROUND UTILITIES</t>
  </si>
  <si>
    <t>Amends the Illinois Municipal Code. Defines "underground" and "undergrounding". Provides that public utilities shall underground specified electric transmission lines under certain conditions. Provides that the Illinois Commerce Commission shall allow a public utility to recover from all retail customers in its service territory all reasonable and prudent costs that it incurs related to the undergrounding of such transmission lines. Provides that a public utility shall record and defer such costs as a regulatory asset to be included in the public utility's total rate base and amortized over a reasonable period that is equal to the expected life of such transmission lines. Effective immediately.</t>
  </si>
  <si>
    <t>IL_HB_0000003116_2021_0</t>
  </si>
  <si>
    <t>UTILITIES-ALTERNATIVE SUPPLIER</t>
  </si>
  <si>
    <t>Amends the Public Utilities Act. Provides that an alternative retail electric supplier by May 31, 2020 and every June 30 (rather than May 31) thereafter, shall submit to the Illinois Commerce Commission and the Office of the Attorney General the rates the retail electric supplier charged to residential customers in the prior year. Provides that alternative gas suppliers serving or seeking to serve residential or small commercial customers shall, by January 1, 2020 and every September 30 (rather than January 1) thereafter, submit to the Commission and the Office of the Attorney General the rates the alternative gas supplier charged to residential customers in the prior year. Provides that on or before October 31 (rather than October 1), the Director of the Commission's Office of Retail Market Development shall submit an annual report regarding the development of competitive retail natural gas markets in Illinois to the Commission, the General Assembly, and the Governor. Effective immediately.</t>
  </si>
  <si>
    <t>IL_SB_0000002335_2013_0</t>
  </si>
  <si>
    <t>PUB UTIL-ALTERNATIVE GAS SUPP</t>
  </si>
  <si>
    <t>Amends the Public Utilities Act. Requires an electric utility with more than 100,000 customers in this State to make available to alternative retail electricity suppliers a list of customer names, addresses, and other information as the Commission may deem necessary to allow for effective marketing of retail electricity and related services from alternative retail electricity suppliers. Provides that customers shall be provided an annual notice that informs the customer that their name is on the list and provides information on how to be removed from the list by contacting the utility. Specifies that the provisions do not limit the ability of the customer to request their name be removed at any other time. Effective immediately.</t>
  </si>
  <si>
    <t>ncsl_database__energy_legislation_tracking_database__ncsl_topic__transportation; ncsl_database__state_9_1_1_legislation_tracking_database__ncsl_topic__9_1_1_administration,_plans,_boards_&amp;_commissions; ncsl_database__state_9_1_1_legislation_tracking_database__ncsl_topic__9_1_1_other/miscellaneous; ncsl_database__state_9_1_1_legislation_tracking_database__ncsl_topic__wireless_9_1_1</t>
  </si>
  <si>
    <t>IL_HB_0000003028_2019_0</t>
  </si>
  <si>
    <t>EXPAND ENERGY SAVING PROGRAMS</t>
  </si>
  <si>
    <t>Amends the Public Utilities Act. Adds provisions concerning expanded use of energy saving programs. Provides that the Illinois Commerce Commission may establish a program for promoting expanded use of energy saving programs for residential and small commercial customers. Provides that the program shall include the use of thermostats, lights, plugs, and other devices that allow a customer to control and reduce his or her energy usage. Provides that the program shall not discriminate based on brand names and shall include ways to promote those energy-saving devices and incentives for residential customers, including both homeowners and renters. Provides that on or before September 1, 2020 and every 2 years thereafter, the Commission shall initiate a collaborative workshop for stakeholders, retail electric suppliers, advocates for energy savings, and industry representatives developing energy saving devices and applications, and that any recommendations arising from the workshop process shall be included in the annual report of the Office of Retail Market Development.</t>
  </si>
  <si>
    <t>IL_SB_0000002914_2017_0</t>
  </si>
  <si>
    <t>IL_SB_0000001312_2015_0</t>
  </si>
  <si>
    <t>UTILITIES ACT-SOLAR ENERGY</t>
  </si>
  <si>
    <t>Amends the Public Utilities Act. Requires the Illinois Commerce Commission to include in its annual report filed with the Joint Committee on Legislative Support Services of the General Assembly, the Public Counsel, and the Governor a description of the availability of solar energy production by residential and small business consumers and the benefits of utilizing smart grid technology to enhance solar energy availability, and a description of any barriers to improving utilization and adoption of consumer-owned solar energy production.</t>
  </si>
  <si>
    <t>ncsl_database__energy_legislation_tracking_database__ncsl_topic__electric_grid_and_transmission; 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t>
  </si>
  <si>
    <t>IL_HB_0000003029_2019_0</t>
  </si>
  <si>
    <t>ENERGY SERVICES AGENT LICENSE</t>
  </si>
  <si>
    <t>Amends the Public Utilities Act. Provides for licensure of persons and entities engaged in the procurement or sale of retail electricity supply, retail natural gas supply, energy efficiency products or services, or demand response services for third parties as energy services agents and energy services entities and for licensure of energy services course providers by the Illinois Commerce Commission. Provides for mandatory disclosures by energy services agents or energy services entities. Requires all energy services agents engaged in the marketing of retail electricity supply, retail natural gas supply, energy efficiency products or services, or demand response services, before providing any sales information to a potential customer, to disclose that they are not employed by the local utility within the territory they are selling retail electricity supply, retail natural gas supply, energy efficiency products, or demand response services. Requires the Commission to establish procedures for licensure as an energy services agent, energy services entity, or energy services course provider, and specifies certain criteria. Provides that the Commission has jurisdiction over disciplinary proceedings and complaints for violations. Requires the Commission to maintain a list of disciplined and suspended energy services agents and a list of all disciplined, suspended, or revoked energy services entities.</t>
  </si>
  <si>
    <t>IL_HB_0000005633_2013_0</t>
  </si>
  <si>
    <t>NATURAL GAS COMPETITION</t>
  </si>
  <si>
    <t>Amends the Retail Electric Competition Article of the Public Utilities Act. Retitles the Article as the Consumer Retail Competition Act. Makes a legislative finding that retail consumers of natural gas would benefit from market opening solutions and competitive choices. Directs the Office of Retail Market Development to promote retail competition for safe, reliable, and affordable natural gas service. Authorizes the Illinois Commerce Commission to establish retail choice and referral programs providing incentives for residential and small commercial customers to switch natural gas suppliers.</t>
  </si>
  <si>
    <t>IL_HB_0000006034_2015_0</t>
  </si>
  <si>
    <t>IL_block_69</t>
  </si>
  <si>
    <t>IL_block_46</t>
  </si>
  <si>
    <t>IL_SB_0000001100_2021_0</t>
  </si>
  <si>
    <t>Energy workforce development (unclear)</t>
  </si>
  <si>
    <t>REGULATION-TECH</t>
  </si>
  <si>
    <t>Amends the Navigator Certification Act. Makes a technical change in a Section concerning the short title.</t>
  </si>
  <si>
    <t>ncsl_database__energy_legislation_tracking_database__ncsl_topic__climate_change_emissions_reduction; ncsl_database__energy_legislation_tracking_database__ncsl_topic__energy_security_and_critical_infrastructure;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 ncsl_database__energy_legislation_tracking_database__ncsl_topic__utility_regulation</t>
  </si>
  <si>
    <t>IL_HB_0000001472_2021_0</t>
  </si>
  <si>
    <t>Amends the Public Utilities Act. Makes a technical change in the short title Section.</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</si>
  <si>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ncsl_database__energy_legislation_tracking_database__ncsl_topic__transportation; ncsl_database__energy_legislation_tracking_database__ncsl_topic__transportation_alt_fuel/hybrid; ncsl_database__energy_legislation_tracking_database__ncsl_topic__utility_regulation</t>
  </si>
  <si>
    <t>IL_SB_0000002266_2013_0</t>
  </si>
  <si>
    <t>Amends the Real Estate License Act of 2000. Makes a technical change in a Section concerning the short title.</t>
  </si>
  <si>
    <t>IL_SB_0000002266_2013_1</t>
  </si>
  <si>
    <t>IL_HB_0000003975_2013_0</t>
  </si>
  <si>
    <t>IL_HB_0000003293_2015_0</t>
  </si>
  <si>
    <t>LOW CARBON ENERGY PORTFOLIO</t>
  </si>
  <si>
    <t>Amends the Illinois Power Agency Act. Requires the Planning and Procurement Bureau to include in procurement plans and competitive procurement processes the procurement of low carbon energy credits (LCE credits) for all of the utilities' retail customers. Sets forth a low carbon portfolio standard. Provides that the procurement plans shall include cost-effective low carbon energy credits from low carbon energy resources in an amount equal to 70% of each electric utility's annual retail sales of electricity to retail customers in the State during the planning year immediately prior to the development of the procurement plan. Specifies that a renewable energy credit, carbon emission credit, or LCE credit can only be used once to comply with a single portfolio standard and cannot be used to satisfy the requirements of more than one portfolio standard. Amends the Public Utilities Act. Allows the electric utility to recover through tariffed charges all of the costs associated with the purchase of low carbon energy credits from low carbon energy resources. Requires electric utilities to procure low carbon energy credits from low carbon energy resources for all retail customers in its service area in accordance with provisions concerning the low carbon energy portfolio. Requires electric utilities and alternative retail electric suppliers to provide to its customers on a quarterly basis a pie-chart that graphically depicts the quantity of low carbon energy credits from low carbon energy resources procured as a percentage of the actual load of retail customers within its service area. Effective immediately.</t>
  </si>
  <si>
    <t>ncsl_database__energy_legislation_tracking_database__ncsl_topic__climate_change; ncsl_database__energy_legislation_tracking_database__ncsl_topic__climate_change_emissions_reduction; ncsl_database__energy_legislation_tracking_database__ncsl_topic__electric_grid_and_transmission; ncsl_database__energy_legislation_tracking_database__ncsl_topic__fossil_energy; ncsl_database__energy_legislation_tracking_database__ncsl_topic__fossil_energy_coal; ncsl_database__energy_legislation_tracking_database__ncsl_topic__renewable_energy</t>
  </si>
  <si>
    <t>IL_HB_0000003975_2013_1</t>
  </si>
  <si>
    <t>IL_SB_0000003051_2017_1</t>
  </si>
  <si>
    <t>IL_HB_0000004731_2021_0</t>
  </si>
  <si>
    <t>ENERGY-CLIMATE WORKS TRAINING</t>
  </si>
  <si>
    <t>Amends the Energy Transition Act. Provides that Climate Works Hubs shall be awarded grants in multi-year increments not to exceed 36 months with the opportunity for grant renewal and modification for subsequent years. Provides that each Climate Works Hub that receives funding from the Energy Transition Assistance Fund shall: recruit, prescreen, and provide preapprenticeship training to equity investment eligible persons; provide training information related to opportunities and certifications relevant to clean energy jobs in the construction and building trades; and provide preapprentices with stipends not less than the State minimum wage unless a higher wage is required by the locality where preapprenticeship training program is situated. Provides that priority shall be given to Climate Works Hubs that have an agreement with North American Building Trades Union to utilize the Multi-Craft Core Curriculum or successor curriculums. Amends the Illinois Power Agency Act. Provides that projects less than or equal to 25 kilowatts on the waitlist for this capacity that are moved to the waitlist for the first block of annual capacity shall not be required to be in compliance with the Agency's long-term renewable resources plan. Removes language that provides that projects that were on the waitlist for the first block of annual capacity prior to the opening of the next block are not required to be in compliance with the Agency's long-term renewable resources plan.</t>
  </si>
  <si>
    <t>ncsl_database__energy_legislation_tracking_database__ncsl_topic__climate_change_emissions_reduction; ncsl_database__energy_legislation_tracking_database__ncsl_topic__fossil_energy; ncsl_database__energy_legislation_tracking_database__ncsl_topic__green_jobs; ncsl_database__energy_legislation_tracking_database__ncsl_topic__nuclear_/_radioactive_waste; ncsl_database__energy_legislation_tracking_database__ncsl_topic__nuclear_energy_facilities; ncsl_database__energy_legislation_tracking_database__ncsl_topic__renewable_energy</t>
  </si>
  <si>
    <t>IL_SB_0000001281_2019_0</t>
  </si>
  <si>
    <t>METRO PUBLIC EXPOSITION AUTH</t>
  </si>
  <si>
    <t>Amends the Metropolitan Pier and Exposition Authority Act. Changes the name of the Act and Authority to the Metropolitan Public Exposition Authority Act and the Metropolitan Public Exposition Authority. Provides that the Authority may enter into installment payments contracts or lease purchase agreements for specified purposes. Limits the applicability of provisions concerning persons engaged in the business of providing ground transportation and livery vehicles. Requires imposition of a $1 occupation tax on specified persons engaged in the business of providing a transportation network service in the metropolitan area at the McCormick Square campus or a commercial service airport. Increases specified bonding authority of the Authority from $2,850,000,000 to $3,450,000,000. Increases the minimum contract amount requiring a contract to be competitively bid or require a request for proposal. Makes other changes relating to minority-owned, women-owned, and veteran-owned businesses and contractors, contracts for professional services, and contracts entered into pursuant to the Governmental Joint Purchasing Act. Amends various Acts, Laws, and Codes making conforming changes concerning the Act's title and Authority's name. Amends the State Finance Act, Use Tax Act, Service Use Tax Act, Service Occupation Tax Act, and Retailers' Occupation Tax Act. Increases the amounts that may be deposited into the McCormick Place Expansion Project Fund through the year 2036 (currently, through 2032), allowing for increases each fiscal year thereafter that bonds are outstanding, but not after fiscal year 2070 (currently, 2060). Effective immediately.</t>
  </si>
  <si>
    <t>ncsl_database__ncsl_transportation_funding_finance_legis_database__ncsl_topic__other; ncsl_database__ncsl_transportation_funding_finance_legis_database__ncsl_topic__public_transit_and_rail</t>
  </si>
  <si>
    <t>IL_HB_0000003975_2013_2</t>
  </si>
  <si>
    <t>IL_HB_0000003439_2015_0</t>
  </si>
  <si>
    <t>EPA-COAL-FIRED GENERATING UNIT</t>
  </si>
  <si>
    <t>Amends the Environmental Protection Act. Requires the Environmental Protection Agency to conduct a study comparing airborne emission reductions of coal-fired electric generating units within the State of Illinois between 1990 and 2014 and forecasting additional reductions for the period from 2014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t>
  </si>
  <si>
    <t>IL_block_661</t>
  </si>
  <si>
    <t>IL_block_24</t>
  </si>
  <si>
    <t>IL_HB_0000003233_2019_1</t>
  </si>
  <si>
    <t>Alternative Fuel Vehicles; Energy Siting</t>
  </si>
  <si>
    <t>VEH CD-SHARE ROAD-LARGE TRUCKS</t>
  </si>
  <si>
    <t>Amends the Illinois Vehicle Code. Makes a technical change in a Section concerning the short title.</t>
  </si>
  <si>
    <t>ncsl_database__energy_legislation_tracking_database__ncsl_topic__transportation; ncsl_database__energy_legislation_tracking_database__ncsl_topic__transportation_alt_fuel/hybrid; ncsl_database__state_traffic_safety_legislation_database__ncsl_topic__driver's_licensing; ncsl_database__state_traffic_safety_legislation_database__ncsl_topic__impaired_driving</t>
  </si>
  <si>
    <t>IL_SB_0000003596_2021_0</t>
  </si>
  <si>
    <t>USE/OCC TAX-BIODIESEL</t>
  </si>
  <si>
    <t>Creates the Illinois Renewable Fuel Standards Act. Provides that diesel fuel must contain at least a stated percentage of biodiesel fuel oil by volume on and after a specified date. Amends the Use Tax Act, the Service Use Tax Act, the Service Occupation Tax Act, and the Retailers' Occupation Tax Act. Makes changes concerning incentives for biodiesel to provide that the incentive for 100% biodiesel and biodiesel blends with more than 10% but no more than 99% biodiesel applies through June 30, 2024 (currently, December 31, 2023). Provides that, with respect to 100% biodiesel and biodiesel blends with more than 19% but no more than 99% biodiesel, the tax does not apply to proceeds of sales made on or after July 1, 2024. Effective immediately, except that provisions creating the Illinois Renewable Fuel Standards Act take effect on July 1, 2022.</t>
  </si>
  <si>
    <t>IL_HB_0000003233_2019_0</t>
  </si>
  <si>
    <t>IL_HB_0000004452_2021_0</t>
  </si>
  <si>
    <t>description for bill is wrong</t>
  </si>
  <si>
    <t>COUNTIES-WIND ENERGY FACILITY</t>
  </si>
  <si>
    <t>Amends the Community Mental Health Act. Changes the form of the proposition regarding an annual tax for providing mental health facilities and services. Effective immediately.</t>
  </si>
  <si>
    <t>IL_SB_0000003574_2013_0</t>
  </si>
  <si>
    <t>NATURAL GAS VEHICLES</t>
  </si>
  <si>
    <t>Amends the Illinois Income Tax Act. Provides that persons that purchase a new motor vehicle with a gross vehicle weight rating of 33,000 pounds or more that uses natural gas as a motor fuel are entitled to an income tax credit equal to the lesser of $18,000 or half the difference between the purchase price of the natural gas vehicle and a similarly equipped gasoline or diesel vehicle of the same make and model. Amends the Motor Fuel Tax Law. Provides that motor carriers that employ natural gas vehicles are entitled to a refund on taxes paid under the Motor Fuel Tax Law equal to 12% of the taxes paid on the purchase of natural gas. Amends the Illinois Vehicle Code. Provides that the weight limitations on motor vehicles are increased by 2,000 pounds for vehicles that use natural gas as a motor fuel.</t>
  </si>
  <si>
    <t>IL_SB_0000003267_2015_0</t>
  </si>
  <si>
    <t>MOTOR FUEL-IRIDE</t>
  </si>
  <si>
    <t>Creates the Illinois Road Improvement and Driver Enhancement Act. Provides that, beginning on July 1, 2017, each owner or lessee of a motor vehicle (other than a commercial motor vehicle) that is required to be registered in this State shall pay a distance-based road user fee for metered use of the public roads in Illinois by the motor vehicle. Provides that the fee shall be based on a payment plan selected by the owner or lessee. Provides that the owner or lessee shall receive a credit for estimated motor fuel taxes paid by the owner or lessee. Creates the Illinois Road Improvement and Driver Enhancement Commission for the purpose of administering the Act. Sets forth the membership, powers and duties, and terms of the Commission. Creates the Illinois Road Improvement and Driver Enhancement Advisory Board and sets forth the membership of the Board. Amends the Illinois Vehicle Code. Repeals a provision providing for the collection of an annual commercial distribution fee on vehicles of the second division weighing more than 8,000 pounds. Makes conforming changes. Effective immediately, except that certain provisions take effect on July 1, 2017.</t>
  </si>
  <si>
    <t>IL_SB_0000001919_2019_0</t>
  </si>
  <si>
    <t>COM COL-MANUFACTURING GRANTS</t>
  </si>
  <si>
    <t>Reinserts the provisions of the introduced bill with the following changes. Provides that the Illinois Community College Board shall establish and administer a 21st Century Employment grant program (rather than a manufacturing training grant program). Provides that in awarding grants under the program, the Board must give priority to plans that demonstrate a formal articulation agreement between a public high school and a community college district. Provides that the plan must support a seamless transition into higher education and career opportunities and must outline the college credit and on-the-job training hours that will transfer from the high school to a community college. Adds to the membership of the advisory board. Makes other changes.</t>
  </si>
  <si>
    <t>ncsl_database__education_bill_tracking_database__ncsl_topic__postsecondary_community_and_junior_colleges; ncsl_database__education_bill_tracking_database__ncsl_topic__postsecondary_dual_enrollment; ncsl_database__education_bill_tracking_database__ncsl_topic__postsecondary_financial_aid_and_affordability</t>
  </si>
  <si>
    <t>IL_SB_0000003369_2013_0</t>
  </si>
  <si>
    <t>MOTOR FUEL-NATURAL GAS</t>
  </si>
  <si>
    <t>Amends the Motor Fuel Tax Law. Provides that the tax imposed on the privilege of operating motor vehicles that use liquefied natural gas is 21.5 cents per gallon. Provides that, in the case of liquefied natural gas, "gallon" means a diesel gallon equivalent. Contains definitions. Amends the Weights and Measures Act. Provides that liquefied natural gas used as motor fuel shall be sold in diesel gallon equivalents, and compressed natural gas shall be sold in either gasoline gallon equivalents or diesel gallon equivalents.</t>
  </si>
  <si>
    <t>IL_HB_0000000661_2017_0</t>
  </si>
  <si>
    <t>IL_HB_0000000662_2017_0</t>
  </si>
  <si>
    <t>IL_SB_0000001907_2015_0</t>
  </si>
  <si>
    <t>MOTOR FUEL-MEASUREMENTS</t>
  </si>
  <si>
    <t>Amends the Motor Fuel Tax Law. Provides that the tax imposed on the privilege of operating motor vehicles that use liquefied natural gas or propane is 21.5 cents per gallon. Provides that the tax imposed on compressed natural gas is 19 cents per gallon. Provides that, in the case of liquefied natural gas and propane, "gallon" means a diesel gallon equivalent. Amends the Weights and Measures Act. Provides that liquefied natural gas used as motor fuel shall be sold in diesel gallon equivalents, and compressed natural gas shall be sold in gasoline gallon equivalents. Provides that propane used as motor fuel shall be sold in actual measured gallon volumetric units, subject to adjustment for the purposes of determining the diesel gallon equivalents that are subject to the tax rates under the Motor Fuel Tax Law. Amends the Environmental Impact Fee Law. Provides that no fee is imposed on the importation or receipt of liquefied natural gas (i) sold to or used by a rail carrier or (ii) consumed or used in the operation of ships, barges, or vessels that are used primarily in or for the transportation of property in interstate commerce for hire on rivers bordering Illinois if the natural gas is delivered to the ship, barge, or vessel by a licensed receiver.</t>
  </si>
  <si>
    <t>IL_SB_0000000198_2019_0</t>
  </si>
  <si>
    <t>HGHWY CD-MOTOR FUEL TAX</t>
  </si>
  <si>
    <t>Amends the Illinois Highway Code. Provides that a county board of any county, any township, or any municipality may use motor fuel tax funds allotted to it for the operation costs of any public transportation service, for capital improvements designed to improve or enhance pedestrian, bicycle, or transit mobility, or for infrastructure used to support publicly or privately owned electric vehicles.</t>
  </si>
  <si>
    <t>IL_HB_0000002801_2017_0</t>
  </si>
  <si>
    <t>Amends the Motor Fuel Tax Law. Provides that the tax imposed on the privilege of operating motor vehicles that use liquefied natural gas or propane is 21.5 cents per gallon. Provides that the tax imposed on compressed natural gas is 19 cents per gallon. Provides that, in the case of liquefied natural gas and propane, "gallon" means a diesel gallon equivalent. Amends the Weights and Measures Act. Provides that liquefied natural gas used as motor fuel shall be sold in diesel gallon equivalents, and compressed natural gas shall be sold in gasoline gallon equivalents. Provides that propane used as motor fuel shall be sold in actual measured gallon volumetric units, subject to adjustment for the purposes of determining the diesel gallon equivalents that are subject to the tax rates under the Motor Fuel Tax Law. Amends the Environmental Impact Fee Law. Provides that no fee is imposed on the importation or receipt of liquefied natural gas (i) sold to or used by a rail carrier or (ii) consumed or used in the operation of ships, barges, or vessels that are used primarily in or for the transportation of property in interstate commerce for hire on rivers bordering Illinois if the natural gas is delivered to the ship, barge, or vessel by a licensed receiver. Effective immediately.</t>
  </si>
  <si>
    <t>IL_HB_0000000034_2021_0</t>
  </si>
  <si>
    <t>ENTERPRISE ZONE ELIGIBILITY</t>
  </si>
  <si>
    <t>Reinserts the provisions of the introduced bill with additions. Adds requirements concerning provisional certification and decertification of enterprise zones. Provides for the suspension of the benefits to specific businesses rather than an outright decertification of the particular Enterprise Zone for failure to submit specified information. Modifies the criteria for determining Enterprise Zones and underserved areas under the Act. Modifies reporting requirements under the Act. Makes conforming and other changes.</t>
  </si>
  <si>
    <t>ncsl_database__energy_legislation_tracking_database__ncsl_topic__fossil_energy_coal; ncsl_database__energy_legislation_tracking_database__ncsl_topic__fossil_energy_natural_gas; ncsl_database__energy_legislation_tracking_database__ncsl_topic__green_jobs</t>
  </si>
  <si>
    <t>IL_SB_0000002365_2013_1</t>
  </si>
  <si>
    <t>IL_HB_0000002804_2019_0</t>
  </si>
  <si>
    <t>MUNI CD-MOTOR FUEL</t>
  </si>
  <si>
    <t>Amends the Illinois Municipal Code. Provides that a municipality may, by ordinance, impose a tax on motor fuel in one cent per gallon increments, but not to exceed $0.05 per gallon total (currently, a municipality of over 100,000 inhabitants may impose such a tax, but only upon referendum approval and only at the rate of one cent per gallon). Effective immediately.</t>
  </si>
  <si>
    <t>IL_HB_0000000229_2021_0</t>
  </si>
  <si>
    <t>Creates the Illinois Renewable Fuel Standards Act. Provides that diesel fuel must contain at least a stated percentage of biodiesel fuel oil by volume on and after a specified date. Amends the Use Tax Act, the Service Use Tax Act, the Service Occupation Tax Act, and the Retailers' Occupation Tax Act. Makes changes concerning incentives for biodiesel to provide that the current exemptions for 100% biodiesel and biodiesel blends with more than 10% but no more than 99% biodiesel sunset on December 31, 2021. Provides that, with respect to 100% biodiesel and biodiesel blends with more than 20% but no more than 99% biodiesel, the taxes do not apply to proceeds of sales made on or after January 1, 2022 and on or before June 30, 2024 but apply 100% of the proceeds of sales made thereafter. Effective immediately, except that provisions creating the Illinois Renewable Fuel Standards Act take effect on July 1, 2021.</t>
  </si>
  <si>
    <t>IL_SB_0000002394_2021_0</t>
  </si>
  <si>
    <t>IL_SB_0000003574_2013_1</t>
  </si>
  <si>
    <t>IL_HB_0000006093_2015_0</t>
  </si>
  <si>
    <t>VEH CD-AUTO TRANSPORTER-LENGTH</t>
  </si>
  <si>
    <t>Amends the Illinois Vehicle Code. Provides a definition for "automobile transporter" and "backhaul". Amends the definition for "stinger-steered semitrailer" and "truck tractor". Provides that the length of a stinger-steered semitrailer specifically designed to transport motor vehicles or an automobile transporter cannot exceed 80 feet (rather than 75 feet), with an overhang of less than 4 feet (rather than 3 feet) and a rear overhang of less than 6 feet (rather than 4 feet). Provides an automobile transporter of these lengths can also be used when transporting other cargo or general freight on a backhaul. Effective immediately.</t>
  </si>
  <si>
    <t>IL_SB_0000003005_2021_0</t>
  </si>
  <si>
    <t>ELECTRIC VEHICLE TASK FORCE</t>
  </si>
  <si>
    <t>Amends the Environmental Protection Act. Provides that the Electric Vehicle Permitting Task Force shall include one member representing a statewide organization of municipalities as authorized under specified provisions of the Illinois Municipal Code.</t>
  </si>
  <si>
    <t>IL_HB_0000002496_2013_1</t>
  </si>
  <si>
    <t>ENT ZONE-HIGH IMPACT BUSINESS</t>
  </si>
  <si>
    <t>Amends the Illinois Enterprise Zone Act. Provides that a business that intends to establish a fertilizer plant at a designated location in Illinois may be designated as a high impact business. Provides that a business that intends to make a minimum investment of $500,000,000, which will be placed in service in a qualified property, and intends to create 125 full-time equivalent jobs at a designated location in Illinois may be designated as a high impact business. Amends the Property Tax Code to provide for an abatement of property taxes for property of any commercial or industrial development of at least 225 (instead of 500) acres. Effective immediately.</t>
  </si>
  <si>
    <t>IL_HB_0000002496_2013_0</t>
  </si>
  <si>
    <t>IL_HR_0000000243_2015_0</t>
  </si>
  <si>
    <t>KEYSTONE XL - PRES. OBAMA</t>
  </si>
  <si>
    <t>Urges the President of the United States and his administration to speed up the process of granting final permits to enable construction to begin on the completion of the Keystone XL pipeline network for reasons of consumer protection and national security.</t>
  </si>
  <si>
    <t>IL_SB_0000000146_2019_0</t>
  </si>
  <si>
    <t>TAX COMPLIANCE FUND-TRANSFER</t>
  </si>
  <si>
    <t>Amends the State Finance Act, Counties Code, Illinois Municipal Code, Metro-East Park and Recreation District Act, Local Mass Transit District Act, Regional Transportation Authority Act, and Water Commission Act of 1985. Provides that the amounts transferred into the Tax Compliance and Administration Fund shall be reduced from 1.5% to 1%. Effective July 1, 2019.</t>
  </si>
  <si>
    <t>ncsl_database__ncsl_transportation_funding_finance_legis_database__ncsl_topic__local_transportation_funding; ncsl_database__ncsl_transportation_funding_finance_legis_database__ncsl_topic__public_transit_and_rail; ncsl_database__ncsl_transportation_funding_finance_legis_database__ncsl_topic__state_taxes_on_gasoline_and_diesel</t>
  </si>
  <si>
    <t>IL_HB_0000001846_2021_0</t>
  </si>
  <si>
    <t>COUNTIES-MOTOR FUEL</t>
  </si>
  <si>
    <t>Amends the County Motor Fuel Tax Law in the Counties Code. Provides that any county (currently, DuPage, Kane, Lake, Will, and McHenry counties only) may impose a tax upon all persons engaged in the business of selling motor fuel. Provides that, in addition to other uses currently allowed by law, the proceeds from the tax shall be used for the purpose of maintaining and constructing essential transportation-related infrastructure.</t>
  </si>
  <si>
    <t>IL_HB_0000000396_2021_0</t>
  </si>
  <si>
    <t>VEH CD-OVERWEIGHT PERMITS</t>
  </si>
  <si>
    <t>Amends the Article of the Illinois Vehicle Code concerning size, weight, load, and permits. Creates a new class of weight limits for vehicles with a distance between 8 and 9 feet between the extremes of any group of 2 or more consecutive axles, with a maximum weight of 38,000 pounds on 2 axles and 42,000 pounds on 3 axles. Provides that 2 consecutive sets of tandem axles may carry 34,000 pounds each if the overall distance between the first and last axles of these tandems is 36 feet or more. Deletes language requiring an applicant for a permit for excess size and weight to make certain disclosures relating to whether the applicant is a motor carrier of property. Makes other changes. Provides that the additional fee for certain gross overweight loads is for each additional 45 (instead of 60) miles traveled. Provides that an applicant shall pay $120 (instead of $40) per hour for an engineering inspection or field investigation. Effective immediately.</t>
  </si>
  <si>
    <t>IL_SB_0000001458_2015_0</t>
  </si>
  <si>
    <t>OIL AND GAS REGULATORY FUND</t>
  </si>
  <si>
    <t>Amends the State Finance Act. Renames a fund as the Oil and Gas Resource Management Fund (now, Mines and Minerals). Makes corresponding changes. Amends the Hydraulic Fracturing Regulatory Act. Provides that the Fund will be used to support the Division of Oil and Gas Resource Management (now, Office of Mines and Mineral). Effective immediately.</t>
  </si>
  <si>
    <t>IL_HB_0000000216_2019_0</t>
  </si>
  <si>
    <t>Amends the State Finance Act, the Counties Code, the Illinois Municipal Code, the Metro-East Park and Recreation District Act, the Local Mass Transit District Act, the Regional Transportation Authority Act, and the Water Commission Act of 1985. Eliminates certain transfers into the Tax Compliance and Administration Fund.</t>
  </si>
  <si>
    <t>ncsl_database__ncsl_transportation_funding_finance_legis_database__ncsl_topic__local_transportation_funding; ncsl_database__ncsl_transportation_funding_finance_legis_database__ncsl_topic__public_transit_and_rail</t>
  </si>
  <si>
    <t>IL_HB_0000003523_2021_0</t>
  </si>
  <si>
    <t>IEMA-CYBER ATTACK</t>
  </si>
  <si>
    <t>Amends the Illinois Emergency Management Agency Act. Provides that "disaster" includes cyber incidents. Defines "cyber incident".</t>
  </si>
  <si>
    <t>IL_block_620</t>
  </si>
  <si>
    <t>IL_SB_0000000311_2021_0</t>
  </si>
  <si>
    <t>Renewable Energy Procurement &amp; Utility Power Regulations</t>
  </si>
  <si>
    <t>positions likely in opposite directions on these topics</t>
  </si>
  <si>
    <t>RENEWABLE ENERGY-VEHICLES</t>
  </si>
  <si>
    <t>Amends the Illinois Power Agency Act. In provisions concerning the renewable portfolio standards, specifies the goals for procurement of renewable energy credits and cost-effective renewable energy resources that shall be included in the long-term renewable resources procurement plan and makes other changes concerning these procurements and provides for the calculation of the cost of equity for the purposes of recovering all reasonable and prudently incurred costs of energy efficiency measures from retail customers. Provides that savings of fuels other than electricity achieved by measures that educate about, incentivize, encourage, or otherwise support the use of electricity to power vehicles shall count towards the applicable annual incremental goal and shall not be included in determining certain limits. Amends the Public Utilities Act. Provides that an electric utility that serves less than 3,000,000 retail customers but more than 500,000 customers in this State may plan for, construct, install, control, own, manage, or operate photovoltaic electricity production facilities and any energy storage facilities that are planned for, constructed, installed, controlled, owned, managed, or operated in connection with photovoltaic electricity production facilities without obtaining a certificate of public convenience and necessity subject to specified terms and conditions. Provides that a public utility that provided electric service to at least 1,000,000 retail customers in Illinois and gas service to at least 500,000 retail customers in Illinois may elect to recover its natural gas delivery services costs through a performance-based rate. Provides that, beginning in 2022, without obtaining any approvals from the Commission or any other agency, regardless of whether any such approval would otherwise be required, a participating utility that is a combination utility shall pay $1,000,000 per year for 10 years to the energy low-income and support program. Adds provisions authorizing certain utilities to plan for, construct, install, control, own, manage, or operate electric vehicle charging infrastructure. Amends the Prevailing Wage Act to include specified facilities financed in whole or in part with renewable energy resources in the definition of "public works". Makes other changes. Effective immediately.</t>
  </si>
  <si>
    <t>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 ncsl_database__energy_legislation_tracking_database__ncsl_topic__utility_regulation</t>
  </si>
  <si>
    <t>IL_HB_0000001734_2021_0</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</si>
  <si>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ncsl_database__energy_legislation_tracking_database__ncsl_topic__transportation; ncsl_database__energy_legislation_tracking_database__ncsl_topic__transportation_alt_fuel/hybrid; ncsl_database__energy_legislation_tracking_database__ncsl_topic__utility_regulation</t>
  </si>
  <si>
    <t>IL_HB_0000000232_2017_0</t>
  </si>
  <si>
    <t>POWER AGENCY-RENEWABLE ENERGY</t>
  </si>
  <si>
    <t>Amends the Illinois Power Agency Act. Makes changes to the definition of "distributed renewable energy generation device" by removing language limiting hydropower under the definition to hydropower that does not involve new construction of hydropower dams from the list of sources that power a device. Makes a similar change to the list of energy sources in the definition of "renewable energy resources". In a provision concerning the duties and responsibilities of the Resource Development Bureau, provides that the first electric generation or co-generation facility that the Illinois Power Agency develops, finances, or constructs may be a facility that uses coal produced in Illinois or a renewable energy facility (rather than shall be a facility that uses coal produced in Illinois). Removes language providing that the Agency may also develop, finance, or construct renewable energy facilities after work on the first facility has commenced. Amends the Renewable Energy, Energy Efficiency, and Coal Resources Development Law of 1997 by making a similar change to the Act's definition of "renewable energy resources".</t>
  </si>
  <si>
    <t>IL_SB_0000003866_2021_1</t>
  </si>
  <si>
    <t>Reinserts the provisions of the introduced bill with changes. Removes a provision of the Illinois Power Agency Act concerning the Planning and Procurement Bureau. Amends the Public Utilities Act. Provides that the annual report in the provisions concerning supplier diversity goals shall include a buying plan for the specific goods and services the company intends to buy in the next 6 to 18 months. Provides that the energy transition assistance charge shall not exceed 1.3% of the amount paid per kilowatthour by eligible retail customers during the year ending May 31, 2009. Provides that specified entities shall submit an annual supplier diversity report to the Illinois Commerce Commission. Provides that the annual report shall be filed on an electronic form as designed by the Commission by June 1, 2023 and every June 1 thereafter on all procurement goals and actual spending for women-owned businesses, minority-owned businesses, veteran-owned businesses, and small business enterprises in the previous calendar year related to performance of obligations in the State of the contracts of licenses. Provides the relevant information that shall be included in the annual report. Provides that each annual report: shall include as much State-specified data as possible; shall include the rules, regulations, and definitions used for the procurement goals; and shall be submitted to the Commission. Provides that the Commission shall not be required or authorized to compel production of any specified report. Provides that the Commission shall hold an annual workshop in 2024 and every year thereafter on the state of supplier diversity, and the Commission shall invite all entities submitting an annual report. Provides that the Commission shall publish a database on its website of the point of contact for each participating entity for supplier diversity. Makes other changes.</t>
  </si>
  <si>
    <t>ncsl_database__energy_legislation_tracking_database__ncsl_topic__climate_change_emissions_reduction; ncsl_database__energy_legislation_tracking_database__ncsl_topic__fossil_energy; ncsl_database__energy_legislation_tracking_database__ncsl_topic__fossil_energy_coal; ncsl_database__energy_legislation_tracking_database__ncsl_topic__fossil_energy_natural_gas; ncsl_database__energy_legislation_tracking_database__ncsl_topic__green_jobs; ncsl_database__energy_legislation_tracking_database__ncsl_topic__nuclear_energy_facilities; ncsl_database__energy_legislation_tracking_database__ncsl_topic__renewable_energy</t>
  </si>
  <si>
    <t>IL_block_609</t>
  </si>
  <si>
    <t>IL_HB_0000003404_2021_0</t>
  </si>
  <si>
    <t>Promoting Oil &amp; Gas Infrastructure; Energy Transition from Fossil Fuels</t>
  </si>
  <si>
    <t>PEMBROKE TWP-NATURAL GAS</t>
  </si>
  <si>
    <t>Reinserts the provisions of the introduced bill with the following changes: Replaces provisions concerning the Pembroke Township Natural Gas Investment Pilot Program with language providing that the Department of Commerce and Economic Opportunity shall create the Pembroke Township Natural Gas Investment Pilot Program for a duration of 5 years. Provides that the Department shall distribute grants, subject to appropriation, from moneys in the Pembroke Township Natural Gas Investment Fund for the conversion of appliances to be compatible with natural gas. Provides that the Department shall adopt rules for the administration of the Program. Provides that, at a minimum, the rules shall require that the applicant for the grants demonstrate that the grants will result in the conversion of necessary equipment to have the ability to utilize natural gas. Provides that the rules shall allow for conversion grants awarded to residents of Pembroke Township and to Pembroke Township to provide assistance for the use of natural gas and shall ensure that the applicant complies with all other requirements of the rules. In provisions amending the Public Utilities Act, makes changes concerning what a gas public utility applying for a certificate of public convenience and necessity shall include in the application and the criteria the Illinois Commerce Commission shall consider in granting the certificate. Effective immediately.</t>
  </si>
  <si>
    <t>IL_HB_0000003446_2021_0</t>
  </si>
  <si>
    <t>IL_SB_0000002393_2021_0</t>
  </si>
  <si>
    <t>Creates the Pembroke Township Natural Gas Investment Pilot Program Act. Directs the Department of Commerce and Economic Opportunity to create a pilot program for the distribution of grants for the construction of new natural gas pipelines and infrastructure in Pembroke Township. Requires applicants for grants to demonstrate that the grants will result in the construction of a new natural gas pipeline to provide natural gas to the residents of the township. Provides that the Department shall report annually to the Governor and General Assembly beginning in 2022 regarding cost estimates for the Pilot Program, recommendations for improvement to the Pilot Program, and a recommendation as to whether the Pilot Program should be continued. Amends the State Finance Act to create the Pembroke Township Natural Gas Investment Pilot Program Fund as a special fund in the State treasury. Amends the Public Utilities Act. Provides that a gas public utility may apply for a certificate of public convenience and necessity to increase its gas service territory and extend its gas distribution system to serve a designated hardship area. Provides that the Illinois Commerce Commission shall, after notice and hearing, grant a certificate of public convenience and necessity if, based upon the application filed with the Commission and the evidentiary record, the Commission finds that specified criteria are satisfied. Makes other changes. Effective immediately.</t>
  </si>
  <si>
    <t>IL_SB_0000001104_2021_0</t>
  </si>
  <si>
    <t>Creates the Illinois Regional Generation Reliability Task Force Act. Sets forth findings of the General Assembly. Creates the Illinois Regional Generation Reliability Task Force. Provides that the Task Force shall monitor the reliability of the Illinois power grid. Contains provisions concerning: the membership of the Task Force; duties of the Task Force; administrative support; and an annual report. Effective immediately.</t>
  </si>
  <si>
    <t>IL_SB_0000003866_2021_2</t>
  </si>
  <si>
    <t>IL_HB_0000000125_2019_1</t>
  </si>
  <si>
    <t>GOVERNMENT-TECH</t>
  </si>
  <si>
    <t>Amends the Uniform Electronic Legal Material Act. Makes a technical change in a Section concerning the short title.</t>
  </si>
  <si>
    <t>IL_SB_0000002393_2021_1</t>
  </si>
  <si>
    <t>IL_HB_0000002713_2019_1</t>
  </si>
  <si>
    <t>Amends the Illinois Power Agency Act, the State Finance Act, and the Public Utilities Act. Provides that this Act may be referred to as the Coal to Solar and Energy Storage Act. Authorizes the procurement of renewable energy credits by electric utilities serving more than 300,000 retail customers as of January 1, 2019. Provides for the renewable energy credits to be related to new renewable energy resources installed at the site of electric generation that on January 1, 2019 burned coal as the primary fuel source. Provides for the Illinois Power Agency to manage the procurement of the credits. Establishes the requirements for eligibility for the credits. Requires the electric utilities to file a tariff for the billing and collection of a Coal to Solar Energy Storage Initiative Charge on each kilowatthour of electricity delivered to its delivery services customers within its service territory at specified rates and to deposit a percentage of its collections in the Coal to Solar and Energy Storage Incentive and Plant Transition Fund. Establishes the Coal to Solar and Energy Storage Incentive and Plant Transition Fund as a special fund in the State treasury to provide transitional support funding to coal-fueled electric utilities participating in the utilization of the renewable energy credits. Effective immediately.</t>
  </si>
  <si>
    <t>IL_SB_0000000135_2019_1</t>
  </si>
  <si>
    <t>ICC-WORKSHOPS AND REPORTS</t>
  </si>
  <si>
    <t>Amends the Illinois Power Agency Act. Provides that the Illinois Power Agency shall conduct at least one workshop and issue a report regarding the importance of fuel diversity in Illinois for capacity. Provides that the Agency shall conduct at least one workshop and issue a report on the level of demand response resources in the Illinois capacity markets and the benefits that demand response brings to wholesale markets and demand response providers, and identify barriers to market participation by consumers. Provides that the reports shall be submitted to the Governor and the General Assembly, as well as posted on the Internet website of the Agency, on or before March 1, 2020. Repeals the provisions on January 1, 2021. Effective immediately.</t>
  </si>
  <si>
    <t>IL_HB_0000003115_2021_0</t>
  </si>
  <si>
    <t>RENEWABLE GAS/LOW-CARBON FUELS</t>
  </si>
  <si>
    <t>Creates the Renewable Gas and Low-Carbon Fuels Act. Provides that a public utility that provides natural gas distribution services in the State shall incorporate low-carbon fuels into its gas supply portfolio. Provides for goals for the total amount of renewable gas and other low-carbon fuels incorporated by the natural gas utility. Provides that for purposes of meeting the goals, low-carbon fuels that are purchased by the natural gas utility must include environmental commodities associated with the gas. Provides that a natural gas utility may seek authorization from the Illinois Commerce Commission to engage in low-carbon fuels activities. Provides that the Commission shall approve a low-carbon fuels activity if it determines the low-carbon fuels activity investment and expenses are consistent with the provisions of the Act and the natural gas utility has demonstrated that the low-carbon fuels activity provides one or more specified benefits. Provides that the Commission shall review and, by order, approve, or approve as modified, the natural gas utility's low-carbon fuels activity proposal within 180 days after the date on which it is filed. Provides that the Commission shall adopt rules governing filing requirements, reporting requirements, and the process for natural gas utilities to fully recover prudently incurred costs associated with low-carbon fuels activity. Provides that all environmental commodities from low-carbon fuels resulting from the purchase of low-carbon fuels for gas supply or the ownership of a low-carbon fuels facility shall be applied to the benefit of gas customers. Amends the Illinois Administrative Procedure Act to allow the Illinois Commerce Commission to adopt emergency rules. Effective immediately.</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</si>
  <si>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ncsl_database__energy_legislation_tracking_database__ncsl_topic__transportation; ncsl_database__energy_legislation_tracking_database__ncsl_topic__transportation_alt_fuel/hybrid</t>
  </si>
  <si>
    <t>IL_HB_0000003404_2021_1</t>
  </si>
  <si>
    <t>IL_HR_0000000724_2021_0</t>
  </si>
  <si>
    <t>KEYSTONE PIPELINE-SUPPORT</t>
  </si>
  <si>
    <t>Supports the continued and increased development and delivery of oil derived from North American oil reserves to American and Illinois refineries. Urges Congress to support continued and increased development and delivery of oil from Canada to the United States. Urges approval of the Keystone XL pipeline project to ensure America's oil independence, improve our national security, reduce the cost of gasoline, create new jobs, and strengthen ties between the United States and Canada.</t>
  </si>
  <si>
    <t>IL_HR_0000000718_2021_0</t>
  </si>
  <si>
    <t>SECURE AMERICAN ENERGY</t>
  </si>
  <si>
    <t>Urges the President of the United States to take measures and support policies that ensure long-term American energy leadership, security, and progress, including those that result in the continued operation of existing oil and natural gas pipelines, the construction of new oil and gas pipelines, the resumption of consistent, credible federal lease sales, and the immediate preparation of a new five-year Program to guide future offshore leasing.</t>
  </si>
  <si>
    <t>IL_SB_0000001081_2021_0</t>
  </si>
  <si>
    <t>Amends the Illinois Long-Term Care Partnership Program Act. Makes a technical change in a Section concerning the short title.</t>
  </si>
  <si>
    <t>IL_HR_0000000719_2021_0</t>
  </si>
  <si>
    <t>ENERGY INDEPENDENCE</t>
  </si>
  <si>
    <t>Declares U.S. oil and natural gas energy independence to be an urgent national priority. Calls upon the federal government and President Joe Biden to reverse current anti-production policies and to take all possible steps to maximize immediate U.S. oil and gas production, including from U.S. federal lands and waters.</t>
  </si>
  <si>
    <t>IL_HB_0000001473_2021_0</t>
  </si>
  <si>
    <t>Amends the Public Utilities Act. Makes a technical change in a Section concerning the Illinois Commerce Commission.</t>
  </si>
  <si>
    <t>IL_HB_0000002713_2019_0</t>
  </si>
  <si>
    <t>IL_SB_0000001104_2021_1</t>
  </si>
  <si>
    <t>IL_HB_0000001747_2021_1</t>
  </si>
  <si>
    <t>UTILITIES-IMPORTS&amp;EXPORTS</t>
  </si>
  <si>
    <t>Amends the Public Utilities Act. Provides that beginning June 1, 2022, alternative retail electric suppliers may procure renewable energy resources from a renewable energy generator located in Illinois for self-directing retail customers. Sets forth qualifications to be a self-directing retail customer. Provides for the duration of self-supply renewable portfolio standard agreements. Provides that an electric utility shall include an additional separate line item credit on the monthly bills of self-directing retail customers to fully rebate to self-directing retail customers the costs associated with the purchase of renewable energy resources. Provides that an electric utility shall not procure renewable energy resources for self-directing retail customers. Amends the Illinois Power Agency Act. Provides that all renewable energy credits procured by alternative retail electric suppliers under the terms of self-supply renewable portfolio standard agreements, shall be used to meet the goals set forth in the long-term renewable resources procurement plan for the delivery year. Defines terms.</t>
  </si>
  <si>
    <t>IL_HB_0000001747_2021_0</t>
  </si>
  <si>
    <t>IL_SB_0000002393_2021_2</t>
  </si>
  <si>
    <t>IL_block_605</t>
  </si>
  <si>
    <t>IL_SB_0000001715_2013_1</t>
  </si>
  <si>
    <t>Weights &amp; Measures; Fracking Regulations; Infrastructure Design; Carbon Capture</t>
  </si>
  <si>
    <t>No sense of a coherent theme</t>
  </si>
  <si>
    <t>WEIGHTS AND MEASURES</t>
  </si>
  <si>
    <t>Amends the Weights and Measures Act. Provides that weights and measures or weighing and measuring devices used for commercial or law enforcement purposes must have a Certificate of Conformance or have been certified by the Department or the city sealer on or before July 1, 2012. Provides that any apparatus certified by the Department or city sealer as of July 1, 2012 satisfies construction and installation requirements. Provides that the Department shall furnish an identification plate for registration and tracking purposes for any type of weight or measure or weighing or measuring device is impracticable to mark as required by the Act. Effective immediately.</t>
  </si>
  <si>
    <t>IL_HB_0000002615_2013_0</t>
  </si>
  <si>
    <t>HYDRAULIC FRACTURING REG ACT</t>
  </si>
  <si>
    <t>Creates the Illinois Hydraulic Fracturing Regulatory Act. Prohibits high volume horizontal hydraulic fracturing operations performed without a permit. Regulates where high volume horizontal hydraulic fracturing operations are proposed, planned, or occurring may be located. Provides requirements for permit applications, modification, suspension, and revocation of permits, insurance, well construction and drilling, disclosures, water quality monitoring, investigation and enforcement, violations and penalties, and administrative review. Authorizes the Department of Natural Resources to adopt rules as may be necessary to accomplish the purposes of this Act. Amends the State Finance Act. Creates the Mines and Minerals Regulatory Fund. Effective immediately.</t>
  </si>
  <si>
    <t>IL_SB_0000002981_2021_0</t>
  </si>
  <si>
    <t>INFRASTRUCTURE DESIGN BUILD</t>
  </si>
  <si>
    <t>Reinserts the provisions of the introduced bill with the following changes: Changes the definition of "Progressive design-build project delivery method" to include the negotiations of the contract price can contain either a lump sum or a guaranteed maximum price (instead of either a lump sum or a guaranteed minimum price). Adds a provision that the Act shall be excepted from Illinois Public Contract Fraud Act. In provisions regarding the Illinois Department of Transportation or the Illinois State Toll Highway Authority offering to pay stipends, changes a provision allowing payment after the proposal has been released, but before the due date for proposals (instead of before the due date for proposals). In provisions regarding taxpayer accountability, adds a provision limiting the provisions to any project with an estimated cost over $30,000,000. Removes provisions requiring the firm to be prequalified in Construction Inspection. Adds a provision requiring the implementation of a disadvantaged business enterprise program to include minority-owned and women-owned businesses and disadvantaged businesses when applicable under federal law. Adds provisions establishing a disadvantaged business enterprise liaison. Makes other changes.</t>
  </si>
  <si>
    <t>ncsl_database__energy_legislation_tracking_database__ncsl_topic__transportation; ncsl_database__energy_legislation_tracking_database__ncsl_topic__transportation_alt_fuel/hybrid; ncsl_database__ncsl_transportation_funding_finance_legis_database__ncsl_topic__design_build; ncsl_database__ncsl_transportation_funding_finance_legis_database__ncsl_topic__public_private_partnerships</t>
  </si>
  <si>
    <t>IL_SB_0000001715_2013_0</t>
  </si>
  <si>
    <t>IL_HB_0000000165_2021_0</t>
  </si>
  <si>
    <t>CARBON CAPTURE TASK FORCE</t>
  </si>
  <si>
    <t>Amends the University of Illinois Act. Provides that subject to appropriation, the Prairie Research Institute at the University of Illinois at Urbana-Champaign, in consultation with an intergovernmental advisory committee, must file a report on potential for carbon capture, utilization, and storage as a climate mitigation technology throughout Illinois with the Governor and General Assembly no later than December 31, 2022. Provides that the report must provide an assessment of Illinois subsurface storage resources, state of readiness, and provide recommendations for policy and regulatory needs at the State level based on its findings. Provides that in developing the report, the Prairie Research Institute shall form an advisory committee and provides for membership of the committee. Provides that the Prairie Research Institute shall also engage with interested stakeholders throughout the State to gain insights into socio-economic perspectives from environmental justice organizations, environmental non-governmental organizations, industry, landowners, farm bureaus, manufacturing, labor unions, and others. Repeals the provisions on January 1, 2023. Effective immediately.</t>
  </si>
  <si>
    <t>ncsl_database__energy_legislation_tracking_database__ncsl_topic__climate_change; ncsl_database__energy_legislation_tracking_database__ncsl_topic__climate_change_carbon_capture_and_sequestration; ncsl_database__energy_legislation_tracking_database__ncsl_topic__fossil_energy</t>
  </si>
  <si>
    <t>IL_SB_0000002183_2013_0</t>
  </si>
  <si>
    <t>PROCUREMENT-CARGO SERVICES</t>
  </si>
  <si>
    <t>Creates the Transportation Sustainability Procurement Program Act. Requires the Bureau of Strategic Sourcing and Procurement in the Department of Central Management Services, in consultation with the Illinois Environmental Protection Agency, to develop a sustainability program for the State's procurement of freight, small package delivery, and other forms of cargo shipping and transportation services. Provides that State contracts for the procurement of those services shall require providers to report greenhouse gas emissions and energy consumption. Sets forth disclosure requirements that apply to the State's solicitations for those services. Requires the State to consider the bidder's environmental disclosures and the price and quality of the services to be provided. Amends the Illinois Procurement Code. Provides that, when procuring freight, small package delivery, and other forms of cargo shipping and transportation services, appropriate weight shall be given to the requirements of the Transportation Sustainability Procurement Program Act. Effective immediately.</t>
  </si>
  <si>
    <t>IL_block_578</t>
  </si>
  <si>
    <t>IL_SB_0000002080_2019_0</t>
  </si>
  <si>
    <t>Low-Income Utility Customers; Coal Mining Safety; Election Security</t>
  </si>
  <si>
    <t>IL_SB_0000001839_2017_4</t>
  </si>
  <si>
    <t>COAL MINING-SELF RESCUERS</t>
  </si>
  <si>
    <t>Amends the Coal Mining Act. Provides that a mine operator must provide the number of self-contained self-rescuer devices as required by the mine's approved Mine Safety and Health Administration Emergency Response Plan. Removes language concerning plan requirements submitted for approval to the Mining Board. Provides that rescue chambers must be provided and located within 1,000 (rather than 3,000) feet from the nearest working face of each working section of a mine. Provides that outby rescue chambers must be provided at distances and locations approved in the mine's approved Mine Safety and Health Administration Emergency Response Plan. Makes other changes. Effective immediately.</t>
  </si>
  <si>
    <t>ncsl_database__state_9_1_1_legislation_tracking_database__ncsl_topic__9_1_1_fee,_service_fee_or_surcharge; ncsl_database__state_9_1_1_legislation_tracking_database__ncsl_topic__9_1_1_funding_and_appropriations; ncsl_database__state_9_1_1_legislation_tracking_database__ncsl_topic__next_generation/advanced_9_1_1</t>
  </si>
  <si>
    <t>IL_SB_0000001863_2019_3</t>
  </si>
  <si>
    <t>IL_block_553</t>
  </si>
  <si>
    <t>IL_block_34</t>
  </si>
  <si>
    <t>IL_block_14</t>
  </si>
  <si>
    <t>IL_HB_0000004383_2021_1</t>
  </si>
  <si>
    <t>Low-Income Utility Customers; Electric Transmission Line Construction</t>
  </si>
  <si>
    <t>Bill completely changed</t>
  </si>
  <si>
    <t>UTILITIES-CERTIFIED MAIL</t>
  </si>
  <si>
    <t>Amends the Criminal Code of 2012. Provides that it shall be unlawful for any person to knowingly sell, offer to sell, or transfer an unserialized unfinished frame or receiver or unserialized firearm, including those produced using a three-dimensional printer, unless the party purchasing or receiving the unfinished frame or receiver or unserialized firearm is a federal firearms importer, federal firearms manufacturer, or federal firearms dealer. Provides that 180 days after the effective date of the amendatory Act, it shall be unlawful for any person to knowingly possess, transport, or receive an unfinished frame or receiver, unless: (A) the party possessing or receiving the unfinished frame or receiver is a federal firearms importer or federal firearms manufacturer; (B) the unfinished frame or receiver is possessed or transported by a person for transfer to a federal firearms importer or federal firearms manufacturer; or (C) the unfinished frame or receiver has been imprinted with a serial number issued by a federal firearms importer or federal firearms manufacturer as specified. Provides that 180 days after the effective date of the amendatory Act, unless the party receiving the firearm is a federal firearms importer or federal firearms manufacturer, it shall be unlawful for any person to knowingly possess, purchase, transport, or receive a firearm that is not imprinted with a serial number by (1) a federal firearms importer or federal firearms manufacturer in compliance with all federal laws and regulations regulating the manufacture and import of firearms or (2) a federal firearms manufacturer, federal firearms dealer, or other federal licensee authorized to provide marking services in compliance with the unserialized firearm serialization process. Specifies requirements for the firearm serialization process. Requires the Director of the Illinois State Police to issue a public notice regarding the provisions concerning serialization of unfinished frames or receivers, prohibition on unserialized firearms, exceptions, and penalties within 30 days after the effective date of the amendatory Act. Provides exemptions and establishes penalties for violations. Effective immediately.</t>
  </si>
  <si>
    <t>IL_SB_0000000265_2021_0</t>
  </si>
  <si>
    <t>LIHEAP-ENERGY ASSISTANCE</t>
  </si>
  <si>
    <t>Amends the Energy Assistance Act. Provides that the Department of Commerce and Economic Opportunity may not set the annual eligibility level for energy assistance higher than 60% of the State median income as established by the U.S. Department of Health and Human Services. Requires the Department to ensure that households with children under the age of 6 years old are offered a priority application period. Provides that the Supplemental Low-Income Energy Assistance Fund is not subject to sweeps, administrative charge-backs, or any other fiscal or budgetary maneuver that would in any way transfer any amounts from the Supplemental Low-Income Energy Assistance Fund into any other fund of the State. Contains provisions concerning certain unspent funds being utilized for weatherization expenses; allowances to Local Administrative Agencies for administrative expenses; incremental changes to the monthly energy assistance charges billed to utility customers; Department reports on monies collected and allocated to utilities for implementation of their Percentage of Income Payment Plans; and other matters. Provides that all energy assistance programs under the Act shall be available to eligible residents regardless of immigration status.</t>
  </si>
  <si>
    <t>IL_SB_0000000651_2019_1</t>
  </si>
  <si>
    <t>ALTERNATIVE ELEC/GAS SUPPLIERS</t>
  </si>
  <si>
    <t>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t>
  </si>
  <si>
    <t>IL_SB_0000000651_2019_2</t>
  </si>
  <si>
    <t>IL_SB_0000000651_2019_0</t>
  </si>
  <si>
    <t>IL_HB_0000003827_2013_0</t>
  </si>
  <si>
    <t>STATE GOVERNMENT-TECH</t>
  </si>
  <si>
    <t>Amends the State Fair Act. Makes a technical change in a Section concerning the short title.</t>
  </si>
  <si>
    <t>IL_HB_0000004700_2021_0</t>
  </si>
  <si>
    <t>DHS-GAMBLING DISORDERS</t>
  </si>
  <si>
    <t>Creates the FY2023 Budget Implementation Act. Makes the changes necessary to implement the State budget for fiscal year 2023. Effective immediately, except that (i) some specified provisions take effect on July 1, 2022 and (ii) other specified provisions take effect upon becoming law or on the date Senate Bill 3023 of the 102nd General Assembly takes effect, whichever is later.</t>
  </si>
  <si>
    <t>ncsl_database__energy_legislation_tracking_database__ncsl_topic__financing_energy_efficiency_and_renewable_energy; ncsl_database__energy_legislation_tracking_database__ncsl_topic__renewable_energy; ncsl_database__2012_child_welfare_enacted_legislation_database__ncsl_topic__foster_care; ncsl_database__2012_child_welfare_enacted_legislation_database__ncsl_topic__oversight/administration/interagency_collaboration</t>
  </si>
  <si>
    <t>IL_SB_0000003052_2013_0</t>
  </si>
  <si>
    <t>FINANCE-GREEN SPECIAL SERVICE</t>
  </si>
  <si>
    <t>IL_block_544</t>
  </si>
  <si>
    <t>IL_block_38</t>
  </si>
  <si>
    <t>IL_SB_0000003263_2013_0</t>
  </si>
  <si>
    <t>Increasing Siting Requirements for Wind Energy; Energy-Related Regulations</t>
  </si>
  <si>
    <t>WIND ENERGY FACILITY CONSTRUCT</t>
  </si>
  <si>
    <t>Creates the Wind Energy Facilities Construction and Deconstruction Act. Requires a commercial wind energy operator of a commercial wind energy facility located on land owned by another to enter into an agricultural impact mitigation agreement with the Department of Agriculture. Provides that the commercial wind energy operator is responsible for deconstruction of a commercial wind energy facility. Requires the filing of a deconstruction plan detailing the cost of deconstruction per turbine. Provides that the plan must be prepared by an independent third party. Requires the Department of Agriculture to require reclamation bonds for deconstruction. Contains provisions concerning public informational meetings, final determinations related to approval of siting, and deconstruction activities. Amends the State Finance Act to create the Wind Energy Administration Fund as a special fund in the State Treasury. Amends the Counties Code. Deletes language allowing a county to establish standards for wind farms and electric-generating wind devices. Effective immediately.</t>
  </si>
  <si>
    <t>IL_SB_0000000676_2017_0</t>
  </si>
  <si>
    <t>ENERGY EFFICIENCY-AUDITS</t>
  </si>
  <si>
    <t>Amends the Agency Energy Efficiency Act. Provides that the Capital Development Board may: (1) annually conduct energy efficiency audits of State-owned real property; (2) annually rank State-owned real properties according to their energy efficiency; and (3) encourage energy efficiency audits of State-owned real properties based on those rankings. Provides that State agencies may elect to conduct energy efficiency audits of State-owned real property and may retain the amount of savings realized from energy improvements and conservation measures, subject to certain limitations.</t>
  </si>
  <si>
    <t>IL_HB_0000000135_2015_0</t>
  </si>
  <si>
    <t>PROCUREMENT-INTERGOVERNMENTAL</t>
  </si>
  <si>
    <t>Amends the Illinois Procurement Code. Provides that contracts of $250,000 or more between (i) the State and its political subdivisions, (ii) the State and other governments, or (iii) State governmental bodies are not exempt from the Code. Effective immediately.</t>
  </si>
  <si>
    <t>IL_HB_0000005202_2021_0</t>
  </si>
  <si>
    <t>UTIL-PUBLIC CONVENIENCE CERT</t>
  </si>
  <si>
    <t>Amends the Public Utilities Act. Provides that no land or personal property of any landowner shall be taken or infringed upon by eminent domain, easement, or other mechanism for the installation of any infrastructure for the distribution of natural gas that was approved without the express and written consent of the landowner or property owner. Provides that the Illinois Commerce Commission shall cancel any agreement or contract entered into in furtherance of any project if it determines that corrupt or fraudulent practices were engaged in by any individual in creation of the agreement, and the Commission has the authority to inspect and audit accounts and records of any entity relating to the execution and performance of any agreement entered into in furtherance of any project. Provides that to protect the unique natural ecosystem of Pembroke Township, the Commission shall provide public notice in an easily accessible manner of past or pending complaints concerning public safety, health, or the environment involving any individual that is agreeing to contracting to perform work related to construction of any natural gas pipeline. Provides that the natural gas utility prior to construction of natural gas utilities shall submit a compliance filing to the Commission demonstrating that specified preconstruction requirements are satisfied.</t>
  </si>
  <si>
    <t>IL_HB_0000003764_2015_0</t>
  </si>
  <si>
    <t>CMS-SELL STATE VEHICLES</t>
  </si>
  <si>
    <t>Amends the Department of Central Management Services Law of the Civil Administrative Code of Illinois. Provides that all State-owned vehicles that were reported in the Performance Audit of the Department of Central Management Services' Operation of the State Vehicles Fleet released by the Office of the Auditor General in November 2011 to have been driven 7,000 miles or less in Fiscal Year 2010 or that have an odometer reading of 7,000 miles or less on the effective date of the amendatory Act are deemed surplus and shall be sold using a competitive sealed bid method of sale on or before July 1, 2016. Provides that proceeds from the sale of those vehicles shall be deposited into the General Revenue Fund. Provides that those provisions do not apply to police or emergency vehicles. Effective immediately.</t>
  </si>
  <si>
    <t>IL_SB_0000001840_2015_0</t>
  </si>
  <si>
    <t>PRIVATE WATER WELL TESTING</t>
  </si>
  <si>
    <t>Amends the Environmental Protection Act. Provides that in counties with a population of more than 100,000 and less than 150,000, an owner or operator of a solid waste disposal site, clean construction or demolition debris fill operation, waste transfer station, recycling center, or other similar landfill site shall conduct and pay for semiannual water well testing for private well owners in a 5-mile radius around the site. Effective immediately.</t>
  </si>
  <si>
    <t>IL_SB_0000003533_2017_0</t>
  </si>
  <si>
    <t>IL_block_538</t>
  </si>
  <si>
    <t>IL_SB_0000001672_2015_0</t>
  </si>
  <si>
    <t>Energy Pollution &amp; Emissions</t>
  </si>
  <si>
    <t>EPA-POLLUTION CONTROL BD-REGS</t>
  </si>
  <si>
    <t>Amends the Environmental Protection Act. Provides that the Pollution Control Board shall adopt rules establishing permit programs meeting specified requirements. Provides that the permit programs shall satisfy the requirements of, and may not impose restrictions greater than, the provisions of specified federal regulations.</t>
  </si>
  <si>
    <t>IL_SB_0000000543_2015_0</t>
  </si>
  <si>
    <t>EPA-COAL COMBUSTION BY-PRODUCT</t>
  </si>
  <si>
    <t>Amends the Environmental Protection Act. Makes a technical change in a Section concerning NPDES discharge fees.</t>
  </si>
  <si>
    <t>IL_SB_0000001672_2015_2</t>
  </si>
  <si>
    <t>IL_HR_0000001146_2013_0</t>
  </si>
  <si>
    <t>NUCLEAR POWER PLANT CLOSURES</t>
  </si>
  <si>
    <t>Urges the Federal Energy Regulatory Commission, PJM Interconnection, LLC, and the Mid-Continent Independent Systems Operator to adopt rules and policies to ensure the continued operation of nuclear power plants in Illinois; urges the United States Environmental Protection Agency to adopt certain rules concerning the use of nuclear energy; urges State agencies to review federal greenhouse gas regulations and adopt policies to promote economic activity in Illinois; urges the examination of existing policies regarding the transmission of electricity to other states; and urges the Illinois Commerce Commission, the Illinois Power Agency, and the Department of Commerce and Economic Opportunity to prepare reports concerning the potential impacts from the premature closure of existing nuclear power plants and to present those reports between November 15, 2014 and the adjournment sine die of the 98th General Assembly.</t>
  </si>
  <si>
    <t>IL_SB_0000001672_2015_1</t>
  </si>
  <si>
    <t>IL_SB_0000001672_2015_3</t>
  </si>
  <si>
    <t>IL_HB_0000001014_2015_0</t>
  </si>
  <si>
    <t>Amends the Environmental Protection Act. Makes a technical change in a Section concerning noise.</t>
  </si>
  <si>
    <t>IL_HJR_0000000047_2019_0</t>
  </si>
  <si>
    <t>COAL ASH TASK FORCE</t>
  </si>
  <si>
    <t>Creates the Illinois Coal Ash Task Force to bring legislators, coal company representatives, environmental experts, and the public to together to study the effects of coal ash on the Vermilion River and the rest of the State.</t>
  </si>
  <si>
    <t>IL_SB_0000001840_2017_0</t>
  </si>
  <si>
    <t>UTILITIES-COAL</t>
  </si>
  <si>
    <t>Creates the Energy and Environmental Security Act. Amends the Energy Conservation and Coal Development Act. Creates a Qualified Clean Coal Technology Grant Program for the purpose of funding grants that will allow the grant recipient to (i) meet the qualifications of a qualified clean coal facility, (ii) operate the electric generating unit as a qualified clean coal facility while complying with State and federal emissions requirements, and (iii) mitigate the environmental impacts of the operation of coal-fueled electric generation units. Creates the Clean Coal Development and Utilization Fund to provide funding for grants. Amends the State Finance Act to make a conforming change. Effective immediately.</t>
  </si>
  <si>
    <t>IL_SB_0000000051_2015_0</t>
  </si>
  <si>
    <t>ENERGY COAL DEV LAW REPEAL</t>
  </si>
  <si>
    <t>Amends the Renewable Energy, Energy Efficiency, and Coal Resources Development Law of 1997. Provides that provisions of this law are repealed on December 12, 2020 (now, 2015). Effective immediately.</t>
  </si>
  <si>
    <t>ncsl_database__energy_legislation_tracking_database__ncsl_topic__energy_efficiency; ncsl_database__energy_legislation_tracking_database__ncsl_topic__fossil_energy; ncsl_database__energy_legislation_tracking_database__ncsl_topic__fossil_energy_coal; ncsl_database__energy_legislation_tracking_database__ncsl_topic__nuclear_/_radioactive_waste; ncsl_database__energy_legislation_tracking_database__ncsl_topic__renewable_energy</t>
  </si>
  <si>
    <t>IL_SR_0000000232_2015_0</t>
  </si>
  <si>
    <t>FUTUREGEN 2.0 FUNDING</t>
  </si>
  <si>
    <t>Urges the United States Department of Energy to continue funding the FutureGen 2.0 Project and urges Congress and the members of the Illinois congressional delegation to continue to support the FutureGen 2.0 project and to extend the September 30, 2015 deadline on American Recovery and Reinvestment Act funding for the project.</t>
  </si>
  <si>
    <t>IL_HR_0000000536_2015_0</t>
  </si>
  <si>
    <t>IL COAL - COST STUDY</t>
  </si>
  <si>
    <t>Urges the Illinois Commerce Commission to prepare a report on the cost and efficiency benefits of using Illinois coal at Illinois coal-burning plants, including any legislative impediments and the impact on residential and commercial ratepayer; urges the Illinois Power Agency to prepare a report on the effect that burning Illinois coal has on reliability and capacity for the Midwest region and the mechanisms that could be utilized to provide cost recovery of incremental environmental investments to generators switching to Illinois coal; urges the Department of Commerce and Economic Opportunity to prepare a report on the economic benefits and job creation potential from switching to Illinois coal and the result of more coal production; urges the Illinois Environmental Protection Agency to prepare a report on the environmental impact (including reduced C02 emissions) of burning Illinois coal with the use of flue gas desulfurization equipment, reduced rail travel and associated C02 emission reductions, more efficient energy production as a result of Illinois coal's high energy density and the potential for the development of the carbon storage capacity of the Mount Simon Sandstone and the impact of bringing Illinois air emission standards in line with those of the federal government; and urges the Illinois Department of Revenue to prepare a report on the impact on State and local taxes from Illinois power plants switching to Illinois coal.</t>
  </si>
  <si>
    <t>IL_HB_0000004651_2017_0</t>
  </si>
  <si>
    <t>AGR-RENEWABLE ENERGY FACILITY</t>
  </si>
  <si>
    <t>Amends the Wind Energy Facilities Agricultural Impact Mitigation Act. Provides that the Act may be cited as the Renewable Energy Facilities Agricultural Impact Mitigation Act. Changes references in the Act from "commercial wind energy facility" to "commercial renewable energy facility". Provides that "commercial renewable energy facility" means a commercial wind energy facility or commercial solar energy facility. Defines "commercial solar energy facility". Provides that for commercial renewable energy facility owners of a commercial solar energy facility, the agricultural impact mitigation agreement shall be entered into prior to the commercial renewable energy facility owner making contact with a landowner seeking an underlying agreement for the development of a commercial solar energy facility. Makes conforming changes in the Counties Code and the Illinois Municipal Code. Effective immediately.</t>
  </si>
  <si>
    <t>IL_HR_0000000651_2017_0</t>
  </si>
  <si>
    <t>ELECTRICAL GRID-IMPROVEMENTS</t>
  </si>
  <si>
    <t>Supports (1) the investigation and consideration of new advanced transmission technologies that offer revolutionary performance benefits when replacing aged transmission infrastructure; (2) the evaluation of new advanced transmission technologies to determine whether they are best able to cost-effectively ensure the continued reliable delivery of electricity while providing revolutionary greater capacity and revolutionary enhanced efficiency on schedules required to meet the state's public policy objectives; (3) the consideration of the ability of these technologies to greatly reduce environmental and visual impacts to communities; and (4) the consideration of the ability of these and other technologies to greatly reduce the overall cost of energy delivery.</t>
  </si>
  <si>
    <t>IL_SB_0000002939_2015_0</t>
  </si>
  <si>
    <t>Amends the Illinois Finance Authority Act. In the definition of "Energy Efficiency Project", includes measures that decrease the heat rate in the generation of electricity. Amends the Illinois Power Agency Act. In the definition of "energy efficiency", includes measures that decrease the heat rate in the generation of electricity. Effective immediately.</t>
  </si>
  <si>
    <t>ncsl_database__energy_legislation_tracking_database__ncsl_topic__energy_efficiency; ncsl_database__energy_legislation_tracking_database__ncsl_topic__energy_security_and_critical_infrastructure; ncsl_database__energy_legislation_tracking_database__ncsl_topic__fossil_energy; ncsl_database__energy_legislation_tracking_database__ncsl_topic__fossil_energy_coal</t>
  </si>
  <si>
    <t>IL_HB_0000003042_2017_0</t>
  </si>
  <si>
    <t>IL_SB_0000002813_2015_1</t>
  </si>
  <si>
    <t>IL_SB_0000000567_2015_0</t>
  </si>
  <si>
    <t>HUMAN RIGHTS ACT-EMPLOYMENT</t>
  </si>
  <si>
    <t>Amends the General Assembly Organization Act. Makes a technical change in a Section concerning the deposit of books, bills, documents, and papers with the Secretary of State.</t>
  </si>
  <si>
    <t>IL_HB_0000004354_2015_0</t>
  </si>
  <si>
    <t>USE/OCC TAX-GRAPHIC ARTS</t>
  </si>
  <si>
    <t>Amends the Use Tax Act, the Service Use Tax Act, the Service Occupation Tax Act, and the Retailers' Occupation Tax Act. Provides that, beginning on August 31, 2014, the manufacturing and assembling machinery and equipment exemption includes graphic arts machinery and equipment. Provides that, beginning on August 31, 2014 and through December 31, 2019, the manufacturing and assembling machinery and equipment exemption includes production related tangible personal property. Provides that, except with respect to production related tangible personal property, the manufacturing and assembling machinery and equipment exemption is exempt from the Acts' automatic sunset provisions. Effective immediately.</t>
  </si>
  <si>
    <t>IL_HB_0000004687_2013_0</t>
  </si>
  <si>
    <t>NUCLEAR SAFETY-COBALT 60</t>
  </si>
  <si>
    <t>Amends the Illinois Nuclear Safety Preparedness Act. Provides that specified shipping fees shall not apply to shipments consisting entirely of cobalt-60 or other medical isotopes, or both.</t>
  </si>
  <si>
    <t>IL_HR_0000000512_2015_0</t>
  </si>
  <si>
    <t>RAILROAD - HAZARDOUS MATERIALS</t>
  </si>
  <si>
    <t>Urges the railroad industry to continue its efforts to educate and inform public officials on its handling of hazardous materials, both in normal operating circumstances and in times of unanticipated incidents, and to maintain its great commitment to conducting its operations in as safe and effective of a manner as possible in its ongoing efforts to meet the needs of its customers as consistently and efficiently as practicable.</t>
  </si>
  <si>
    <t>IL_SB_0000002938_2015_0</t>
  </si>
  <si>
    <t>Amends the Environmental Protection Act. Requires the Environmental Protection Agency to conduct a study comparing airborne emission reductions of coal-fired electric generating units within the State of Illinois between 1990 and 2015 and forecasting additional reductions for the period from 2015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t>
  </si>
  <si>
    <t>IL_SB_0000001475_2015_0</t>
  </si>
  <si>
    <t>Amends the Environmental Protection Act. Requires the Environmental Protection Agency to conduct a study comparing airborne emission reductions of coal-fired electric generating units within the State of Illinois between 1990 and 2014 and forecasting additional reductions for the period from 2015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t>
  </si>
  <si>
    <t>IL_HB_0000002731_2017_0</t>
  </si>
  <si>
    <t>Amends the Environmental Protection Act. Requires the Environmental Protection Agency to conduct a study comparing airborne emission reductions of coal-fired electric generating units within the State of Illinois between 1990 and 2016 and forecasting additional reductions for the period from 2017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the owners of each coal-fired electric generating unit in the State when compiling this information. Effective immediately.</t>
  </si>
  <si>
    <t>IL_HB_0000005555_2021_0</t>
  </si>
  <si>
    <t>DCEO-BUSINESS ASSIST REFORM</t>
  </si>
  <si>
    <t>Amends the Business Assistance and Regulatory Reform Act. Modifies requirements concerning the Office of Business Permits and Regulatory Assistance. Provides that the office shall implement reforms to improve interagency coordination that allow for expeditious permitting issuance. Provides that the office shall utilize information technology tools to track project schedules and metrics to improve transparency and accountability of the permitting process, reduce uncertainty and delays, and reduce costs and risks to taxpayers. Modifies provisions and adds requirements concerning the provision of information and the expediting of permit reviews. Provides for the creation of an Interagency Permitting Advisory Committee. Provides additional requirements concerning the permitting process under the Act. Defines terms. Makes other changes.</t>
  </si>
  <si>
    <t>IL_SB_0000001726_2015_0</t>
  </si>
  <si>
    <t>UTILITY-HIGH-VOLTAGE ELEC LINE</t>
  </si>
  <si>
    <t>Amends the Public Utilities Act. Provides that a public utility seeking to construct a high-voltage electric service line and related facilities (Project) must show that the utility has held a minimum of 2 pre-filing public meetings to receive public comment concerning the Project in each county where the Project is to be located, no earlier than 6 months prior to filing an application for a certificate of public convenience and necessity from the Illinois Commerce Commission. Provides that a public utility seeking to construct a Project shall include with the application for a certificate of public convenience and necessity to the Commission a list containing the name and address of each owner of record of the land included in the primary or alternate rights-of way for the Project as disclosed by the records of the tax collector of the county in which the land is located, as of not more than 30 days prior to the filing of the application. Provides that a public utility seeking to construct a Project may not ask for an easement for more ground than what it has filed with the Commission. Provides that a public utility that has been granted a certificate of public convenience and necessity for the purpose of making land surveys and land use studies shall provide a second notice to the owner of the property, identifying the date and time when land surveys and land use studies will begin on the property and informing the landowner of his or her right to be present when the land surveys or land use studies occur. Provides that the second notice shall also indicate whether the certificate of public convenience and necessity has been granted, whether it has been stayed by a court at the time of surveying, and indicate that, should the certificate of public convenience and necessity not be granted or is stayed by a court, the public utility has no right to enter the property. Provides that the notice shall also clearly indicate the property the public utility wishes to survey, and where the landowner can call to deny permission if the certificate of public convenience and necessity has not been granted or has been stayed by a court. Effective immediately.</t>
  </si>
  <si>
    <t>ncsl_database__energy_legislation_tracking_database__ncsl_topic__nuclear_/_radioactive_waste; ncsl_database__energy_legislation_tracking_database__ncsl_topic__utility_regulation</t>
  </si>
  <si>
    <t>IL_HB_0000003216_2015_0</t>
  </si>
  <si>
    <t>COAL MINING-INSPECTORS</t>
  </si>
  <si>
    <t>Amends the Coal Mining Act. In the definition of "mine" and "coal mine", removes language allowing for the extraction by any means or method, including the method known as carbon recovery, and the work of preparing the coal so extracted, and including custom coal preparation facilities. In the definition of "surface mining facility", removes references to coal loading docks for deep or surface mines. Repeals provisions concerning dividing the State into inspection districts and appointment of State Mine Inspectors for each inspection district and for the State at large. Effective immediately.</t>
  </si>
  <si>
    <t>IL_SB_0000002030_2017_0</t>
  </si>
  <si>
    <t>Amends the Environmental Protection Act. Requires the Environmental Protection Agency to conduct a study comparing airborne emission reductions of coal-fired electric generating units within the State of Illinois between 1990 and 2016 and forecasting additional reductions for the period from 2017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t>
  </si>
  <si>
    <t>IL_SB_0000003685_2021_0</t>
  </si>
  <si>
    <t>PROP TX-HEARINGS AND TRAINING</t>
  </si>
  <si>
    <t>Reinserts the provisions of the engrossed bill. Adds provisions amending the Motor Fuel Tax Law. In provisions allowing tax-free sales of dyed diesel fuel for non-highway purposes, provides that the sale must be made by the licensed distributor to the end user of the fuel who is not a licensed distributor (currently, someone who is not a licensed distributor). Adds provisions amending the Use Tax Act and the Retailers' Occupation Tax Act. Provides that, on and after January 1, 2023, returns for motor vehicles, watercraft, aircraft, and trailers that are required to be registered with an agency of the State are required to be filed electronically. Effective January 1, 2023, except that provisions amending the Motor Fuel Tax Law take effect upon becoming law.</t>
  </si>
  <si>
    <t>IL_HB_0000004724_2017_0</t>
  </si>
  <si>
    <t>FRAC TX-FIRST PURCHASER EXEMPT</t>
  </si>
  <si>
    <t>Amends the Illinois Hydraulic Fracturing Tax Act. Removes provisions concerning first purchaser exemption certificates.</t>
  </si>
  <si>
    <t>IL_block_521</t>
  </si>
  <si>
    <t>IL_SB_0000000050_2021_0</t>
  </si>
  <si>
    <t>Natural Gas Cooperatives; Wind Energy, Planning for Future of Work/Transportation</t>
  </si>
  <si>
    <t>UTILITIES-GAS COOPERATIVE</t>
  </si>
  <si>
    <t>Amends the Public Utilities Act. Changes the definition of "public utility" to exclude commercial natural gas cooperatives. Provides that for a commercial natural gas cooperative to qualify and be recognized by the Illinois Commerce Commission, the properties that receive retail natural gas service from each commercial natural gas cooperative: (i) shall not have a public utility-owned natural gas transportation pipeline located within the properties at the time of commencement of service; (ii) shall comprise of not less than 500 acres and not more than 2,500 acres, which territory does not need to be contiguous; and (iii) shall be used exclusively for non-residential purposes. Effective July 1, 2021.</t>
  </si>
  <si>
    <t>IL_HB_0000003174_2021_0</t>
  </si>
  <si>
    <t>HIGH IMPACT BUSINESS-WIND</t>
  </si>
  <si>
    <t>Reinserts the provisions of the engrossed bill. Further amends the Illinois Enterprise Zone Act. Provides that "new wind power facility" includes the replacement of an existing electric generation facility, including the demolition and removal of an electric generation facility irrespective of whether it will be replaced. Provides that a new wind power facility shall be deemed to include any permanent structures associated with the electric generation facility. Effective immediately.</t>
  </si>
  <si>
    <t>ncsl_database__energy_legislation_tracking_database__ncsl_topic__fossil_energy_coal; ncsl_database__energy_legislation_tracking_database__ncsl_topic__fossil_energy_natural_gas; ncsl_database__energy_legislation_tracking_database__ncsl_topic__green_jobs; ncsl_database__energy_legislation_tracking_database__ncsl_topic__renewable_energy; ncsl_database__energy_legislation_tracking_database__ncsl_topic__renewable_energy_wind</t>
  </si>
  <si>
    <t>IL_SB_0000001233_2021_1</t>
  </si>
  <si>
    <t>TRANSPORTATION-TECH</t>
  </si>
  <si>
    <t>Creates the Blue-Ribbon Commission on Transportation Infrastructure and Policy. Provides for the membership of the Commission. Provides for the appointment of a chairperson of the Commission by the Governor. Provides that the members shall be appointed by May 31, 2022. Provides for the meetings and duties of the Commission. Provides that the Commission shall report a summary of its activities and produce a final report of its data, findings, and recommendations to the General Assembly by January 31, 2023. Provides that the Act shall be repealed on February 1, 2023. Effective immediately.</t>
  </si>
  <si>
    <t>IL_HB_0000000645_2021_0</t>
  </si>
  <si>
    <t>FUTURE OF WORK TASK FORCE</t>
  </si>
  <si>
    <t>Reinserts the provisions of the engrossed bill with changes. Modifies the membership of the Illinois Future of Work Task Force. Requires appointments to the Task Force to be finalized by August 31, 2021 (rather than January 31, 2022). Makes further changes concerning meetings. Requires the Task Force to submit a final report to the Governor and the General Assembly no later than April 1, 2022 (rather than November 1, 2022). Effective immediately.</t>
  </si>
  <si>
    <t>IL_SB_0000002481_2021_0</t>
  </si>
  <si>
    <t>Creates the Illinois Future of Work Act. Creates the Illinois Future of Work Task Force. Provides for the duties and responsibilities of the Task Force. Provides for the membership and meetings of the Task Force. Provides that members of the Task Force shall serve without compensation. Provides that the Department of Commerce and Economic Opportunity shall provide administrative support to the Task Force. Requires the Task Force to submit a final report to the Governor and the General Assembly no later than November 1, 2022. Dissolves the Task Force upon the filing of its report. Repeals the Act on January 1, 2024. Effective immediately.</t>
  </si>
  <si>
    <t>IL_HB_0000003783_2021_0</t>
  </si>
  <si>
    <t>EPA-CCR SURFACE IMPOUNDMENTS</t>
  </si>
  <si>
    <t>Amends the Environmental Protection Act. Provides that no person shall construct, install, modify, or close a CCR surface impoundment in accordance with a permit issued under the Act without certifying to the Environmental Protection Agency that all contractors, subcontractors, and installers utilized to construct, install, modify, or close a CCR surface impoundment are participants in specified training programs. Provides that nothing in the amendatory provisions shall be construed to require providers of construction-related professional services to participate in a training program approved by and registered with the United States Department of Labor's Employment and Training Administration. Defines "construction-related professional services". Effective immediately.</t>
  </si>
  <si>
    <t>IL_SB_0000001720_2021_0</t>
  </si>
  <si>
    <t>FINANCE-HIGH IMPACT BUSINESS</t>
  </si>
  <si>
    <t>Amends the Illinois Enterprise Zone Act. Modifies the definition of "new wind power facility" for the purpose of designating High Impact Businesses under the Act. Provides that "new wind power facility" includes the replacement of an existing electric generation facility, including the demolition and removal of an electric generation facility irrespective of whether it will be replaced. Provides that a new wind power facility shall be deemed to include any permanent structures associated with the electric generation facility. Makes conforming changes.</t>
  </si>
  <si>
    <t>ncsl_database__energy_legislation_tracking_database__ncsl_topic__fossil_energy_coal; ncsl_database__energy_legislation_tracking_database__ncsl_topic__fossil_energy_natural_gas; ncsl_database__energy_legislation_tracking_database__ncsl_topic__renewable_energy; ncsl_database__energy_legislation_tracking_database__ncsl_topic__renewable_energy_wind</t>
  </si>
  <si>
    <t>IL_SB_0000002365_2013_3</t>
  </si>
  <si>
    <t>IL_SB_0000000117_2021_0</t>
  </si>
  <si>
    <t>TREASURER-INFRASTRUCTURE DEV</t>
  </si>
  <si>
    <t>Creates the Infrastructure Development Act. Provides that the State Treasurer shall segregate a portion of the Treasurer's State investment portfolio in the Infrastructure Development Account, an account that shall be maintained separately and apart from other moneys invested by the State Treasurer. Allows the State Treasurer to make investments concerning the Infrastructure Development Account. Provides for Infrastructure Development Account-Recipient Funds created by Illinois infrastructure development firms in which the State Treasurer places money. Provides further requirements concerning Infrastructure Development Account-Recipient Funds. Provides for the adoption rules. Provides that the Infrastructure Development Fund is created as a special fund in the State treasury, which may receive a portion of earnings from the Infrastructure Development Account and may be used by the State Treasurer to pay expenses related to the Act. Defines terms. Amends the State Finance Act to provide for the Infrastructure Development Fund. Effective immediately.</t>
  </si>
  <si>
    <t>IL_HB_0000003666_2021_4</t>
  </si>
  <si>
    <t>IL_SB_0000003028_2019_0</t>
  </si>
  <si>
    <t>IL_SB_0000001530_2019_0</t>
  </si>
  <si>
    <t>UTILITY-HIGH IMPACT BUSINESS</t>
  </si>
  <si>
    <t>Amends the Illinois Public Aid Code. Provides that, beginning July 1, 2012 and ending on December 31, 2022, a hospital that would have qualified for the rate year beginning October 1, 2012 shall be a Safety-Net Hospital. Effective immediately.</t>
  </si>
  <si>
    <t>ncsl_database__energy_legislation_tracking_database__ncsl_topic__renewable_energy; ncsl_database__energy_legislation_tracking_database__ncsl_topic__renewable_energy_solar; ncsl_database__state_9_1_1_legislation_tracking_database__ncsl_topic__next_generation/advanced_9_1_1</t>
  </si>
  <si>
    <t>IL_block_503</t>
  </si>
  <si>
    <t>IL_HB_0000000318_2015_0</t>
  </si>
  <si>
    <t>Property Taxes; State Finances</t>
  </si>
  <si>
    <t>FINANCE-TECH</t>
  </si>
  <si>
    <t>Amends the State Finance Act. Makes a technical change in a Section concerning the short title.</t>
  </si>
  <si>
    <t>ncsl_database__education_bill_tracking_database__ncsl_topic__k_12_finance; ncsl_database__education_bill_tracking_database__ncsl_topic__summer_programs; ncsl_database__energy_legislation_tracking_database__ncsl_topic__nuclear_/_radioactive_waste; ncsl_database__energy_legislation_tracking_database__ncsl_topic__renewable_energy</t>
  </si>
  <si>
    <t>IL_HB_0000000136_2015_0</t>
  </si>
  <si>
    <t>PROP TX-FALLING EAV</t>
  </si>
  <si>
    <t>Amends the Property Tax Extension Limitation Law in the Property Tax Code. Provides that if (i) the total equalized assessed value of all taxable property in the taxing district for the current levy year is less than the total equalized assessed value of all taxable property in the taxing district for the previous levy year, or (ii) the median equalized assessed value of all taxable property in the taxing district for the current levy year and the 2 levy years immediately preceding the current levy year is less than the median equalized assessed value of all taxable property in the taxing district for the 3 levy years immediately preceding that 3-year period, then the extension limitation is (a) 0% or (b) the rate of increase approved by voters (instead of the lesser of 5% or the percentage increase in the Consumer Price Index during the 12-month calendar year preceding the levy year or the rate of increase approved by the voters). Effective immediately.</t>
  </si>
  <si>
    <t>IL_HB_0000000177_2015_0</t>
  </si>
  <si>
    <t>PTELL-EXTENSION LIMITATION</t>
  </si>
  <si>
    <t>Amends the Property Tax Extension Limitation Law in the Property Tax Code. Provides that, for tax years 2015 through 2017, the extension limitation is (a) 0% or (b) the rate of increase approved by voters (instead of the lesser of 5% or the percentage increase in the Consumer Price Index during the 12-month calendar year preceding the levy year or (b) the rate of increase approved by voters). Effective immediately.</t>
  </si>
  <si>
    <t>IL_HB_0000000137_2015_0</t>
  </si>
  <si>
    <t>Amends the Property Tax Extension Limitation Law in the Property Tax Code. Provides that, if the total equalized assessed value of all taxable property in the taxing district for the current levy year (excluding new property, recovered tax increment value, and property that is annexed to or disconnected from the taxing district in the current levy year) is less than the total equalized assessed value of all taxable property in the taxing district for the previous levy year, then the extension limitation is (a) 0% or (b) the rate of increase approved by voters (instead of (a) the lesser of 5% or the percentage increase in the Consumer Price Index during the 12-month calendar year preceding the levy year or (b) the rate of increase approved by voters). Provides that a referendum to increase the extension limitation may not be conducted at a general primary or a consolidated primary election. Provides that certain supplemental information must be provided on the referendum ballot. Effective immediately.</t>
  </si>
  <si>
    <t>IL_HB_0000004429_2013_0</t>
  </si>
  <si>
    <t>Amends the Property Tax Extension Limitation Law in the Property Tax Code. Provides that, if the total equalized assessed value of all taxable property in the taxing district for the current levy year (excluding new property, recovered tax increment value, and property that is annexed to or disconnected from the taxing district in the current levy year) is less than the total equalized assessed value of all taxable property in the taxing district for the previous levy year, then the extension limitation is (a) 0% or (b) the rate of increase approved by voters (instead of the lesser of 5% or the percentage increase in the Consumer Price Index during the 12-month calendar year preceding the levy year or (b) the rate of increase approved by voters). Provides that a referendum to increase the extension limitation may not be conducted at a general primary or a consolidated primary election. Provides that certain supplemental information must be provided on the referendum ballot. Effective immediately.</t>
  </si>
  <si>
    <t>IL_SB_0000001531_2017_1</t>
  </si>
  <si>
    <t>REAL ESTATE APPRAISER-BOARD</t>
  </si>
  <si>
    <t>Amends the Real Estate License Act of 2000. Abolishes the Real Estate Education Advisory Council. Transfers functions of the Council to the Real Estate Administration and Disciplinary Board or the Department of Financial and Professional Regulation. Allows the Department to make continuing education requirements for licensed leasing agents without the advice of the Advisory Council and Board. Makes changes to the membership and terms of the Board. Allows the Secretary of the Department of Financial and Professional Regulation to establish temporary or permanent committees of the Board. Effective immediately.</t>
  </si>
  <si>
    <t>IL_SB_0000000690_2019_2</t>
  </si>
  <si>
    <t>PTELL-QUALIFIED SCHOOL DIST</t>
  </si>
  <si>
    <t>Creates the Leveling the Playing Field for Illinois Retail Act. Provides that the Department of Revenue shall establish standards for the certification of certified service providers and certified automated systems. Creates the Parking Excise Tax Act. Imposes a tax on the privilege of using a parking space in a parking area or garage for the use of parking one or more motor vehicles. Amends the Department of Commerce and Economic Opportunity Law of the Civil Administrative Code of Illinois to require the Department of Commerce and Economic Opportunity to issue certificates of exemption from the Retailers' Occupation Tax Act, the Use Tax Act, the Service Use Tax Act, and the Service Occupation Tax Act, all locally imposed retailers' occupation taxes administered and collected by the Department, the Chicago non-titled Use Tax, the Electricity Excise Tax Act, and a credit certification against certain taxes imposed under the Illinois Income Tax Act to qualifying Illinois data centers. Amends the Illinois Income Tax Act, Use Tax Act, Service Use Tax, and Service Occupation Tax Act to make conforming changes. Amends the Retailers' Occupation Tax Act to make conforming changes and to provide that specified remote retailers are liable for all applicable State and locally imposed retailers' occupation taxes on all retail sales to Illinois purchasers. Amends the Cigarette Tax Act and Cigarette Use Tax Act. Imposes a tax upon any person engaged in business as a retailer of cigarettes at the rate of 149 mills per cigarette sold or otherwise disposed of in the course of such business (rather than the aggregate tax rate of 99 mills), which shall be distributed each month into the Capital Projects Fund. Creates the Illinois Works Jobs Program Act. Establishes the Illinois Works Preapprenticeship Program with the goal of creating a network of community-based organizations throughout the State that will recruit, prescreen, and provide preapprenticeship skills training. Provides that contractors and subcontractors may receive bid credits for employing apprentices who have completed the program. Creates the Illinois Works Apprenticeship Initiative. Provides that the goal of the initiative is that, for public works projects, apprentices will perform either 10% of the total labor hours actually worked in each prevailing wage classification or 10% of the estimated labor hours in each prevailing wage classification, whichever is less. Amends the Prevailing Wage Act to require contractors and subcontractors who participate in public works to report each worker's skill level. Creates the Sports Wagering Act. Authorizes sports wagering: by an organization licensee under the Illinois Horse Racing Act of 1975; by an owners licensee under the Illinois Gambling Act; and at or within a 5-block radius of a sports facility. Authorizes the Board to issue 3 online sports wagering operator licenses pursuant to an open and competitive selection process. Includes provisions for licensing sports governing bodies for providing official league data to be used for tier 2 sports wagers. Creates a Lottery sports wagering pilot program. Creates the State Fair Gaming Act. Authorizes video gaming at the Illinois State Fair and the DuQuoin State Fair by a concessioner licensed by the Illinois Gaming Board. Amends the Illinois Horse Racing Act of 1975 and the Riverboat Gambling Act to authorize electronic gaming at racetracks; makes conforming changes in various Acts. Further amends the Illinois Horse Racing Act of 1975. Makes various changes concerning Illinois Racing Board members. Indefinitely extends the authorization for advance deposit wagering. Authorizes the construction of a new racetrack limited to standardbred racing in Cook County. Further amends the Riverboat Gambling Act. Changes the short title to the Illinois Gambling Act; amends various Acts to make corresponding changes. Adds additional owners licenses, one of which authorizes the conduct of casino gambling in the City of Chicago. Increases the number of gaming positions for existing owners licensees. Makes various changes concerning Illinois Gaming Board members. Makes changes in provisions concerning the admission tax and privilege tax. Amends the Video Gaming Act to increase the amount of maximum wagers, to increase the number of terminals licensees may have on their premises, to add provisions restricting licenses in malls, to add provisions concerning licensed large truck stop establishments, and to increase the terminal tax. Amends the State Finance Act to create various special funds in the State treasury. Makes other changes. Effective immediately, except some provisions take effect on January 1, 2020.</t>
  </si>
  <si>
    <t>ncsl_database__ncsl_transportation_funding_finance_legis_database__ncsl_topic__airports_and_aviation; ncsl_database__ncsl_transportation_funding_finance_legis_database__ncsl_topic__local_transportation_funding; ncsl_database__ncsl_transportation_funding_finance_legis_database__ncsl_topic__public_transit_and_rail</t>
  </si>
  <si>
    <t>IL_block_475</t>
  </si>
  <si>
    <t>IL_HB_0000000282_2019_0</t>
  </si>
  <si>
    <t>Oil &amp; Gas Extraction</t>
  </si>
  <si>
    <t>OIL &amp; GAS-WELL</t>
  </si>
  <si>
    <t>Amends the Illinois Oil and Gas Act. Defines terms. Specifies information to be included in an application for a well permit. Provides that horizontal wells or wells drilled using directional drilling are prohibited from classification as confidential. Provides that the Department of Natural Resources shall post a weekly notice on its website indicating all permits issued during the preceding week. Specifies information to be included in a well drilling and completion report for horizontal wells or wells drilled using directional drilling. Provides that, subject to specified provisions, the Illinois State Geological Survey and the Department shall make public well drilling and completion reports for horizontal wells or wells drilled using directional drilling by posting the information on their websites. Sets forth requirements relating to the furnishing of chemical disclosure information to the Survey or Department under a claim of trade secret. Sets forth appeal procedures for the denial of a trade secret request. Provides that information furnished under a claim of trade secret is protected from disclosure if the Survey or Department determines that it has not been published or disseminated or become public knowledge and the information has competitive value. Requires the Survey or Department to adopt rules concerning information furnished under a claim of trade secret to a health professional who states a need for the information and articulates why the information is needed. Provides that the Survey or Department shall disclose information furnished under a claim of trade secret to specified personnel when there is a release of a chemical or additive used for drilling or completing a well and it is necessary to protect public health or the environment. Makes other changes.</t>
  </si>
  <si>
    <t>IL_SB_0000003174_2017_0</t>
  </si>
  <si>
    <t>Amends the Illinois Oil and Gas Act. Provides that wells with horizontal or directional extensions from a vertical bore hole shall not be classified as confidential. Provides that the length and direction of these wells shall be included in the Department of Natural Resources' weekly permit logs. Provides that all chemicals used during drilling and completion of these wells shall be contained in specified publications. Effective immediately.</t>
  </si>
  <si>
    <t>IL_HR_0000000123_2017_0</t>
  </si>
  <si>
    <t>ENBRIDGE - ENVIRONMENTAL STUDY</t>
  </si>
  <si>
    <t>Urges Enbridge and any other pipeline company transporting fossil fuels to have an environmental impact study conducted by a third-party scientific organization with no ties to the industry before they lay any new section of pipe and before any section of existing pipe begins to transport tar sands oil or natural gas extracted by fracking, requires any environmental impact study to include the long-term impact of burning fossil fuels on the looming climate crisis, and requires Enbridge and any other pipeline company to be held fully responsible for any environmental damages caused by leaks or spills or for agricultural damage to the farms through which their pipelines pass.</t>
  </si>
  <si>
    <t>IL_HB_0000005716_2017_0</t>
  </si>
  <si>
    <t>MINERAL RIGHTS - OIL AND GAS</t>
  </si>
  <si>
    <t>Amends the Illinois Oil and Gas Act and the Hydraulic Fracturing Regulatory Act. Requires as part of the permit application for drilling or hydraulic fracturing operations the written consent of each owner of a mineral interest affected by the removal of minerals in the conduct of the proposed operations and each surface owner affected by the removal of minerals in the conduct of the proposed operations, unless he or she is the mineral interest owner as well providing consent as such. Provides notwithstanding any other provision of statutory or common law, a person shall not drill, conduct hydraulic fracturing operations, or remove minerals as a result of any means regulated by the Acts including, but not limited to, horizontal drilling, without the express, written consent of each owner of a mineral interest affected by the operations or removal of minerals in the conduct of the operations. Provides for enforcement by the Department of Natural Resources with penalties and cessation of operations for violations, and payment of treble the full market value of the mineral resource extracted in violation of this Act to the owner of the mineral interest.</t>
  </si>
  <si>
    <t>IL_HB_0000005743_2017_0</t>
  </si>
  <si>
    <t>OIL WELL FRACKING-REPEAL</t>
  </si>
  <si>
    <t>Amends the Illinois Oil and Gas Act. Provides on and after the effective of the bill, a person may not engage in, and the Department of Natural Resources or any other State agency may not issue a permit for, the hydraulic fracturing of a well for exploration or production in the State. Repeals the Hydraulic Fracturing Regulatory Act. Defines "hydraulic fracturing". Effective immediately.</t>
  </si>
  <si>
    <t>IL_HB_0000003386_2019_0</t>
  </si>
  <si>
    <t>HYDRAULIC FRACTURING-PROHIBIT</t>
  </si>
  <si>
    <t>Amends the Hydraulic Fracturing Regulatory Act. Provides that no person shall conduct high volume horizontal hydraulic fracturing operations in Illinois and that any high volume horizontal hydraulic fracturing permit issued before the effective date of the amendatory Act is revoked. Repeals the other substantive provisions of the Act. Repeals the Illinois Hydraulic Fracturing Tax Act and the State Finance Act provisions listing the Oil and Gas Resource Management Fund as a special fund.</t>
  </si>
  <si>
    <t>IL_HB_0000003093_2019_0</t>
  </si>
  <si>
    <t>PUB UTIL-OIL PIPELINES</t>
  </si>
  <si>
    <t>Amends the Public Utilities Act. In its determination of public convenience and necessity for a proposed pipeline or facility designed or intended to transport crude oil and any alternate locations for such proposed pipeline or facility, requires the Illinois Commerce Commission to consider any evidence presented by a party or other entity that participates in the proceeding regarding the impact of the proposed pipeline or facility on environmental externalities. Provides that "environmental externalities" means benefits or costs, generated as a by-product of an economic activity, that do not accrue to the parties involved in the activity and are benefits or costs that manifest themselves through changes in the physical or biological environment.</t>
  </si>
  <si>
    <t>IL_SB_0000003326_2013_0</t>
  </si>
  <si>
    <t>HYDRAULIC FRAC-LOCAL CONSENT</t>
  </si>
  <si>
    <t>Amends the Hydraulic Fracturing Regulatory Act. Adds reference to horizontal drilling with fracturing operations. Adds provisions concerning a county board or governing body's approval or denial for a request to consent for a local siting of a well site and operations. Makes other changes to provisions concerning permit applications, public notice, and public comment periods.</t>
  </si>
  <si>
    <t>IL_SB_0000003328_2013_0</t>
  </si>
  <si>
    <t>FRACKING-MAHOMET AQUIFER</t>
  </si>
  <si>
    <t>Amends the Hydraulic Fracturing Regulatory Act. Provides that the Department of Natural Resources shall, immediately upon passage of this amendatory Act of the 98th General Assembly, suspend acceptance or approval of any and all new permits for high volume horizontal fracturing operations or horizontal drilling with fracturing operations in any and all of the geographic areas in the 9-county area situated over or located above the Mahomet aquifer in this State. Provides that the Department shall work with the Illinois State Geological Survey and the Mahomet Aquifer Consortium to determine exact map locations of all areas in this State that are situated over or located above the Mahomet aquifer. Creates the Mahomet Aquifer Task Force to investigate any and all adverse effects of high volume hydraulic fracturing operations or horizontal drilling with fracturing operations. Requires the Task Force to report to the General Assembly and the Governor on its findings.</t>
  </si>
  <si>
    <t>IL_SB_0000003562_2013_0</t>
  </si>
  <si>
    <t>FRACKING-RADIOACTIVITY</t>
  </si>
  <si>
    <t>Amends the Hydraulic Fracturing Regulatory Act. Provides that the Director of Natural Resources shall suspend acceptance, approval, and issuance of all new permits for high volume horizontal hydraulic fracturing wells and operations or horizontal drilling wells with fracturing operations for extraction of oil, liquid natural gas, and natural gas on the effective date of this amendatory Act of the 98th General Assembly. Creates the Radioactivity in Fracturing Waste Task Force. Provides that the Task Force shall investigate and write a report outlining the effects of high volume horizontal hydraulic fracturing operations, horizontal drilling with fracturing operations for extraction of oil, liquid natural gas, and natural gas, or both in relation to TENORM and low level radioactive waste. Effective immediately.</t>
  </si>
  <si>
    <t>IL_HB_0000003383_2019_0</t>
  </si>
  <si>
    <t>ncsl_database__energy_legislation_tracking_database__ncsl_topic__fossil_energy_natural_gas; ncsl_database__energy_legislation_tracking_database__ncsl_topic__hydraulic_fracturing</t>
  </si>
  <si>
    <t>IL_SB_0000003492_2013_0</t>
  </si>
  <si>
    <t>FRACKING-EARTHQUAKES</t>
  </si>
  <si>
    <t>Amends the Hydraulic Fracturing Regulatory Act. Provides that the Department of Natural Resources shall suspend the acceptance or approval of any and all new or modified permits for high volume horizontal fracturing wells and operations, horizontal drilled wells with fracturing operations, and Class II injection wells that are near specified areas. Establishes the Illinois Active Earthquake Zone Investigative Task Force. Provides requirements for the Task Force's investigation and report concerning the effects of hydraulic fracturing, horizontal drilling, and Class II injection wells on seismicity in this State. Effective immediately.</t>
  </si>
  <si>
    <t>ncsl_database__energy_legislation_tracking_database__ncsl_topic__fossil_energy; ncsl_database__energy_legislation_tracking_database__ncsl_topic__fossil_energy_coal; ncsl_database__energy_legislation_tracking_database__ncsl_topic__fossil_energy_natural_gas; ncsl_database__energy_legislation_tracking_database__ncsl_topic__hydraulic_fracturing</t>
  </si>
  <si>
    <t>IL_SB_0000003230_2013_0</t>
  </si>
  <si>
    <t>FRACKING TAX</t>
  </si>
  <si>
    <t>Amends the Illinois Hydraulic Fracturing Tax Act. Removes a provision that provides for a different tax calculation for the first 24 months of oil and gas production.</t>
  </si>
  <si>
    <t>IL_SB_0000003327_2013_0</t>
  </si>
  <si>
    <t>FRACKING-SETBACK ADJUSTMENT</t>
  </si>
  <si>
    <t>Amends the Hydraulic Fracturing Regulatory Act. Changes the setback requirements throughout the Act. Provides that no compressors, dehydrators, condensate tanks, processing plants or stations, pumping stations, open waste pits, flares or critical oil, liquid natural gas or natural gas infrastructure shall be located closer than 1,500 feet to any residence, habitable structure, dwelling, non-residential place of business, place of assembly or place of worship, edge of the property line from any school, hospital, or licensed nursing home facility, nature preserve, State park, or a site on the Register of Land and Water Reserves. Provides that no Class II injection well for use in disposal of any hydraulic fracturing or fracturing wastewater, flowback, or produced water from any oil, liquid natural gas, or natural gas extraction processes shall be located within 10 miles, as measured by a straight line from the closest edge of the property to the closest edge of the Class II injection well site, of any nuclear power plant, uranium processing facility, high level radioactive waste storage facility, or low level radioactive waste storage facility. Applies all setback requirements to horizontal drilling with fracturing operations in addition to all high volume horizontal hydraulic fracturing operations.</t>
  </si>
  <si>
    <t>IL_SB_0000003485_2013_0</t>
  </si>
  <si>
    <t>FRACKING-DEFINITIONS</t>
  </si>
  <si>
    <t>Amends the Hydraulic Fracturing Regulatory Act. Makes changes to various definitions adding references to "horizontal drilling with fracturing operations". Defines "flowback", "fracturing", "stimulation treatment", and "horizontal drilling". Changes the definition of "high volume horizontal hydraulic fracturing operations".</t>
  </si>
  <si>
    <t>IL_HB_0000001562_2019_0</t>
  </si>
  <si>
    <t>Amends the Illinois Oil and Gas Act and the Hydraulic Fracturing Regulatory Act. Requires as part of the permit application for drilling or hydraulic fracturing operations the written consent of each owner of a mineral interest affected by the removal of minerals in the conduct of the proposed operations and each surface owner affected by the removal of minerals in the conduct of the proposed operations, unless he or she is the mineral interest owner and has provided consent as such. Provides that notwithstanding any other provision of statutory or common law, a person shall not drill, conduct hydraulic fracturing operations, or remove minerals as a result of any means regulated by the Acts including, but not limited to, horizontal drilling, without the express, written consent of each owner of a mineral interest affected by the operations or removal of minerals in the conduct of the operations. Provides for enforcement by the Department of Natural Resources with penalties and cessation of operations for violations, and payment of treble the full market value of the mineral resource extracted in violation to the owner of the mineral interest.</t>
  </si>
  <si>
    <t>IL_SB_0000003483_2013_0</t>
  </si>
  <si>
    <t>FRACKING-PROPERTY RIGHTS</t>
  </si>
  <si>
    <t>Amends the Hydraulic Fracturing Regulatory Act. Adds regulation of horizontal drilling with fracturing operations to the Act. Defines "owner of real property" and deletes the definition of "landowner". Requires high volume horizontal hydraulic fracturing operations or horizontal drilling with fracturing operations to obtain the consent of all the owners of real property on which, under which, and through which a vertical or horizontal wellbore will be drilled, except where an interest in a parcel has been divided, in which case consent by those holding more than 50% of that interest shall be sufficient. Requires applications under the Act to submit the proposed subsurface location of any horizontal wellbore, the names and addresses of all owners of the surface under which a horizontal wellbore is planned, the names and addresses of all owners of the surface within 500 feet of an imaginary line on the surface directly over the subsurface trajectory of any horizontal wellbore, and the names and addresses of all owners of right to the subsurface through which a vertical or horizontal wellbore is planned. Adds notice requirements. Provides that when any change is made from the planned course of a horizontal wellbore and the change involves drilling on, under, or through real property that was not identified on the original permit application or for which notice was not given or consent not obtained and shown, the change shall be considered a significant deviation from the terms of the original application and permit approval shall not proceed until notice has been given and consent has been obtained and shown to the Department of Natural Resources' satisfaction. Makes other changes.</t>
  </si>
  <si>
    <t>IL_SB_0000003329_2013_0</t>
  </si>
  <si>
    <t>FRACKING-RISK MGMT</t>
  </si>
  <si>
    <t>Amends the Hydraulic Fracturing Regulatory Act. Establishes insurance requirements for operators when submitting a registration form. Authorizes the Department of Natural Resources to establish separate insurance requirements by rule if necessary. Adds references to "horizontal drilling with fracturing operations". Changes bonding requirements. Authorizes the Department to establish separate bonding requirements by rule.</t>
  </si>
  <si>
    <t>IL_SB_0000003386_2013_0</t>
  </si>
  <si>
    <t>FRACKING-BAN TASK FORCE</t>
  </si>
  <si>
    <t>Amends the Hydraulic Fracturing Regulatory Act. Provides that no person shall conduct horizontal drilling with fracturing operations or high volume horizontal hydraulic fracturing operations in this State. Provides that the ban on any and all horizontal drilling with fracturing operations and high volume horizontal hydraulic fracturing operations in this State shall continue until the General Assembly determines that horizontal drilling with fracturing operations and high volume horizontal hydraulic fracturing operations can be allowed to occur in this State in a manner that is consistent with Article XI, Sections 1 and 2 of the Illinois Constitution. Changes the name of the Task Force on Hydraulic Fracturing Regulation to "the Task Force on Fracturing Regulation". Adds members to the task force. Creates additional responsibilities for the task force.</t>
  </si>
  <si>
    <t>IL_SB_0000003330_2013_0</t>
  </si>
  <si>
    <t>FRACKING-CHEMICAL DISCLOSURE</t>
  </si>
  <si>
    <t>Amends the Hydraulic Fracturing Regulatory Act. Adds references to "horizontal drilling with fracturing operations" alongside "high volume horizontal hydraulic fracturing". Makes changes in required information included in applications for permits. Provides that the chemical disclosure information required by the Act shall be submitted at the time of permit application. Provides that the Department of Natural Resources shall add the updated contents of the fluid used in any and all well treatments to the public chemical disclose lists and to the medical and emergency use chemical disclosure lists for the respective wells no later than 24 hours from the time of receiving the updated information. Provides that the provision protecting trade secrets concerning chemical disclosure under the Act shall not apply to the requests for information from the medical and emergency health care community.</t>
  </si>
  <si>
    <t>IL_SB_0000003484_2013_0</t>
  </si>
  <si>
    <t>FRACKING-FLOODPLAIN TASK FORCE</t>
  </si>
  <si>
    <t>Amends the Hydraulic Fracturing Regulatory Act. Provides that on the effective date of the amendatory Act, the Department shall suspend accepting and approving any and all new permits for high volume horizontal fracturing wells and operations, horizontal drilling with fracturing operations, and Class II injection wells located in any of the 100-year floodplains in this State. Creates the Floodplain Investigative Task Force to investigate any and all adverse environmental and public health effects of the flooding in Colorado in 2013 and produce a fully-researched report. Sets forth provisions concerning the contents of the report, including recommendations to the General Assembly and the Governor for legislation to protect the public health and the environment from flood-related emergencies, blowouts, spillage, leakage, and damages associated with oil and natural gas wells, drilling operations, Class II injection wells, waste and wastewater containments, pipelines, infrastructure, chemicals, proppants, and byproducts. Sets forth Task Force membership. Requires the Task Force to submit its report to the General Assembly, the Governor, the Task Force on Hydraulic Fracturing Regulation, the Illinois State Water Survey, the Illinois Emergency Management Agency, the Department of Natural Resources, the Groundwater Advisory Council, the Illinois Association for Floodplain and Stormwater Management, and the Department of Public Health. Requires the Task Force to submit its report on or before July 1, 2015 and dissolves the Task Force on July 31, 2015. Repeals these provisions on August 1, 2015.</t>
  </si>
  <si>
    <t>IL_HB_0000003238_2019_0</t>
  </si>
  <si>
    <t>Creates the Hydraulic Fracturing Prohibition Act. Provides that no person shall conduct high-volume horizontal hydraulic fracturing operations in Illinois. Amends the State Finance Act. Repeals a provision creating the Oil and Gas Resource Management Fund. Repeals the Illinois Hydraulic Fracturing Tax Act and the Hydraulic Fracturing Regulatory Act. Effective immediately.</t>
  </si>
  <si>
    <t>IL_HJR_0000000075_2017_0</t>
  </si>
  <si>
    <t>CLIMATE REPORT - ACKNOWLEDGE</t>
  </si>
  <si>
    <t>Urges President Trump to acknowledge the conclusions found in the National Climate Assessment Report and to immediately begin taking action to curb greenhouse gas emissions.</t>
  </si>
  <si>
    <t>IL_HR_0000000690_2019_0</t>
  </si>
  <si>
    <t>ENVIRONMENTAL JUSTICE POLICY</t>
  </si>
  <si>
    <t>States the belief that no community is to be left behind, and that any climate policy language must address environmental injustice by prioritizing climate solutions and other policies that are aimed at reducing pollution in these communities at the scale needed to significantly improve their public health and quality of life.</t>
  </si>
  <si>
    <t>IL_block_472</t>
  </si>
  <si>
    <t>IL_HB_0000005666_2013_0</t>
  </si>
  <si>
    <t>Waste Management and Pollution</t>
  </si>
  <si>
    <t>IL_HB_0000005666_2013_1</t>
  </si>
  <si>
    <t>IL_HB_0000002927_2021_0</t>
  </si>
  <si>
    <t>MUNI CD-RESTRICTIVE ZONING</t>
  </si>
  <si>
    <t>Amends the Zoning Division of the Illinois Municipal Code. Provides that a property owner, or a developer or contractor having the written permission of the property owner, shall not have any approvals under the Zoning Division denied because of a law or ordinance enacted or adopted after the date on which the property owner, developer, or contractor: (1) participated in a concept meeting for construction with representatives from a municipality regarding the subject property; (2) filed a building permit application with a municipality for the subject property; (3) presented a proposed development plan to a city council for the subject property; (4) substantially invested resources in the preparation of building plans, concept drawings, or securing building contracts for a preceding period of one year for the subject property; or (5) otherwise gave sufficient notice of an intent to develop to the pertinent regulatory authorities for the subject property. Allows suit against the State or a unit of local government that seeks to enforce or impose a more restrictive law, regulation, ordinance, or resolution against the property owner, developer, or contractor and allows for a $5,000 civil penalty and other damages if the property owner's, developer's, or contractor's claim is successful. Limits home rule powers.</t>
  </si>
  <si>
    <t>IL_HB_0000002296_2019_0</t>
  </si>
  <si>
    <t>EPA-LEAD-ACID BATTERIES</t>
  </si>
  <si>
    <t>Amends the Environmental Protection Act to prohibit lead-acid battery retailers from disposing of lead-acid batteries by delivery to a collection or recycling facility, unless that collection or recycling facility accepts lead-acid batteries. Prohibits the knowing mixing of lead-acid batteries with material intended for collection as a recyclable material by a hauler, and the knowing placement of a lead-acid battery into a container intended for collection and processing at a recycling center. Defines "rechargeable battery". Prohibits any person from knowingly disposing of a rechargeable battery, either as municipal waste or as a recyclable material. Denies home rule units from regulating the collection or disposal of rechargeable batteries. Requires the Agency to provide educational information regarding rechargeable batteries on its website. Requires the Agency to encourage the waste industry, recyclers, haulers, local governments, and other stakeholders to collaborate on educating the public regarding the collection and recycling of rechargeable batteries. Effective immediately.</t>
  </si>
  <si>
    <t>IL_SB_0000000741_2015_0</t>
  </si>
  <si>
    <t>PROP TX-POLLUTION CONTROL</t>
  </si>
  <si>
    <t>Amends the Property Tax Code. Provides that property that is (i) located within a county of less than 1,000,000 inhabitants and (ii) used for a petroleum refinery may be the subject of a real property tax assessment settlement agreement if litigation is or was pending as to its assessed valuation as of January 1, 2003 or thereafter. Provides that wind turbines and ethanol producing facilities shall not be considered pollution control facilities. Makes changes concerning the valuation of pollution control facilities. Provides that the effective date of a certificate for designation as a pollution control facility shall be January 1 of the year in which the certificate is issued (instead of the date of application for the certificate or the date of the construction of the facility, whichever is later).</t>
  </si>
  <si>
    <t>IL_block_463</t>
  </si>
  <si>
    <t>IL_HB_0000004465_2013_0</t>
  </si>
  <si>
    <t>Climate Change and Green Energy Transition</t>
  </si>
  <si>
    <t>GREENHOUSE GAS-CAP</t>
  </si>
  <si>
    <t>Creates the Climate Change and Emissions Management Act. Provides that, beginning in calendar year 2016, a facility that has direct greenhouse gas emissions totalling 1,000,000 metric tons or more shall reduce its greenhouse gas emission by a specified amount. Provides that the reduction may be accomplished by applying emission offsets and emission performance credits to the facility's total annual greenhouse gas emissions or by making payments to the Climate Change and Emissions Management Fund. Creates the Climate Change and Emissions Management Fund. Contains provisions concerning reports, records, penalties, and rulemaking. Effective immediately.</t>
  </si>
  <si>
    <t>IL_HB_0000003086_2013_0</t>
  </si>
  <si>
    <t>HYDRAULIC FRACTURING BAN</t>
  </si>
  <si>
    <t>Amends the Illinois Oil and Gas Act. Provides that no person shall conduct high volume horizontal hydraulic fracturing operations without express legislative authorization, which shall not be granted until after receipt of the findings and recommendations of the Hydraulic Fracturing Task Force. Creates the Hydraulic Fracturing Task Force. Provides that the purpose of the Task Force is to conduct a thorough review of the regulation of hydraulic fracturing operations in Illinois and to gather information, review, evaluate, and make recommendations regarding the regulation of hydraulic fracturing operations in Illinois. Sets forth the membership of the task force. Provides that the Task Force shall provide its findings and recommendations to the General Assembly within 2 years after the effective date of the amendatory Act. Repeals the provisions creating the Task Force on July 1, 2016. Effective immediately.</t>
  </si>
  <si>
    <t>IL_HB_0000000397_2021_0</t>
  </si>
  <si>
    <t>VEH CD-OVERDIMENSION PERMITS</t>
  </si>
  <si>
    <t>Amends the Illinois Vehicle Code. Provides that the Department of Transportation may issue a special permit authorizing an applicant to operate or move a vehicle or combination of vehicles of a size or weight of vehicle or load exceeding the maximum specified by the Code or otherwise not in conformity with the Code upon any State or local highway. Deletes language providing that local authorities may issue a special permit authorizing an applicant to operate or move a vehicle or combination of vehicles of a size or weight of vehicle or load exceeding the maximum specified by the Code or otherwise not in conformity with the Code upon local highways under their jurisdiction. Makes conforming changes. Effective January 1, 2026.</t>
  </si>
  <si>
    <t>IL_SB_0000001418_2013_0</t>
  </si>
  <si>
    <t>IL_HB_0000002615_2013_1</t>
  </si>
  <si>
    <t>IL_HB_0000005939_2013_0</t>
  </si>
  <si>
    <t>COAL AND COKE REGULATION</t>
  </si>
  <si>
    <t>Amends the Environmental Protection Act. Creates a new Title in the Act concerning the regulation of coal and coke storage, processing, and transloading. Provides for minimum setbacks for coal and coke facilities, sets limits for quantities of fugitive dust permitted from facilities, establishes specified requirements for storage of coal and coke products, requires permits for construction and operation of facilities, regulates the loading and unloading, paving, and cleaning of facilities. Requires monitoring and testing, record keeping, and reporting to the Illinois Environmental Protection Agency. Effective immediately.</t>
  </si>
  <si>
    <t>IL_SB_0000003279_2015_0</t>
  </si>
  <si>
    <t>Creates the Illinois Road Improvement and Driver Enhancement Act. Provides that, beginning on July 1, 2025, each owner or lessee of a motor vehicle (other than a commercial motor vehicle) that is required to be registered in this State shall pay a distance-based road user fee for metered use of the public roads in Illinois by the motor vehicle. Provides that the fee shall be based on a payment plan selected by the owner or lessee. Provides that the owner or lessee shall receive a credit for estimated motor fuel taxes paid by the owner or lessee. Creates the Illinois Road Improvement Driver Enhancement Commission for the purpose of administering the Act. Sets forth the membership, powers and duties, and terms of the Commission. Amends the Motor Fuel Tax Law. Makes changes concerning the rate of tax. Amends the Illinois Income Tax Act. Provides that the earned income tax credit shall be 20% of the federal tax credit for taxable years beginning on or after January 1, 2017 (currently, 10%). Amends the Illinois Vehicle Code. Increases certain vehicle registration fees. Effective immediately.</t>
  </si>
  <si>
    <t>IL_SB_0000000451_2015_0</t>
  </si>
  <si>
    <t>Amends the Public Utilities Act. Makes a technical change in a Section concerning estimated billing practices.</t>
  </si>
  <si>
    <t>ncsl_database__energy_legislation_tracking_database__ncsl_topic__fossil_energy; ncsl_database__energy_legislation_tracking_database__ncsl_topic__hydraulic_fracturing; ncsl_database__energy_legislation_tracking_database__ncsl_topic__nuclear_/_radioactive_waste</t>
  </si>
  <si>
    <t>IL_SR_0000000934_2019_0</t>
  </si>
  <si>
    <t>IL_HB_0000002372_2017_0</t>
  </si>
  <si>
    <t>USE/OCC TX-GASOHOL</t>
  </si>
  <si>
    <t>Amends the Use Tax Act, the Service Use Tax Act, the Service Occupation Tax Act, and the Retailers' Occupation Tax Act. Provides that, on or after July 1, 2017 and on or before December 31, 2018, the taxes imposed under the Acts apply to 90% of the proceeds of sales of gasohol and 80% of the proceeds of sales of mid-range ethanol blends. Amends the Illinois Renewable Fuels Development Program Act. Provides that grants may be awarded for the following programs: a next generation renewable fuels program, a majority blended ethanol and blender pump infrastructure program, and a research and development program for sustainable corn production and corn-based renewable fuel production. Sets forth the maximum aggregate amount of grants that may be awarded under each program. Effective immediately.</t>
  </si>
  <si>
    <t>IL_SB_0000001948_2015_0</t>
  </si>
  <si>
    <t>Amends the Use Tax Act, the Service Use Tax Act, the Service Occupation Tax Act, and the Retailers' Occupation Tax Act. Provides that, on or after July 1, 2015 and on or before December 31, 2018, the taxes imposed under the Acts apply to 90% of the proceeds of sales of gasohol and 80% of the proceeds of sales of mid-range ethanol blends. Amends the Illinois Renewable Fuels Development Program Act. Provides that grants may be awarded for the following programs: a next generation renewable fuels program, a majority blended ethanol and blender pump infrastructure program, and a research and development program for sustainable corn production and corn-based renewable fuel production. Sets forth the maximum aggregate amount of grants that may be awarded under each program. Effective immediately.</t>
  </si>
  <si>
    <t>IL_HB_0000003378_2015_0</t>
  </si>
  <si>
    <t>IL_HB_0000002899_2019_0</t>
  </si>
  <si>
    <t>ENVIRONMENT-ALTERNATE FUELS</t>
  </si>
  <si>
    <t>Amends the Alternate Fuels Act. Provides that the Act's purpose shall be to encourage the use of electric power (rather than alternate fuel) in vehicles for the purpose of reducing the risks from global warming. Eliminates defined terms. Removes provisions allowing the Department of Commerce and Economic Opportunity to promulgate rules to implement a portion of the Act. Removes provisions specifying rules to be implemented. Eliminates original equipment manufacturer ("OEM") rebates and fuel cost differential rebates. Removes provisions concerning car sharing organizations.</t>
  </si>
  <si>
    <t>IL_HB_0000000245_2021_0</t>
  </si>
  <si>
    <t>IL_HB_0000005160_2021_0</t>
  </si>
  <si>
    <t>ELECTRIC VEHICLE RECYCLING ACT</t>
  </si>
  <si>
    <t>Creates the Electric Vehicle Recycling Act. Provides that, within 60 days after the Act's effective date, manufacturers of electric vehicles that contain hazardous components and batteries must begin to implement a collection program that facilitates the removal of hazardous components and batteries from end-of-life vehicles prior to the electric vehicles being flattened, crushed, shredded, or otherwise processed for recycling and to collect and properly manage hazardous components and batteries in accordance with the Environmental Protection Act. Provides that, within 90 days after the Act's effective date, manufacturers of electric vehicles that contain hazardous components and batteries must submit to the Environmental Protection Agency an implementation plan that describes how the collection program will be carried out for the duration of the program. Requires the Agency to provide assistance to manufacturers in their implementation of the collection program. Contains provisions regarding violations and penalties under the Act and indemnification for manufacturers. Contains other provisions. Effective immediately.</t>
  </si>
  <si>
    <t>IL_SB_0000001132_2019_0</t>
  </si>
  <si>
    <t>REVENUE-VENDOR</t>
  </si>
  <si>
    <t>Amends the Use Tax Act, the Service Use Tax Act, the Service Occupation Tax Act, the Cigarette Tax Act, the Cigarette Use Tax Act, the Hotel Operators' Occupation Tax Act, the Motor Fuel Tax Law, the Telecommunications Excise Tax Act, and the Liquor Control Act of 1934. Provides that the vendor discount amount under those Acts shall be 1.75%. Provides that the vendor discount may not exceed $1,000 per vendor in any calendar year. Effective immediately.</t>
  </si>
  <si>
    <t>IL_HB_0000005507_2021_0</t>
  </si>
  <si>
    <t>VEH CD–REMOVE ELECTRIC VEH FEE</t>
  </si>
  <si>
    <t>Amends the Illinois Vehicle Code. Removes the $100 surcharge in lieu of the payment of motor fuel taxes added to the registration fee for electric vehicles. Removes the $100 additional fee to identify a vehicle as an electric vehicle.</t>
  </si>
  <si>
    <t>IL_HB_0000003369_2013_0</t>
  </si>
  <si>
    <t>DCE0-ETHANOL ENCOURAGEMENT</t>
  </si>
  <si>
    <t>Amends the Illinois Renewable Fuels Development Program Act. Sets out legislative findings regarding certain types of ethanol blended fuel. Provides that the Department of Commerce and Economic Opportunity may provide information to gas stations in the State encouraging the stations to offer E15 as an option for customers. Provides that the Department may provide information to gas stations on any financial assistance that may be available to subsidize the cost of providing E15 blended fuel to consumers.</t>
  </si>
  <si>
    <t>IL_HB_0000002916_2021_0</t>
  </si>
  <si>
    <t>VEH-CD-UNDO PA 101-32 FEES</t>
  </si>
  <si>
    <t>Amends the Illinois Vehicle Code. Reduces vehicle registration and other fees to the amounts they were before the enactment of Public Act 101-32.</t>
  </si>
  <si>
    <t>ncsl_database__energy_legislation_tracking_database__ncsl_topic__transportation; ncsl_database__energy_legislation_tracking_database__ncsl_topic__transportation_alt_fuel/hybrid; ncsl_database__ncsl_transportation_funding_finance_legis_database__ncsl_topic__state_dmv_fees</t>
  </si>
  <si>
    <t>IL_HB_0000000826_2019_0</t>
  </si>
  <si>
    <t>MUNICIPAL GAS USE TAX</t>
  </si>
  <si>
    <t>Amends the Illinois Municipal Code. Creates the Municipal Gas Use Tax Law. Provides that beginning January 1, 2020, a municipality may impose a self-assessing purchaser tax rate of the lower of 2.4 cents per therm or 5% of the purchase price for the privilege of using in the municipality gas obtained in a purchase of out-of-state gas. Provides that, in the alternative, a purchaser may elect for a tax of 2.4 cents per therm that a delivering supplier maintaining a place of business in the State collects from the purchaser. Provides for registration requirements for self-assessing purchasers and delivering suppliers. Includes procedures for self-assessing purchasers and delivering suppliers to submit returns and to remit the tax to the Department of Revenue. Effective January 1, 2020.</t>
  </si>
  <si>
    <t>ncsl_database__energy_legislation_tracking_database__ncsl_topic__fossil_energy; ncsl_database__energy_legislation_tracking_database__ncsl_topic__fossil_energy_natural_gas; ncsl_database__ncsl_transportation_funding_finance_legis_database__ncsl_topic__local_transportation_funding; ncsl_database__ncsl_transportation_funding_finance_legis_database__ncsl_topic__state_taxes_on_gasoline_and_diesel</t>
  </si>
  <si>
    <t>IL_HB_0000001605_2019_0</t>
  </si>
  <si>
    <t>PEN CD-CLIMATE CHANGE POLICY</t>
  </si>
  <si>
    <t>Amends the General Provisions Article of the Illinois Pension Code. By no later than December 31, 2020, requires every pension fund, except for a Downstate Police or Downstate Firefighter fund, to develop a climate change risk minimization policy. Provides that the policy shall consider the financial risk to the investments held by the pension fund in the event of different levels of climate change, as defined by the United Nations Framework Convention on Climate Change. Requires the policy to explain what sources of data, which must include specified sources, were used to make certain projections. Requires the policy to consider the scope of the financial risk of climate-related events. Authorizes the pension fund to determine a policy for all corporate equities held by the pension fund on voting for shareholder resolutions and directors to advance corporate policies that minimize the long-term risk to the pension fund's assets from increased climate change. Requires the policy to be updated annually and published on the pension fund's website. Amends the State Mandates Act to require implementation without reimbursement. Effective immediately.</t>
  </si>
  <si>
    <t>IL_SB_0000000190_2017_0</t>
  </si>
  <si>
    <t>DCEO-CLEAN FUEL ED PROGRAM</t>
  </si>
  <si>
    <t>Amends the Alternate Fuels Act. Repeals a provision requiring the Department of Commerce and Economic Opportunity to administer, subject to appropriation, the Clean Fuel Education Program.</t>
  </si>
  <si>
    <t>IL_SB_0000003073_2021_1</t>
  </si>
  <si>
    <t>IL_HB_0000003619_2019_0</t>
  </si>
  <si>
    <t>USE/OCC TX-MID-RANGE ETHANOL</t>
  </si>
  <si>
    <t>Amends the Use Tax Act, the Service Use Tax Act, the Service Occupation Tax Act, and the Retailers' Occupation Tax Act. Provides that the tax imposed on mid-range ethanol blends applies to (i) 80% of the proceeds of sales made on or after July 1, 2019 and on or before December 31, 2023 and (ii) 100% of the proceeds of sales made thereafter. Provides that the term "mid-range ethanol blend" means a blend of gasoline and denatured ethanol that contains not less than 20% but less than 51% denatured ethanol. Makes changes to the definitions of "gasohol" and "majority blended ethanol fuel" to adjust the required percentage of ethanol. Effective immediately.</t>
  </si>
  <si>
    <t>ncsl_database__energy_legislation_tracking_database__ncsl_topic__fossil_energy; ncsl_database__energy_legislation_tracking_database__ncsl_topic__fossil_energy_natural_gas; ncsl_database__energy_legislation_tracking_database__ncsl_topic__transportation; ncsl_database__ncsl_transportation_funding_finance_legis_database__ncsl_topic__alternative_fuels_and_electric_vehicles</t>
  </si>
  <si>
    <t>IL_block_460</t>
  </si>
  <si>
    <t>IL_SB_0000000071_2017_0</t>
  </si>
  <si>
    <t>PACE Renewable Energy Financing; Responsible Development</t>
  </si>
  <si>
    <t xml:space="preserve">there's an anti-nuclear bill in here. </t>
  </si>
  <si>
    <t>PUB UTILITIES-NEW PROJECTS</t>
  </si>
  <si>
    <t>Amends Public Act 99-906 to add an immediate effective date to certain Sections. Effective immediately.</t>
  </si>
  <si>
    <t>IL_SB_0000001700_2017_0</t>
  </si>
  <si>
    <t>PROPERTY-CLEAN ENERGY</t>
  </si>
  <si>
    <t>Creates the Property Assessed Clean Energy Act. Provides that a local unit of government may establish a property assessed clean energy program. Provides that, to finance or refinance one or more energy projects on the property covered by the program, a local unit of government may impose an assessment pursuant to the terms of an assessment contract with the record owner of the property to be assessed. Provides that a local unit of government may issue bonds to finance energy projects under a property assessed clean energy program. Contains other provisions. Effective immediately.</t>
  </si>
  <si>
    <t>IL_HB_0000002831_2017_0</t>
  </si>
  <si>
    <t>IL_HB_0000000840_2019_0</t>
  </si>
  <si>
    <t>UTILITY-DECOMMISSION OF PLANTS</t>
  </si>
  <si>
    <t>Amends the Public Utilities Act. Provides that beginning April 1, 2020, and on a bi-annual basis thereafter, the Illinois Commerce Commission shall issue a report to the General Assembly concerning the decommissioning of nuclear power plants in this State. Provides for the contents of the report.</t>
  </si>
  <si>
    <t>IL_SB_0000003214_2017_0</t>
  </si>
  <si>
    <t>SOLAR SITE-POLLINATOR FRIENDLY</t>
  </si>
  <si>
    <t>Creates the Pollinator Friendly Solar Site Act. Provides that an owner of a ground-mounted solar site may follow practices that: (1) provide native perennial vegetation and foraging habitat which is beneficial to game birds, songbirds, and pollinators; and (2) reduce storm water runoff and erosion at the solar site. Provides that an owner or manager of a solar site with a generating capacity of more than 40 kilowatts implementing site management practices under the Act may claim that the site is "pollinator-friendly" or provides benefits to game birds, songbirds, and pollinators only if the site adheres to guidance set forth by the pollinator friendly scorecard published by the Department of Natural Resources in consultation with stakeholders. Provides that an owner making a beneficial habitat claim shall make the solar site's pollinator score card, and where available, related vegetation management plans, available to the public and provide a copy to the Department of Natural Resources and a nonprofit solar industry trade association of the State. Effective immediately.</t>
  </si>
  <si>
    <t>IL_HB_0000003328_2019_0</t>
  </si>
  <si>
    <t>Amends the Illinois Power Agency Act. Provides that the Illinois Commerce Commission shall implement a project to be called the Renewable Energy Pay As You Save Program. Provides for the purpose and requirements of the Program. Provides that the Illinois Commerce Commission shall convene a workshop process during which interested participants may discuss issues related to the Program. Provides that each applicable electric utility shall submit an informational filing to the Commission that describes its plan for implementing provisions regarding the Program. Provides that electric utilities shall work with lenders selected pursuant to a request for proposals process and with vendors to establish the terms and processes under which a participant can purchase eligible renewable energy generation and energy storage systems using the financing obtained from a lender through a financing program designed to fit the Pay As You Save model. Provides further requirements concerning the establishment of financing programs based upon the Pay As You Save model. Provides that the Commission shall adopt all rules necessary for administration. Effective immediately.</t>
  </si>
  <si>
    <t>IL_HB_0000004262_2021_0</t>
  </si>
  <si>
    <t>UTILITIES-NET METERING NOTICE</t>
  </si>
  <si>
    <t>Amends the Public Utilities Act. Provides that a local electric utility shall send notice, separate and apart from any other communication, to a customer listed as net metering in the electric utility's billing system if the customer's electricity provider changes. Provides that the notice shall remind customers to ensure that the customer's eligible system is registered with their current electricity provider and receiving credits for net metering.</t>
  </si>
  <si>
    <t>IL_SB_0000001296_2019_0</t>
  </si>
  <si>
    <t>PROPERTY ASSESSED CLEAN ENERGY</t>
  </si>
  <si>
    <t>Amends the Property Assessed Clean Energy Act. Makes changes adding residential property to the scope of the Act. Modifies the requirements of a report needed to establish a PACE area and requirements before entering into an assessment contract. For program administrators and contracts that finance residential properties of 4 or fewer units: provides for contractor oversight and training for residential properties inside PACE areas; prohibits specified soliciting, advertising, and direct or indirect cash payments or other things of value to property owners; requires a local unit of government and third-party program administrators to develop a disclosure form for homeowners and a right to cancel within 3 business days assessment contracts; and requires an oral confirmation call to property owners with specified minimum requirements for the call. Effective immediately.</t>
  </si>
  <si>
    <t>IL_SB_0000003790_2021_0</t>
  </si>
  <si>
    <t>REC RECYCLING TASK FORCE</t>
  </si>
  <si>
    <t>Creates the Renewable Energy Component Recycling Task Force Act. Creates the Renewable Energy Component Recycling Task Force to investigate options for recycling and other end of life management methods for renewable energy generation components and energy storage devices in accordance with State and federal requirements, to identify preferred methods to safely and responsibly manage end of life renewable energy generating components and energy storage devices, including the reuse or refurbishment, and other specified duties. Provides for the membership and duties of the Task Force. Directs the Task Force to report its findings and recommendations to the Governor and the General Assembly by March 1, 2023. Provides legislative findings. Repeals the Act on December 31, 2023. Effective immediately.</t>
  </si>
  <si>
    <t>IL_HR_0000000490_2017_0</t>
  </si>
  <si>
    <t>U.S. CLIMATE ALLIANCE - JOIN</t>
  </si>
  <si>
    <t>Urges Governor Rauner to immediately join the United States Climate Alliance.</t>
  </si>
  <si>
    <t>IL_HB_0000002659_2021_0</t>
  </si>
  <si>
    <t>Amends the Illinois Power Agency Act. Makes changes in provisions concerning the Illinois Solar for All Program. Provides that the Illinois Power Agency shall make every effort to ensure that small and emerging businesses, particularly those located in low-income and environmental justice communities are able to participate in the Illinois Solar for All Program. Makes changes to incentive programs provided for under the Illinois Solar for All Program. Makes changes in provisions concerning legislative declarations and findings; definitions; and general powers and duties of the Agency. Amends the Public Utilities Act. Provides that the Illinois Commerce Commission shall open an investigation to deliberate, develop, and adopt a renewable energy access plan no later than December 31, 2022. Provides that within 90 days after the effective date of the amendatory Act, the Commission shall open a proceeding to update the interconnection standards and applicable utility tariffs and establish an interconnection working group. Makes changes in provisions concerning net electricity metering; distributed generation rebate; recovery of costs associated with the provision of delivery and other services; and provisions relating to procurement. Amends the Illinois Administrative Procedure Act. Permits the Illinois Commerce Commission to adopt emergency rules. Effective immediately.</t>
  </si>
  <si>
    <t>ncsl_database__energy_legislation_tracking_database__ncsl_topic__energy_security_and_critical_infrastructure;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ncsl_database__energy_legislation_tracking_database__ncsl_topic__renewable_energy_solar</t>
  </si>
  <si>
    <t>IL_HB_0000002647_2021_0</t>
  </si>
  <si>
    <t>CLEAN JOBS WORKFORCE EQUITY</t>
  </si>
  <si>
    <t>Creates the Clean Jobs, Workforce, and Contractor Equity Act. Creates the Equity and Empowerment in Clean Energy Advisory Board to administer the Clean Jobs Workforce Hubs Network Program, the Expanding Clean Energy Entrepreneurship and Contractor Incubator Network Program, the Returning Residents Clean Jobs Training Program, and the Illinois Clean Energy Black, Indigenous, and People of Color Primes Contractor Accelerator Programs. Establishes the Returning Residents Clean Jobs Training Program within the Department of Commerce and Economic Opportunity to assist inmates in their rehabilitation through training that prepares them to successfully hold employment in the clean energy jobs sector upon their release from incarceration. Requires the Department of Commerce and Economic Opportunity to create an Illinois Clean Energy Black, Indigenous, and People of Color Primes Contractor Accelerator Program. Creates the Illinois Clean Energy Jobs and Justice Fund Act to ensure access to financial products that allow Illinois residents and businesses to invest in clean energy. Creates the Community Energy, Climate, and Jobs Planning Act to aid local governments in developing a comprehensive approach to combining different energy, climate, and jobs programs and funding resources to achieve complementary impact. Creates the Energy Community Reinvestment Fund Act. Amends the State Finance Act to create the Energy Community Reinvestment Fund and the Illinois Clean Energy Jobs and Justice Fund. Amends the School Code. Sets forth provisions concerning a clean energy jobs curriculum. Amends the Public Utilities Act. Sets forth provisions concerning the Equitable Energy Upgrade Program. Amends the Environmental Protection Act. Sets forth provisions concerning the energy community reinvestment fee. Effective immediately.</t>
  </si>
  <si>
    <t>IL_HJR_0000000012_2021_0</t>
  </si>
  <si>
    <t>Creates the Carbon Capture, Utilization, and Storage Legislation Task Force to study all issues deemed appropriate to carbon capture, utilization, and storage.</t>
  </si>
  <si>
    <t>IL_block_431</t>
  </si>
  <si>
    <t>IL_HB_0000000804_2021_0</t>
  </si>
  <si>
    <t>Promote Green Jobs and Address Environmental Pollution</t>
  </si>
  <si>
    <t>CLEAN ENERGY JOBS ACT</t>
  </si>
  <si>
    <t>Creates the Clean Jobs, Workforce and Contractor Equity Act. Creates the Equity and Empowerment in Clean Energy Advisory Board to administer the Clean Jobs Workforce Hubs Program, the Expanding Clean Energy Entrepreneurship and Contractor Incubator Network Program, the Returning Residents Clean Jobs Training Program, and the Illinois Clean Energy Black, Indigenous, and People of Color Primes Contractor Accelerator. Creates the Illinois Clean Energy Jobs and Justice Fund Act, the Community Energy, Climate, and Jobs Planning Act, the Energy Community Reinvestment Act, the Clean Energy Empowerment Zone Tax Credit Act, the Coal Severance Fee Act, the Building Energy Performance Standard Act, and the Public Utilities Intervenor Compensation Act. Amends the Illinois Administrative Procedure Act to allow for emergency rulemaking. Amends the State Finance Act to create The Energy Community Reinvestment Fund, the Illinois Commerce Commission Intervenor Compensation Fund, and the Illinois Clean Energy Jobs and Justice Fund. Amends the Electric Vehicle Act, the Energy Efficient Building Act the Illinois Power Agency Act, the Illinois Income Tax Act, the Retailers' Occupation Tax Act, the School Code, the Public Utilities Act, the Environmental Protection Act, the Illinois Nuclear Facility Safety Act, and the Prevailing Wage Act by making changes to implement certain programs. Makes other changes. Effective immediately.</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</si>
  <si>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ncsl_database__energy_legislation_tracking_database__ncsl_topic__fossil_energy; ncsl_database__energy_legislation_tracking_database__ncsl_topic__fossil_energy_natural_gas;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ncsl_database__energy_legislation_tracking_database__ncsl_topic__transportation; ncsl_database__energy_legislation_tracking_database__ncsl_topic__transportation_alt_fuel/hybrid</t>
  </si>
  <si>
    <t>IL_SB_0000001718_2021_0</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</si>
  <si>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 ncsl_database__energy_legislation_tracking_database__ncsl_topic__utility_regulation</t>
  </si>
  <si>
    <t>IL_SB_0000000009_2019_0</t>
  </si>
  <si>
    <t>COAL ASH POLLUTION PREVENTION</t>
  </si>
  <si>
    <t>Amends the Environmental Protection Act. Requires a permit for persons conducting any waste-storage, waste-treatment, or waste-disposal operation on CCR surface impoundments. Prohibits persons from performing any specified actions that may cause or tend to cause a violation of the Act. Requires the owner of a CCR surface impoundment to submit to the Agency for approval a closure alternatives analysis. Exempts owners or operators of CCR surface impoundments that have completed closure in accordance with a plan approved by the Agency prior to 12 months after the amendatory Act's effective date from obtaining a construction permit for the surface impoundment closure. Provides that the owner of a CCR surface impoundment shall post all closure plans, permit applications, and supporting documentation, and any Agency approval of the plans or applications on its publicly available website. Requires the owner or operator of a CCR surface impoundment to pay the following fees: an initial fee of $50,000 for closed CCR surface impoundments or $75,000 for CCR surface impoundments that have not completed closure; and annual fees of 25,000 for each CCR surface impoundment that has not completed closure or $15,000 for each CCR surface impoundment that has completed closure but has not completed post-closure care. Requires any monies forfeited to the State from any performance bond or other security required under the amendatory Act's provisions to be placed in the Coal Combustion Residual Surface Impoundment Financial Assurance Fund. Allows the Agency to issue RCRA permits exclusively to persons owning or operating a CCR surface impoundment. Requires a permit applicant to make available to the public for inspection all documents submitted by the applicant to the Agency in furtherance of an application, with the exception of trade secrets, at the office of the county board or governing body of the municipality where CCR from the CCR surface impoundment will be permanently disposed. Makes other changes. Amends the State Finance Act. Creates the Coal Combustion Residual Surface Impoundment Financial Assurance Fund. Effective immediately.</t>
  </si>
  <si>
    <t>IL_SB_0000001485_2015_0</t>
  </si>
  <si>
    <t>RENEWABLE RESOURCE PROCUREMENT</t>
  </si>
  <si>
    <t>Amends the Illinois Power Agency Act. Requires the Planning and Procurement Bureau to establish a long-term renewable resources procurement plan that includes all renewable energy credits necessary to meet specified goals (replacing the current renewable portfolio standards). Sets forth guidelines for what shall be included in the procurement plan. Makes changes to provisions concerning definitions, the powers of the Agency, the Illinois Power Agency Renewable Energy Resources Fund, and the duties of the Planning and Procurement Bureau. Amends the Public Utilities Act. Makes changes concerning nondiscrimination, energy efficiency and demand-response measures, natural gas efficiency programs, real-time pricing, infrastructure investment and modernization, the Illinois Smart Grid test bed, and on-bill financing programs for electric and gas utilities. Adds provisions related to renewable energy credit procurement. Amends the Environmental Protection Act. Provides that upon promulgation by the U.S. Environmental Protection Agency of a final rule regulating carbon dioxide emissions from existing electric generating units, the Illinois Environmental Protection Agency shall be authorized to implement a cap and invest program or similar market mechanism to regulate carbon dioxide emissions. Makes other changes. Effective immediately.</t>
  </si>
  <si>
    <t>ncsl_database__energy_legislation_tracking_database__ncsl_topic__energy_efficiency; ncsl_database__energy_legislation_tracking_database__ncsl_topic__fossil_energy; ncsl_database__energy_legislation_tracking_database__ncsl_topic__fossil_energy_coal; ncsl_database__energy_legislation_tracking_database__ncsl_topic__renewable_energy; ncsl_database__energy_legislation_tracking_database__ncsl_topic__transportation; ncsl_database__energy_legislation_tracking_database__ncsl_topic__transportation_alt_fuel/hybrid</t>
  </si>
  <si>
    <t>IL_SB_0000000009_2019_2</t>
  </si>
  <si>
    <t>IL_SB_0000002132_2019_0</t>
  </si>
  <si>
    <t>CLEAN ENERGY JOBS-TECH</t>
  </si>
  <si>
    <t>Creates the Clean Energy Jobs Act. Contains only a short title provision.</t>
  </si>
  <si>
    <t>ncsl_database__energy_legislation_tracking_database__ncsl_topic__energy_efficiency; ncsl_database__energy_legislation_tracking_database__ncsl_topic__green_jobs; ncsl_database__energy_legislation_tracking_database__ncsl_topic__renewable_energy; ncsl_database__energy_legislation_tracking_database__ncsl_topic__transportation; ncsl_database__energy_legislation_tracking_database__ncsl_topic__transportation_alt_fuel/hybrid</t>
  </si>
  <si>
    <t>IL_HB_0000003624_2019_1</t>
  </si>
  <si>
    <t>Creates the Clean Jobs Workforce Hubs Act, the Expanding Clean Energy Entrepreneurship Act, the Community Energy and Climate Planning Act, and the Clean Energy Empowerment Zones Act to reduce emissions, promote renewable energy sources, improve energy efficiency, and reduce carbon pollution related to transportation. Requires the Department of Commerce and Economic Opportunity to administer a program to increase employment opportunities related to clean energy projects. Provides for the creation of a clean jobs curriculum to increase workforce skills. Provides for the promotion of opportunities for small and disadvantaged businesses in clean energy development. Establishes a framework to achieve 100% reliance on renewable energy. Amends the Electric Vehicle Act, the Illinois Power Agency Act, the School Code, the Public Utilities Act, and the Environmental Protection Act to make changes to implement the new programs. Repeals the Kyoto Protocol Act of 1998. Makes other changes. Effective immediately.</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</si>
  <si>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ncsl_database__energy_legislation_tracking_database__ncsl_topic__green_jobs; ncsl_database__energy_legislation_tracking_database__ncsl_topic__renewable_energy; ncsl_database__energy_legislation_tracking_database__ncsl_topic__transportation; ncsl_database__energy_legislation_tracking_database__ncsl_topic__transportation_alt_fuel/hybrid</t>
  </si>
  <si>
    <t>IL_HB_0000002607_2015_0</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</si>
  <si>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ncsl_database__energy_legislation_tracking_database__ncsl_topic__fossil_energy; ncsl_database__energy_legislation_tracking_database__ncsl_topic__renewable_energy; ncsl_database__energy_legislation_tracking_database__ncsl_topic__renewable_energy_solar</t>
  </si>
  <si>
    <t>IL_HB_0000003624_2019_0</t>
  </si>
  <si>
    <t>IL_HB_0000005660_2013_0</t>
  </si>
  <si>
    <t>ENERGY CONSERV &amp; COAL DEV ACT</t>
  </si>
  <si>
    <t>Amends the Energy Conservation and Coal Development Act and the Illinois Coal Technology Development Assistance Act. Removes provisions requiring the Department of Commerce and Economic Opportunity to carry out programs to increase public awareness and education regarding Illinois coal. Effective immediately.</t>
  </si>
  <si>
    <t>IL_block_418</t>
  </si>
  <si>
    <t>IL_HB_0000001326_2015_0</t>
  </si>
  <si>
    <t>Strengthen Environmental Pollution/Waste Regulations</t>
  </si>
  <si>
    <t>EPA-PCB DISPOSAL</t>
  </si>
  <si>
    <t>Amends the Environmental Protection Act. Prohibits the disposal of (1) Manufactured Gas Plant waste in specified levels and (2) Polychlorinated Biphenyl waste in any landfill whose run off goes into the Mahomet Aquifer.</t>
  </si>
  <si>
    <t>IL_SB_0000001698_2015_0</t>
  </si>
  <si>
    <t>IL_HB_0000003643_2017_0</t>
  </si>
  <si>
    <t>UTILITY-PROCEEDING &amp; PIPELINES</t>
  </si>
  <si>
    <t>Amends the Public Utilities Act. Provides that the term "public utility" does not include pipeline companies that have a demonstrated history of not acting in the interest of public convenience and necessity in Illinois. Provides that in its determination of public convenience and necessity for a proposed pipeline or facility designed or intended to transport crude oil and any alternate locations for such proposed pipeline or facility, the Commission shall consider any evidence or externality presented by a party or other entity participating in the proceeding.</t>
  </si>
  <si>
    <t>ncsl_database__energy_legislation_tracking_database__ncsl_topic__fossil_energy; ncsl_database__energy_legislation_tracking_database__ncsl_topic__fossil_energy_natural_gas; ncsl_database__energy_legislation_tracking_database__ncsl_topic__transportation; ncsl_database__energy_legislation_tracking_database__ncsl_topic__transportation_alt_fuel/hybrid; ncsl_database__energy_legislation_tracking_database__ncsl_topic__utility_regulation</t>
  </si>
  <si>
    <t>IL_HB_0000000775_2017_0</t>
  </si>
  <si>
    <t>Amends the General Provisions Article of the Illinois Pension Code. By no later than December 31, 2018, requires every pension fund, except for a Downstate Police or Downstate Firefighter fund, to develop a climate change risk minimization policy. Provides that the policy shall consider the financial risk to the investments held by the pension fund in the event of different levels of climate change, as defined by the United Nations Framework Convention on Climate Change. Requires the policy to explain what sources of data, which must include specified sources, were used to make certain projections. Requires the policy to consider the scope of the financial risk of climate-related events. Authorizes the pension fund to determine a policy for all corporate equities held by the pension fund on voting for shareholder resolutions and directors to advance corporate policies that minimize the long-term risk to the pension fund's assets from increased climate change. Requires the policy to be updated annually and published on the pension fund's website. Amends the State Mandates Act to require implementation without reimbursement. Effective immediately.</t>
  </si>
  <si>
    <t>ncsl_database__energy_legislation_tracking_database__ncsl_topic__climate_change; ncsl_database__pension_legislation_database__ncsl_topic__divestiture; ncsl_database__pension_legislation_database__ncsl_topic__governance_and_invesment_policy</t>
  </si>
  <si>
    <t>IL_HB_0000002555_2021_0</t>
  </si>
  <si>
    <t>APPLIANCE EFFICIENCY STANDARDS</t>
  </si>
  <si>
    <t>Creates the Minimum Energy and Water Efficiency Standards Act. Provides that the Environmental Protection Agency shall adopt rules establishing minimum efficiency standards for types of new products. Requires the rules to provide for specified minimum efficiency standards. Provides specified dates for the implementation of efficiency standards relating to particular products. Provides that the Agency may adopt new rules increasing efficiency standards. Provides protection against repeal of federal standards. Provides penalties for noncompliance with the Act. Provides that the Act's provisions are severable.Effective immediately.</t>
  </si>
  <si>
    <t>IL_SB_0000000009_2019_1</t>
  </si>
  <si>
    <t>IL_HB_0000004258_2021_0</t>
  </si>
  <si>
    <t>EPA-PACKAGING STEWARDSHIP</t>
  </si>
  <si>
    <t>Amends the Environmental Protection Act. Requires the Environmental Protection Agency to select and enter into a contract with a packaging stewardship organization to operate a packaging stewardship program meeting specified requirements. Provides that, beginning one calendar year following the effective date of the contract entered into by the Agency and the stewardship organization, a producer may not sell, offer for sale, or distribute for sale in or into the State a product contained, protected, delivered, presented, or distributed in or using packaging material for which the producer has not complied with all applicable requirements of the provisions. Provides that the stewardship organization shall annually submit to the Agency and make available on its publicly accessible website a report with specified requirements. Provides that the stewardship organization shall annually disburse to participating municipalities from a packaging stewardship fund reimbursement payments for the median per-ton cost of managing packaging material that is readily recyclable and reimbursement payments for the median per-ton cost of managing packaging material that is not readily recyclable. Requires the Agency to administer and enforce the provisions and to adopt rules as necessary to implement, administer, and enforce the provisions. Contains other provisions.</t>
  </si>
  <si>
    <t>IL_SB_0000002182_2015_0</t>
  </si>
  <si>
    <t>EPA-AQUIFERS-LANDFILL MANIFEST</t>
  </si>
  <si>
    <t>Amends the Environmental Protection Act. Provides that the owner and operator of any landfill that is located above an aquifer designated as a sole source aquifer by the United States Environmental Protection Agency shall, upon request, make available to the requestor copies of manifests of all waste, other than municipal solid waste, received at the landfill in the 2 years before the effective date of this amendatory Act of the 99th General Assembly. Provides that these manifests shall be made available within 30 days of the request, and the owner or operator may post the manifests to a website to satisfy this purpose. Provides that beginning on the effective date of this amendatory Act of the 99th General Assembly, the owner and operator of any landfill that is located above an aquifer designated as a sole source aquifer by the United States Environmental Protection Agency shall publish quarterly to a public website manifests of all waste, other than municipal solid waste, received at the landfill. Provides that any manifest published to the public website shall remain on the public website for a minimum of 2 years. Provides that the owner and operator shall publish to its website all permit applications, requests or applications for modification permits, and all well sampling data from upgradient and downgradient monitoring wells near any landfill that is located above an aquifer designated as a sole source aquifer by the United States Environmental Protection Agency. Effective immediately.</t>
  </si>
  <si>
    <t>IL_HB_0000005296_2021_0</t>
  </si>
  <si>
    <t>UTILITY-ACQUISITION PAY RATES</t>
  </si>
  <si>
    <t>Amends the Public Utilities Act. Provides that if an investor-owned water or sewer utility acquires another water or sewer utility, any subsequent rate increase to finance the acquisition shall only be paid by the customers in the new district or tariff group and not the existing customers of the investor-owned water or sewer utility or its existing tariff group. Provides that any capital investments or improvements made by an investor-owned water or sewer utility shall not be financed by the existing customers of the utility and shall only be paid for by customers that live in the district that received the capital investments or improvements. Repeals a provision on the valuation of water and sewer utilities on January 1, 2023 (instead of June 1, 2028).</t>
  </si>
  <si>
    <t>IL_SB_0000003101_2017_4</t>
  </si>
  <si>
    <t>IL_SB_0000003073_2021_2</t>
  </si>
  <si>
    <t>IL_SB_0000003101_2017_6</t>
  </si>
  <si>
    <t>IL_HR_0000000560_2015_0</t>
  </si>
  <si>
    <t>ILL COAL - UTILIZATION STUDY</t>
  </si>
  <si>
    <t>Urges the Illinois Environmental Protection Agency, the Illinois Commerce Commission, the Illinois Power Agency, the Illinois Department of Commerce and Economic Opportunity, and the Illinois Department of Revenue to take action to implement the use of Illinois coal; urges all agencies and stakeholders developing strategies to comply with new federal carbon emissions requirements to utilize Illinois coal to reduce carbon emissions.</t>
  </si>
  <si>
    <t>IL_HB_0000006276_2015_0</t>
  </si>
  <si>
    <t>UTILITIES-LEGAL EXPENSES</t>
  </si>
  <si>
    <t>Amends the Public Utilities Act. Provides that the Illinois Commerce Commission shall not consider as an expense of any public utility company, for the purpose of determining any rate or charge, any amount expended for attorneys or technical experts to prepare and litigate any proceeding before the Commission. Removes the provision that provides that the performance-based formula rate approved by the Commission with respect to certain electric utilities permits the recovery of expenses related to the Commission proceeding. Effective immediately.</t>
  </si>
  <si>
    <t>IL_HB_0000003704_2021_0</t>
  </si>
  <si>
    <t>PIPELINE ENVIRONMENTAL IMPACT</t>
  </si>
  <si>
    <t>Amends the Renewable Energy Facilities Agricultural Impact Mitigation Act. Changes the short title to the Agricultural Impact Mitigation Act. Broadens the purpose of the Act to include construction and deconstruction of pipelines and electronic transmission lines. Includes pipeline owner and electrical transmission line owner in the definition of "agricultural impact mitigation agreement", "construction", "county", "deconstruction", and "underlying agreement". Defines "Agricultural Inspector", "pipeline owner", and "pipeline". Contains guidelines for pipeline and electronic transmission line owners to address environmental impact before starting construction. Amends the Counties Code and the Illinois Municipal Code to make conforming changes.</t>
  </si>
  <si>
    <t>IL_HB_0000004716_2013_0</t>
  </si>
  <si>
    <t>MWRD-RESOURCE RECOVERY</t>
  </si>
  <si>
    <t>Amends the Metropolitan Water Reclamation District Act. Provides that the district may sell or otherwise dispose of recovered resources or renewable energy resources resulting from the operation of district facilities. Allows the district to take in materials used in the generation of usable products from recovered resources or which increase the production of renewable energy resources. Provides legislative findings, and defines terms. Effective immediately.</t>
  </si>
  <si>
    <t>IL_HB_0000002172_2019_0</t>
  </si>
  <si>
    <t>UTILITIES-NATURAL GAS REPORTS</t>
  </si>
  <si>
    <t>Amends the Service Obligations and Conditions Article of the Public Utilities Act. Requires a natural gas public utility serving more than 35,000 customers to submit with its annual filing certain information concerning existing and newly installed pipeline facilities to the Illinois Commerce Commission. Requires the Commission to submit a report containing the information and evaluating the safety and reliability of the natural gas distribution system in Illinois to the General Assembly. Requires the reports to be made available to the public on the Commission's website.</t>
  </si>
  <si>
    <t>IL_HB_0000002171_2019_0</t>
  </si>
  <si>
    <t>UTILITY-NATURAL GAS SUBSIDY</t>
  </si>
  <si>
    <t>Amends the Public Utilities Act. Provides that a public utility shall demonstrate to the Illinois Commerce Commission that existing customers will not subsidize the cost of new facilities beyond what is provided for in rules and in excess of certain payments by customers for the Commission to approve new construction. Provides that the Commission's order concerning new construction shall explicitly address the economic impact on customers. Requires the Commission to annually report to the General Assembly a gas utility's projects related to a qualifying infrastructure plant, the projected timeline for the replacement of the cast iron and bare and vintage steel in the utility's system, and whether that timeline is adequate to address public safety concerns and reliability. Provides that when a gas public utility connects an applicant to its gas distribution system, certain costs associated with investments in plant additions shall be excluded from a cost-recovery mechanism that allocates the excess cost among existing customers. Requires the Commission to investigate each gas public utility tariff that provides for gas main extensions without additional charge to new customers. Requires the Commission to initiate a rulemaking proceeding providing for rules to establish a uniform method by which a natural gas public utility determines the value of a gas main extension provided to new customers without additional charge.</t>
  </si>
  <si>
    <t>IL_SB_0000002027_2019_3</t>
  </si>
  <si>
    <t>IL_HB_0000003658_2019_0</t>
  </si>
  <si>
    <t>Creates the Minimum Energy and Water Efficiency Standards Act. Provides that the Agency shall adopt rules establishing minimum efficiency standards for the types of new products. Provides that the rules shall provide for specified minimum efficiency standards. Provides specified dates for the implementation of efficiency standards relating to particular products. Provides that the Agency may adopt new rules increasing efficiency standards. Provides protection against repeal of federal standards. Provides penalties for noncompliance with the Act. Provides that the Act's provisions are severable.</t>
  </si>
  <si>
    <t>IL_HB_0000000357_2019_0</t>
  </si>
  <si>
    <t>PROCURE DOMESTIC PRODUCTS</t>
  </si>
  <si>
    <t>Creates the FY2021 Budget Implementation Act. Provides that the purpose of the Act is to make the changes in State programs that are necessary to implement the Governor's FY2021 budget recommendations. Effective immediately.</t>
  </si>
  <si>
    <t>ncsl_database__energy_legislation_tracking_database__ncsl_topic__climate_change; 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ncsl_database__state_traffic_safety_legislation_database__ncsl_topic__impaired_driving</t>
  </si>
  <si>
    <t>IL_SB_0000003101_2017_5</t>
  </si>
  <si>
    <t>IL_HB_0000003941_2021_1</t>
  </si>
  <si>
    <t>UTILITIES-SURCHARGE REPEAL</t>
  </si>
  <si>
    <t>Amends the Public Utilities Act. Changes the repeal date for provisions authorizing natural gas surcharges to provide for recovery of costs associated with investments in qualifying infrastructure plants from December 31, 2023 to January 1, 2022.</t>
  </si>
  <si>
    <t>IL_HB_0000003116_2017_0</t>
  </si>
  <si>
    <t>Amends the Public Utilities Act. Provides that beginning April 1, 2018, and on a bi-annual basis thereafter, the Illinois Commerce Commission shall issue a report to the General Assembly concerning the decommissioning of nuclear power plants in this State. Provides for the contents of the report.</t>
  </si>
  <si>
    <t>IL_HB_0000003987_2019_0</t>
  </si>
  <si>
    <t>UTILITY EMISSION CREDIT LIMIT</t>
  </si>
  <si>
    <t>Amends the Public Utilities Act. Provides that notwithstanding anything to the contrary, certain provisions of the Electric Service Customer Choice and Rate Relief Law of 1997 relating to the recovery of costs associated with the purchase of zero emission credits do not apply to any retail customers of an electric utility that serves more than 3,000,000 retail customers in the State. Effective immediately.</t>
  </si>
  <si>
    <t>ncsl_database__energy_legislation_tracking_database__ncsl_topic__nuclear_energy_facilities; ncsl_database__energy_legislation_tracking_database__ncsl_topic__utility_regulation</t>
  </si>
  <si>
    <t>IL_SB_0000000544_2015_2</t>
  </si>
  <si>
    <t>Amends the Environmental Protection Act. Makes a technical change in a Section concerning sulfur dioxide emission standards.</t>
  </si>
  <si>
    <t>IL_HB_0000002952_2017_0</t>
  </si>
  <si>
    <t>UTILITY-GAS MAIN EXT COSTS</t>
  </si>
  <si>
    <t>Amends the Public Utilities Act. Provides that the Illinois Commerce Commission shall determine that proposed construction will promote the public convenience and necessity only if the utility demonstrates, among other requirements, that for construction serving a discrete area, existing customers will not be required to subsidize the cost of new facilities in excess of any refundable or nonrefundable payments by customers to be served by the new facilities. Provides that if any gas public utility connects an applicant or applicants to its gas distribution system, any costs associated with investments in plant addition in excess of any refundable payment or nonrefundable payment shall be excluded from any cost-recovery mechanism that allocates the excess cost among existing customers. Provides that no later than 60 days after the effective date of this amendatory Act, the Commission shall initiate a docketed investigation reviewing each gas public utility tariff that provides for gas main extensions without additional charge to new customers in excess of the default extensions without charge, and provides for other requirements pertaining to the investigation process. Provides that no later than 60 days after the effective date of this amendatory Act, the Commission shall initiate a rulemaking proceeding providing for rules establishing a uniform method by which natural gas public utilities determine the value of any gas main extensions provided to new customers without additional charge.</t>
  </si>
  <si>
    <t>IL_SB_0000003101_2017_1</t>
  </si>
  <si>
    <t>IL_SB_0000000777_2017_0</t>
  </si>
  <si>
    <t>PUB UTILITIES-TECH</t>
  </si>
  <si>
    <t>Amends the Public Utilities Act. Modifies the requirements for an application for a certificate of public convenience and necessity for the construction of new high voltage electric service lines and related facilities (Project). Provides that an applicant must provide and identify a proposed primary right-of-way and one or more alternate rights-of-way for the Project at the first public meeting held in each county. Requires that the public be provided the opportunity to comment on the proposed primary and alternate rights-of-way. Requires notice of the time and place scheduled for the public meeting to be provided by registered mail to each owner of record of land included in the proposed primary and alternate rights-of-way over which the utility seeks to construct a high-voltage electric line. Provides that for applications filed after the effective date of this amendatory Act, certificates granted for Projects that will impact agricultural land shall be conditioned on the applicant adhering to an agricultural impact mitigation agreement that he or she has entered into with the Department of Agriculture that outlines the mitigative actions the applicant will take to preserve the integrity of agricultural land impacted by the Project. Provides that if a public utility seeks relief to exercise eminent domain power to make necessary alterations, additions, extensions, or improvements ordered or authorized under certain specified Sections after the Commission enters its order in a proceeding for a certificate of public convenience and necessity for a Project, the Commission shall issue its order within 180 (rather than 45) days after the utility files its petition seeking relief. Effective immediately.</t>
  </si>
  <si>
    <t>IL_HB_0000002855_2019_1</t>
  </si>
  <si>
    <t>BENEFICIAL ELECTRIFICATION</t>
  </si>
  <si>
    <t>Amends the Public Utilities Act. Requires the Illinois Commerce Commission to initiate a process whereby the Commission shall develop a forward-looking plan for strategically increasing transportation electrification in the State, that the process shall be open and transparent, and that the process shall conclude within 270 days of opening. Provides that the plan developed by the Commission shall incentivize transportation electrification through beneficial electrification programs, may include specific directives for public utilities in the State that enable transportation electrification or beneficial electrification, and should specifically address environmental justice interests and provide opportunities for residents and businesses in environmental justice communities to directly benefit from transportation electrification. Effective immediately.</t>
  </si>
  <si>
    <t>IL_SB_0000001872_2017_0</t>
  </si>
  <si>
    <t>NUCLEAR STORAGE IMPACT FEE</t>
  </si>
  <si>
    <t>Amends the Illinois Nuclear Facility Safety Act. Provides that any municipality may establish and collect a nuclear storage impact fee from the entity that operated a nuclear facility within the boundaries of the municipality. Provides that the nuclear storage impact fee shall only be imposed on nuclear facilities that ceased generating electricity on or before the effective date of this amendatory Act. Provides that the fee shall be charged to the entity that operated a nuclear facility within the boundaries of the municipality immediately before the nuclear facility ceased to generate electricity. Provides that the nuclear storage impact fee can only be applied prospectively. Provides that in any calendar year, the nuclear storage impact fee shall not exceed 25% of the average annual amount of property taxes paid to the municipality by the entity that operated the nuclear facility during the last 5 years that the nuclear facility was operational. Provides that the municipality shall conduct a public hearing before imposing the nuclear storage impact fees. Provides that the revenue collected from the fees shall be used to offset property taxes for owners of property within the boundaries of the municipality. Provides that no sale, assignment, lease, or decommissioning agreement that was executed after a nuclear facility ceased generating electricity and before the effective date of this amendatory Act shall assign or transfer the obligation to pay any nuclear storage impact fee imposed.</t>
  </si>
  <si>
    <t>IL_SB_0000003101_2017_2</t>
  </si>
  <si>
    <t>IL_HB_0000002956_2019_0</t>
  </si>
  <si>
    <t>Amends the Public Utilities Act. Removes language exempting retail customers of an electric utility that serves more than 3,000,000 retail customers in the State and whose total highest 30-minute demand was more than 10,000 kilowatts and retail customers of an electric utility that serves less than 3,000,000 retail customers but more than 500,000 retail customers in the State and whose total highest 15-minute demand was more than 10,000 kilowatts from certain provisions concerning energy efficiency and demand-response measures. Makes other changes. Effective immediately.</t>
  </si>
  <si>
    <t>IL_block_406</t>
  </si>
  <si>
    <t>IL_SB_0000000007_2017_0</t>
  </si>
  <si>
    <t>State Revenues</t>
  </si>
  <si>
    <t>GAMING-VARIOUS</t>
  </si>
  <si>
    <t>Creates the Chicago Casino Development Authority Act. Provides for the creation of the Chicago Casino Development Authority, whose duties include promotion and maintenance of a casino. Amends the Illinois Horse Racing Act of 1975 and the Riverboat Gambling Act to authorize electronic gaming at race tracks (and makes conforming changes in various Acts). Further amends the Illinois Horse Racing Act of 1975. Makes various changes concerning Board members. Indefinitely extends the authorization for advance deposit wagering. Contains provisions concerning testing of horses at county fairs and standardbred horses. Further amends the Riverboat Gambling Act. Changes the short title to the Illinois Gambling Act and changes corresponding references to the Act. Adds additional owners licenses, one of which authorizes the conduct of casino gambling in the City of Chicago. Makes changes in provisions concerning the admission tax and privilege tax. Makes other changes. Contains a severability provision. Effective immediately, but does not take effect at all unless Senate Bills 1, 2, 3, 4, 5, 6, 8, 9, 10, 11, 12, and 13 of the 100th General Assembly become law.</t>
  </si>
  <si>
    <t>IL_SB_0000000690_2019_1</t>
  </si>
  <si>
    <t>IL_SB_0000000690_2019_0</t>
  </si>
  <si>
    <t>IL_HB_0000000318_2015_1</t>
  </si>
  <si>
    <t>IL_SB_0000000007_2017_1</t>
  </si>
  <si>
    <t>IL_SB_0000000007_2017_2</t>
  </si>
  <si>
    <t>IL_HB_0000001331_2013_0</t>
  </si>
  <si>
    <t>ENERGY EFFICIENT BUILDINGS</t>
  </si>
  <si>
    <t>Amends the Energy Efficient Building Act. Provides that the Capital Development Board shall adopt, every 3 years (now, no time requirement), the latest published edition of the International Energy Conservation Code as minimum requirements for commercial buildings. Provides that the Board shall adopt, at least every 6 years (now, no time requirement), the Code as the minimum and maximum requirements for residential buildings. Provides that, beginning January 1, 2013, the Board shall review and consider adopting the latest published edition of the Code within one year of its publication and may adopt the latest edition upon review (now, the Board shall adopt the Code within 9 months after its publication). Provides that the Code shall take effect 6 months (now, 3 months) after it is adopted by the Board. Effective immediately.</t>
  </si>
  <si>
    <t>IL_HB_0000004515_2013_0</t>
  </si>
  <si>
    <t>PTELL-EXTENSION BASE</t>
  </si>
  <si>
    <t>Amends the Property Tax Extension Limitation Law in the Property Tax Code. Provides that, for levy years 2015 and later, the taxing district's aggregate extension base is the greater of (A) the taxing district's last preceding aggregate extension limit or (B) the taxing district's last preceding aggregate extension, subject to adjustments for taxing districts in 2 or more counties, merged or consolidated taxing districts, and adjustments by a rate increase or decrease factor. Provides that the term "aggregate extension limit" means the district's last preceding aggregate extension if the taxing district had utilized the maximum limiting rate permitted without referendum.</t>
  </si>
  <si>
    <t>IL_HB_0000005785_2013_0</t>
  </si>
  <si>
    <t>LOCAL GOVT-DISCONTINUANCE</t>
  </si>
  <si>
    <t>Amends the following Acts and Codes to provide that, upon a majority vote of the boards of the entities created under the following Acts and Codes in favor of the proposition to annex or consolidate, then that entity shall cease: Property Tax Code, Counties Code, Cemetery Maintenance District Act, Civic Center Code, Conservation District Act, Downstate Forest Preserve District Act, Public Health District Act, Tuberculosis Sanitarium District Act, Museum District Act, Illinois International Port District Act, River Conservancy Districts Act, Solid Waste Disposal District Act, Street Light District Act, Surface Water Protection District Act, Water Service District Act, Water Authorities Act, Water Commission Act of 1985, and the Illinois Highway Code. Provides that on the effective date of the annexation or consolidation, all of the rights, powers, duties, assets, liabilities, indebtedness, obligations, bonding authority, taxing authority, and responsibilities of the entity shall vest in and be assumed by the governmental unit assuming the former entity's functions. Effective immediately.</t>
  </si>
  <si>
    <t>IL_HB_0000002845_2013_0</t>
  </si>
  <si>
    <t>WORKFORCE DEVELOPMNT SURCHARGE</t>
  </si>
  <si>
    <t>Amends the Illinois Emergency Employment Development Act. Provides that the Department of Employment Security, rather than the Department of Commerce and Economic Opportunity, shall administer that Act. Amends the 21st Century Workforce Development Fund Act to provide for administration by the Department of Employment Security, rather than the Department of Commerce and Economic Opportunity. Authorizes expenditures of moneys in the 21st Century Workforce Development Fund for implementation of the Illinois Emergency Employment Development Act and to provide that the Fund is not subject to administrative charge-backs. Amends the Unemployment Insurance Act to impose a 0.1% surcharge on employer contributions under that Act for deposit into the 21st Century Workforce Development Fund.</t>
  </si>
  <si>
    <t>ncsl_database__unemployment_legislation_database__ncsl_topic__taxes_and solvency</t>
  </si>
  <si>
    <t>IL_HB_0000000372_2021_0</t>
  </si>
  <si>
    <t>SOLAR POWER-LIMIT HOME RULE</t>
  </si>
  <si>
    <t>Amends the Homeowners' Energy Policy Statement Act. Provides that no political subdivision may place any restriction, either directly or indirectly, on the installation or use of a solar energy system unless the restriction: serves to preserve or protect public health or safety; or does not significantly decrease its production or efficiency. Limits home rule powers. Effective immediately.</t>
  </si>
  <si>
    <t>IL_SB_0000001531_2017_2</t>
  </si>
  <si>
    <t>IL_block_401</t>
  </si>
  <si>
    <t>IL_HB_0000002988_2019_0</t>
  </si>
  <si>
    <t>Renewable Energy Siting and Taxes</t>
  </si>
  <si>
    <t>LOCAL WIND ENERGY REGULATION</t>
  </si>
  <si>
    <t>Amends the Counties Code. In provisions concerning winds farms and electric-generating wind devices, makes the provisions applicable even if a county has or has not formed a zoning commission and adopted formal zoning. Clarifies that only a county may establish standards for wind farms, electric-generating wind devices, and commercial wind energy facilities in unincorporated areas of the county outside of the zoning jurisdiction of a municipality and the 1.5 mile radius surrounding the zoning jurisdiction of a municipality. Effective immediately.</t>
  </si>
  <si>
    <t>IL_SB_0000000486_2017_0</t>
  </si>
  <si>
    <t>PROP TX-SOLAR ENERGY SYSTEMS</t>
  </si>
  <si>
    <t>Amends the Simplified Municipal Telecommunications Tax Act. Makes a technical change in a Section concerning legislative intent.</t>
  </si>
  <si>
    <t>IL_SB_0000002591_2017_1</t>
  </si>
  <si>
    <t>IL_SB_0000000486_2017_5</t>
  </si>
  <si>
    <t>IL_SB_0000000486_2017_3</t>
  </si>
  <si>
    <t>IL_SB_0000000486_2017_1</t>
  </si>
  <si>
    <t>IL_SB_0000002591_2017_0</t>
  </si>
  <si>
    <t>IL_SB_0000000486_2017_2</t>
  </si>
  <si>
    <t>IL_SB_0000002612_2015_0</t>
  </si>
  <si>
    <t>PROP TX-WIND FARMS</t>
  </si>
  <si>
    <t>Amends the Property Tax Code. Provides that a Division of the Code concerning the assessment of wind energy devices applies through assessment year 2021 (instead of 2016). Effective immediately.</t>
  </si>
  <si>
    <t>IL_HB_0000004069_2019_0</t>
  </si>
  <si>
    <t>Amends the Property Tax Code. Makes changes concerning the alternate valuation applied to property containing a solar energy system. Provides that, beginning in assessment year 2020, the alternate valuation shall be the lesser of the value of the property without the solar energy system or the value of the property with the solar energy system. Provides that the owner of the property is not required to file an application for this alternate valuation.</t>
  </si>
  <si>
    <t>IL_SB_0000002365_2021_0</t>
  </si>
  <si>
    <t>PROP TX-SOLAR ENERGY</t>
  </si>
  <si>
    <t>Amends the Property Tax Code. Provides that photovoltaic electricity generation systems subject to power purchase agreements or leases for solar energy between a third-party owner, an operator, or both, and an end user of electricity are considered solar energy systems. Effective immediately.</t>
  </si>
  <si>
    <t>IL_HB_0000003523_2015_0</t>
  </si>
  <si>
    <t>WIND ENERGY FACILITIES</t>
  </si>
  <si>
    <t>Creates the Wind Energy Facilities Construction and Deconstruction Act. Requires that commercial wind energy operators of commercial wind energy facilities located on private property enter into an agricultural impact mitigation agreement with the Department of Agriculture outlining construction and deconstruction standards and policies designed to preserve the integrity of any agricultural land that is impacted by commercial wind energy facility construction and deconstruction. Provides that the requirement does not apply to commercial wind energy facilities already constructed or permitted by a decision of a county or municipality prior to the effective date of the Act, but does apply to any commercial wind energy facility seeking an extension or renewal of an initial permit from a county or municipality. Provides that the agricultural impact mitigation agreement shall be entered into prior to any public hearing required prior to a siting decision of a county or municipality regarding the commercial wind energy facility. Provides that the agricultural impact mitigation agreement is binding on any subsequent wind energy operator that takes ownership of the commercial wind energy facility that is the subject of the agreement. Requires that the Department of Agriculture adopt rules that are necessary and appropriate for the implementation and administration of agricultural impact mitigation agreements as required under the Act. Effective immediately. Makes conforming changes to the Counties Code and Municipal Code.</t>
  </si>
  <si>
    <t>IL_SB_0000001651_2019_0</t>
  </si>
  <si>
    <t>DOWNSTATE FOREST PRESERVE DIST</t>
  </si>
  <si>
    <t>Amends the Downstate Forest Preserve District Act. Expands the authority of a forest preserve district to grant licenses, easements, and rights-of-way for construction, operation, and maintenance upon, under, or across any property of the district to include facilities for renewable energy.</t>
  </si>
  <si>
    <t>IL_SB_0000000029_2019_0</t>
  </si>
  <si>
    <t>REVENUE-GREEN ENERGY</t>
  </si>
  <si>
    <t>Creates the Illinois Energy Transition Zone Act. Provides for the certification by the Department of Commerce and Economic Opportunity of municipal ordinances designating an area as an Energy Transition Zone. Provides that green energy enterprises located in Energy Transition Zones shall be eligible to apply for certain tax incentives. Provides that a green energy enterprise is a company that is engaged in the production of solar energy, wind energy, water energy, geothermal energy, bioenergy, or hydrogen fuel and cells. Contains provisions concerning qualifications and applications. Creates the Energy Transition Tax Credit Act. Provides that the Department of Commerce and Economic Opportunity shall make income tax credit awards under the Act to foster job creation and the development of green energy in Energy Transition Zones. Amends the Illinois Income Tax Act, the Retailers' Occupation Tax Act, and the Public Utilities Act to make conforming changes concerning tax incentives. Effective immediately.</t>
  </si>
  <si>
    <t>IL_block_391</t>
  </si>
  <si>
    <t>IL_SB_0000003866_2021_0</t>
  </si>
  <si>
    <t>Promoting Energy Transition Training/Assistance for Workers and 100% Renewable Electricity</t>
  </si>
  <si>
    <t>IL_HB_0000002861_2019_1</t>
  </si>
  <si>
    <t>UTILITIES-ELECTRIC PROCUREMENT</t>
  </si>
  <si>
    <t>Amends the Illinois Power Agency Act. Authorizes the Illinois Power Agency to develop capacity procurement plans and conduct competitive procurement processes for the procurement of capacity to meet the capacity requirements of all retail customers of electric utilities that serve at least 3,000,000 retail customers in this State. Provides for the goal that no later than the delivery year commencing June 1, 2032, the Agency's procurement plans and processes shall include bundled clean capacity in an amount equal to 100% of the electric load measured in megawatt-hours for all retail customers of electric utilities that serve more than 3,000,000 customers in this State. Requires the Planning and Procurement Bureau to develop plans and processes and conduct competitive procurement events to procure capacity for all retail customers of electric utilities that serve at least 3,000,000 retail customers in this State that are located in the Applicable Fixed Resource Requirement Service Area of PJM Interconnection, LLC. Amends the Public Utilities Act. Establishes requirements for procurement of contracts for capacity by the Illinois Power Agency for electric utilities serving at least 3,000,000 retail customers in this State located in the Applicable Fixed Resource Requirement Service Area of PJM Interconnection, LLC. Provides additional findings that the Illinois Commerce Commission must make in granting an application for a certificate of service authority for alternative retail electric suppliers and alternative gas suppliers. Provides additional requirements for an alternative retail electric supplier or alternative gas supplier to comply with when marketing, offering, and providing products or services to residential and small commercial retail customers. Makes changes concerning rates that may be charged by an alternative retail electric supplier, alternative gas supplier, or electric utility or gas utility other than the utility in whose service area a retail customer is located to a customer at the beginning of a contract term or for any renewal term. Provides that the Commission may require an alternative retail electric supplier or alternative gas supplier to enter into a compliance plan if the Commission concludes that an alternative retail electric supplier is violating the Act or the Commission's rules. Provides that any person or entity licensed to engage in the procurement or sale of retail electricity supply for third parties must disclose to each customer the amount of the compensation being charged by the agent, broker, or consultant. Contains provisions concerning alternative retail electric supplier and alternative gas supplier utility assistance recipients; variable gas rate contracts; and expanded use of energy savings programs. Defines terms. Makes other changes. Effective immediately.</t>
  </si>
  <si>
    <t>IL_HB_0000000691_2021_3</t>
  </si>
  <si>
    <t>PETROLEUM EQUIPMENT CONTRACTOR</t>
  </si>
  <si>
    <t>Amends the Petroleum Equipment Contractors Licensing Act. Provides that, if a corporation or business entity does not have evidence of current registration, such as a Secretary of State issued Certificate of Good Standing, the Office of the State Fire Marshal has the authority to deny or revoke the license of such a corporation or business entity. Provides that a lapsed license may not be reinstated until an application (rather than a written application) is filed. Removes language providing that, if a license or certificate is lost, a duplicate shall be issued upon payment of the required fee. Removes language providing that licensees shall be subject to disciplinary action for being a habitual drunk or having a habitual addiction to the use of morphine, cocaine, controlled substances, or other habit-forming drugs. Allows the Office of the State Fire Marshal to adopt rules to permit the issuance of citations for certain violations of the Act or the rules adopted under the Act. Amends the Regulatory Sunset Act. Extends the repeal date of the Petroleum Equipment Contractors Licensing Act from January 1, 2022 to January 1, 2032. Effective January 1, 2022, except provisions amending the Regulatory Sunset Act take effect immediately.</t>
  </si>
  <si>
    <t>ncsl_database__energy_legislation_tracking_database__ncsl_topic__climate_change_emissions_reduction; ncsl_database__energy_legislation_tracking_database__ncsl_topic__fossil_energy; ncsl_database__energy_legislation_tracking_database__ncsl_topic__fossil_energy_coal</t>
  </si>
  <si>
    <t>IL_HB_0000002861_2019_0</t>
  </si>
  <si>
    <t>IL_HB_0000004963_2021_0</t>
  </si>
  <si>
    <t>REVENUE-ELECTRIC VEHICLES</t>
  </si>
  <si>
    <t>Amends the Reimagining Electric Vehicles in Illinois Act. Provides that the application approval as a REV project must be by formal application (currently, formal written letter of request or formal application). Provides that each application shall state the minimum number of jobs created or retained at the facility and, for all proposed classifications, commitments to salaries, wages, benefits, investment in training, including commitments to pre-apprenticeship and apprenticeship programs, specific protections for worker health and safety, and hiring plans. Provides that each applicant shall state whether it is party to a bona fide labor peace agreement. Provides that applications shall be considered public records subject to disclosure under the Freedom of Information Act. Provides that applicants that are issued credit certificates must report the number, occupation, wages, and benefits of new employees. Contains a severability provision. Effective immediately.</t>
  </si>
  <si>
    <t>ncsl_database__energy_legislation_tracking_database__ncsl_topic__green_jobs; ncsl_database__energy_legislation_tracking_database__ncsl_topic__transportation; ncsl_database__energy_legislation_tracking_database__ncsl_topic__transportation_alt_fuel/hybrid</t>
  </si>
  <si>
    <t>IL_HB_0000004543_2021_0</t>
  </si>
  <si>
    <t>RUST BELT TO GREEN BELT PILOT</t>
  </si>
  <si>
    <t>Creates the Illinois Rust Belt to Green Belt Pilot Program Act. Creates the Illinois Rust Belt to Green Belt Fund as a special fund in the State treasury (and makes a conforming change in the State Finance Act). Provides that the fund shall be used by the Department of Commerce and Economic Opportunity to encourage and facilitate work on a new utility-scale offshore wind project or related port. Provides that applicants that are applying for a new utility-scale offshore wind project with the Illinois Power Agency shall file with the Department, as part of their application, an equity and inclusion plan. Amends the Illinois Power Agency Act. In provisions concerning the procurement of renewable energy credits, provides that in addition to the amount of renewable energy credits to be procured from wind projects, the Illinois Power Agency shall procure at least 700,000 renewable energy credits, delivered annually for at least 20 years, from one new utility-scale offshore wind project. Provides that the Agency shall conduct at least one new utility-scale offshore wind procurement within 360 days after the effective date of the amendatory Act. Provides that before submitting a proposal to the Agency in response to new utility-scale offshore wind procurement, an applicant must first submit to the Department a separate application for equity and inclusion plan scoring. Provides for a scoring system the Agency shall use in evaluating an applicant's proposal. Defines terms. Makes other changes.</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</si>
  <si>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ncsl_database__energy_legislation_tracking_database__ncsl_topic__fossil_energy_coal; ncsl_database__energy_legislation_tracking_database__ncsl_topic__nuclear_energy_facilities; ncsl_database__energy_legislation_tracking_database__ncsl_topic__renewable_energy; ncsl_database__energy_legislation_tracking_database__ncsl_topic__renewable_energy_wind</t>
  </si>
  <si>
    <t>IL_HB_0000000691_2021_1</t>
  </si>
  <si>
    <t>IL_SB_0000001781_2019_0</t>
  </si>
  <si>
    <t>RENEWABLE ENERGY-VARIOUS</t>
  </si>
  <si>
    <t>Amends the Illinois Enterprise Zone Act. Provides that a business that intends to establish a new utility-scale solar power facility may apply for a high impact business designation. Amends the Illinois Power Agency Act. Increases the long-term renewable procurement plan goals after the 2025 delivery year. Requires the long-term renewable procurement plan to include the procurement of new renewable energy credits. Provides that the Adjustable Block program shall be designed to be continuously open. Authorizes utilities to recover certain costs related to the Adjustable Block program. Excludes certain costs from a limitation on the costs of the Adjustable Block program. Makes other changes concerning the Adjustable Block program. Amends the Public Utilities Act. Requires the Illinois Commerce Commission to open a proceeding to update the interconnection standards and applicable utility tariffs. Requires the Commission to revise certain standards for interconnection based on specified criteria. Establishes an interconnection working group. Makes changes to provisions concerning net metering and the distributed generation rebate. Requires the Commission, in consultation with the Illinois Power Agency, to study and produce a report analyzing the potential for and barriers to the implementation of energy storage in Illinois. Requires the Agency to include a plan to procure energy from energy storage resources as part of its procurement plan for 2021. Extends a provision concerning a review, reconciliation, and true-up associated with renewable energy resources' collections and costs. Makes other changes. Amends the Illinois Administrative Procedure Act to authorize emergency rulemaking. Effective immediately.</t>
  </si>
  <si>
    <t>IL_block_390</t>
  </si>
  <si>
    <t>IL_SB_0000001601_2021_0</t>
  </si>
  <si>
    <t>Renewable Energy Procurement &amp; Energy Storage</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</si>
  <si>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 ncsl_database__energy_legislation_tracking_database__ncsl_topic__green_jobs; ncsl_database__energy_legislation_tracking_database__ncsl_topic__renewable_energy; ncsl_database__energy_legislation_tracking_database__ncsl_topic__renewable_energy_solar</t>
  </si>
  <si>
    <t>IL_HB_0000002640_2021_0</t>
  </si>
  <si>
    <t>ncsl_database__energy_legislation_tracking_database__ncsl_topic__energy_security_and_critical_infrastructure; ncsl_database__energy_legislation_tracking_database__ncsl_topic__green_jobs; ncsl_database__energy_legislation_tracking_database__ncsl_topic__renewable_energy; ncsl_database__energy_legislation_tracking_database__ncsl_topic__renewable_energy_solar</t>
  </si>
  <si>
    <t>IL_SB_0000000215_2021_0</t>
  </si>
  <si>
    <t>DEED RESTRICTIONS-SOLAR PANELS</t>
  </si>
  <si>
    <t>Amends the Code of Civil Procedure. Provides that on and after a specified date, no unit of local government or school district may file or become a party to opioid litigation against an opioid defendant that is subject to a national multistate opioid settlement unless approved by the Attorney General. Provides that if counties representing 60% of the population of the State, including all counties with a population of at least 250,000, have agreed to an intrastate allocation agreement with the Attorney General, then the Attorney General has the authority to appear or intervene in any opioid litigation, and release with prejudice any claims brought by a unit of local government or school district against an opioid defendant that are subject to a national multistate opioid settlement and are pending on a specified date. Provides that this does not affect the Attorney General's authority to appear, intervene, or control litigation brought in the name of the State of Illinois or on behalf of the People of the State of Illinois. Defines "national multistate opioid settlement", "opioid defendant", "opioid litigation", and "unit of local government". Denies home rule powers. Effective immediately.</t>
  </si>
  <si>
    <t>ncsl_database__energy_legislation_tracking_database__ncsl_topic__renewable_energy; ncsl_database__energy_legislation_tracking_database__ncsl_topic__renewable_energy_solar; ncsl_database__injury_prevention_legislation_database__ncsl_topic__prescription_drug_abuse,_other</t>
  </si>
  <si>
    <t>IL_HB_0000000644_2021_0</t>
  </si>
  <si>
    <t>Amends the Homeowners' Energy Policy Statement Act. Changes the definition of "solar storage mechanism" to include batteries. Provides that the entity may determine the specific configuration of the elements of a solar energy system on a given roof face, provided that it may not prohibit elements of the system from being installed on any roof face and that any such determination may not reduce the production of the solar energy system by more than 10% (rather than specific location where a solar energy system may be installed on the roof within an orientation to the south or within 45 degrees east or west of due south provided that the determination does not impair the effective operation of the solar energy system). Provides that within 60 (rather than 120) days after a homeowners' association, common interest community association, or condominium unit owners' association receives a request for a policy statement or an application from an association member, the association shall adopt an energy policy statement. Provides that whenever approval is required for the installation or use of a solar energy system, the application for approval shall be processed by the appropriate approving entity of the association within 60 (rather than 90) days of (rather than after) the submission of the application. Provides that the Act shall not apply to any building that is greater than 60 (rather than 30) feet high.</t>
  </si>
  <si>
    <t>ncsl_database__energy_legislation_tracking_database__ncsl_topic__energy_efficiency_building_codes_and_standards; ncsl_database__energy_legislation_tracking_database__ncsl_topic__renewable_energy; ncsl_database__energy_legislation_tracking_database__ncsl_topic__renewable_energy_solar</t>
  </si>
  <si>
    <t>IL_HB_0000000644_2021_1</t>
  </si>
  <si>
    <t>IL_HB_0000003822_2021_0</t>
  </si>
  <si>
    <t>UTILITIES-COST RECOVERY</t>
  </si>
  <si>
    <t>Amends the Public Utilities Act. In provisions concerning recovery of the costs associated with the purchase of zero emission credits from zero emission facilities, requires the electric utility to deposit the monies collected under the tariffed charges for the delivery year commencing June 1, 2020 into a separate interest bearing account of a financial institution. Provides that the Commission shall not conduct an annual review, reconciliation, and true-up associated with renewable energy resources' collections and costs for the delivery year commencing June 1, 2021, and provides that the Commission shall instead conduct a single review, reconciliation, and true-up associated with renewable energy resources' collections and costs for the 5-year period beginning June 1, 2017 and ending May 31, 2022 (rather than for the 4-year period beginning June 1, 2017 and ending May 31, 2021). Makes conforming changes.</t>
  </si>
  <si>
    <t>IL_block_386</t>
  </si>
  <si>
    <t>IL_HB_0000003666_2021_2</t>
  </si>
  <si>
    <t>Just Transition for Workers - Prevailing Wages and Renewable Energy Jobs</t>
  </si>
  <si>
    <t>IL_SB_0000002408_2021_1</t>
  </si>
  <si>
    <t>INSURANCE GUARANTY FUND</t>
  </si>
  <si>
    <t>Creates the Energy Transition Act. Includes provisions regarding: Regional Administrators; the Clean Jobs Workforce Network Program; the Clean Jobs Curriculum; the Energy Transition Barrier Reduction Program; Energy Transition Navigators; the Illinois Climate Works Preapprenticeship Program; the Clean Energy Contractor Incubator Program; the Returning Residents Clean Jobs Training Program; the Clean Energy Primes Contractor Accelerator Program; the Jobs and Environmental Justice Grant Program; and the Energy Workforce Advisory Council. Repeals the Act 24 years after the effective date. Creates the Energy Community Reinvestment Act. Includes provisions regarding: the Energy Transition Workforce Commission; the Energy Transition Community Grants; the Displaced Energy Workers Bill of Rights; the Displaced Energy Worker Dependent Transition Scholarship; an Energy Community Investment Report; and administrative review. Repeals the Act 24 years after the effective date. Creates the Community, Energy, Climate, and Jobs Planning Act. Includes provisions regarding: the creation of Community Energy, Climate, and Jobs Plans; the Community Energy, Climate, and Jobs Planning process; and joint Community Energy, Climate, and Jobs Plans. Repeals the Act 24 years after the effective date. Creates the Clean Energy Jobs and Justice Fund Act. Includes provisions regarding: the Clean Energy Jobs and Justice Fund; the board of directors; powers and duties; primary responsibilities in early program development; executive director and fund management; and dissolution of the Fund. Repeals the Act 24 years after the effective date. Makes additional and conforming changes in: the Illinois Finance Authority Act; the Illinois Administrative Procedure Act; the Illinois Governmental Ethics Act; the State Officials and Employees Ethics Act; the Department of Commerce and Economic Opportunity Law of the Civil Administrative Code of Illinois; the Electric Vehicle Act; the Illinois Enterprise Zone Act; the Department of Labor Law of the Civil Administrative Code of Illinois; the Energy Efficient Building Act; the Illinois Power Agency Act; the State Finance Act; the Illinois Procurement Code; the Business Enterprise for Minorities, Women, and Persons with Disabilities Act; the Property Tax Code; the School Code; the Public Utilities Act; the Environmental Protection Act; the Alternate Fuels Act (and renames it the Electric Vehicle Rebate Act); the Illinois Vehicle Code; and the Illinois Worker Adjustment and Retraining Notification Act. Makes other changes. Effective immediately.</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</si>
  <si>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ncsl_database__energy_legislation_tracking_database__ncsl_topic__fossil_energy; ncsl_database__energy_legislation_tracking_database__ncsl_topic__fossil_energy_coal; ncsl_database__energy_legislation_tracking_database__ncsl_topic__fossil_energy_natural_gas; ncsl_database__energy_legislation_tracking_database__ncsl_topic__green_jobs; ncsl_database__energy_legislation_tracking_database__ncsl_topic__nuclear_/_radioactive_waste; ncsl_database__energy_legislation_tracking_database__ncsl_topic__nuclear_energy_facilities; ncsl_database__energy_legislation_tracking_database__ncsl_topic__renewable_energy; ncsl_database__energy_legislation_tracking_database__ncsl_topic__transportation_alt_fuel/hybrid; ncsl_database__energy_legislation_tracking_database__ncsl_topic__utility_regulation</t>
  </si>
  <si>
    <t>IL_HB_0000003666_2021_3</t>
  </si>
  <si>
    <t>IL_SB_0000001751_2021_1</t>
  </si>
  <si>
    <t>IL_SB_0000000018_2021_0</t>
  </si>
  <si>
    <t>ENERGY-TECH</t>
  </si>
  <si>
    <t>Creates the Energy Transition Act. Includes provisions regarding: Regional Administrators; the Clean Jobs Workforce Network Program; the Clean Jobs Curriculum; the Energy Transition Barrier Reduction Program; the Energy Transition Navigators; the Illinois Climate Works Preapprenticeship Program; the Clean Energy Contractor Incubator Program; the Returning Residents Clean Jobs Training Program; the Clean Energy Primes Contractor Accelerator Program; the Jobs and Environmental Justice Grant Program; and the Energy Workforce Advisory Council. Makes conforming changes in the Illinois Administrative Procedure Act and the Illinois Finance Authority Act. Creates the Energy Community Reinvestment Act. Includes provisions regarding: the Energy Transition Workforce Commission; the Energy Transition Community Grants; the Displaced Energy Workers Bill of Rights; the Dislocated Energy Worker Dependent Transition Scholarship; consideration of energy worker employment; an Energy Community Investment Report; and administrative review. Creates the Community, Energy, Climate, and Jobs Planning Act. Includes provisions regarding: the creation of Community Energy, Climate, and Jobs Plans; the Community Energy, Climate, and Jobs Planning process; and joint Community Energy, Climate, and Jobs Plans. Creates the Clean Energy Jobs and Justice Fund Act. Includes provisions regarding: the Clean Energy Jobs and Justice Fund; the board of directors; powers and duties; primary responsibilities in early program development; executive director and fund management; and dissolution of the Fund. Makes additional and conforming changes in: the Illinois Administrative Procedure Act; the Illinois Governmental Ethics Act; the Department of Commerce and Economic Opportunity Law of the Civil Administrative Code of Illinois; the Electric Vehicle Act; the Illinois Enterprise Zone Act; the Department of Labor Law of the Civil Administrative Code of Illinois; the Energy Efficient Building Act; the Illinois Power Agency Act; the State Finance Act; the Illinois Procurement Code; the Business Enterprise for Minorities, Women, and Persons with Disabilities Act; the State Property Control Act; the Gas Use Tax Law; the Property Tax Code; the Gas Revenue Tax Act; the Electricity Excise Tax Law; the School Code; the University of Illinois Act; the Public Utilities Act; the Environmental Protection Act; and the Illinois Worker Adjustment and Retraining Notification Act. Makes other changes. Effective immediately.</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</si>
  <si>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ncsl_database__energy_legislation_tracking_database__ncsl_topic__fossil_energy; ncsl_database__energy_legislation_tracking_database__ncsl_topic__fossil_energy_natural_gas; ncsl_database__energy_legislation_tracking_database__ncsl_topic__green_jobs; ncsl_database__energy_legislation_tracking_database__ncsl_topic__nuclear_energy_facilities; ncsl_database__energy_legislation_tracking_database__ncsl_topic__renewable_energy; ncsl_database__energy_legislation_tracking_database__ncsl_topic__transportation_alt_fuel/hybrid; ncsl_database__energy_legislation_tracking_database__ncsl_topic__utility_regulation</t>
  </si>
  <si>
    <t>IL_HB_0000002966_2019_0</t>
  </si>
  <si>
    <t>IL_SB_0000003866_2021_4</t>
  </si>
  <si>
    <t>IL_block_385</t>
  </si>
  <si>
    <t>IL_SB_0000001585_2015_1</t>
  </si>
  <si>
    <t>Nuclear Power and Clean Coal</t>
  </si>
  <si>
    <t>ICC-REPORT-NUCLEAR POWER</t>
  </si>
  <si>
    <t>Amends the Public Utilities Act. Requires the Illinois Commerce Commission to update its response presented in the report titled "Potential Nuclear Power Plant Closings in Illinois". Also requires the Commission to update, in conjunction with the Illinois Power Agency, the Illinois Environmental Protection Agency, and the Department of Commerce and Economic Opportunity, the report's findings regarding potential market-based solutions that will ensure the premature closure of these nuclear power plants does not occur and that the dire consequence to the economy, jobs, and the environment are averted. Provides that the provision is repealed on June 30, 2017. Effective immediately.</t>
  </si>
  <si>
    <t>IL_HB_0000003328_2015_1</t>
  </si>
  <si>
    <t>ICC-REPORT-EMERGING TECHNOLOGY</t>
  </si>
  <si>
    <t>Amends the Public Utilities Act. Requires the Illinois Commerce Commission to conduct at least one workshop and issue a report concerning how the State can continue to encourage electric utilities in their efforts regarding the evaluation of emerging technologies, products, and services associated with the provision of electric service to provide their customers with reliable, efficient, and safe electric service. Provides for repeal of the provisions on January 1, 2017. Effective immediately.</t>
  </si>
  <si>
    <t>ncsl_database__energy_legislation_tracking_database__ncsl_topic__electric_grid_and_transmission; ncsl_database__energy_legislation_tracking_database__ncsl_topic__energy_efficiency; ncsl_database__energy_legislation_tracking_database__ncsl_topic__energy_security_and_critical_infrastructure; ncsl_database__energy_legislation_tracking_database__ncsl_topic__fossil_energy; ncsl_database__energy_legislation_tracking_database__ncsl_topic__fossil_energy_coal; ncsl_database__energy_legislation_tracking_database__ncsl_topic__renewable_energy; ncsl_database__energy_legislation_tracking_database__ncsl_topic__transportation; ncsl_database__energy_legislation_tracking_database__ncsl_topic__transportation_alt_fuel/hybrid; ncsl_database__energy_legislation_tracking_database__ncsl_topic__utility_regulation</t>
  </si>
  <si>
    <t>IL_SB_0000001879_2015_0</t>
  </si>
  <si>
    <t>POWER AGENCY-UTILITIES-VARIOUS</t>
  </si>
  <si>
    <t>Amends the Public Utilities Act. Provides that the Illinois Commerce Commission shall issue a report evaluating whether the provisions of the Act are sufficient to allow consideration and, where appropriate, implementation of technological and other innovations that benefit electric utility customers. Provides for repeal of the provisions on January 1, 2017. Effective immediately.</t>
  </si>
  <si>
    <t>ncsl_database__energy_legislation_tracking_database__ncsl_topic__electric_grid_and_transmission; ncsl_database__energy_legislation_tracking_database__ncsl_topic__energy_efficiency; ncsl_database__energy_legislation_tracking_database__ncsl_topic__energy_security_and_critical_infrastructure; ncsl_database__energy_legislation_tracking_database__ncsl_topic__renewable_energy; ncsl_database__energy_legislation_tracking_database__ncsl_topic__transportation; ncsl_database__energy_legislation_tracking_database__ncsl_topic__utility_regulation</t>
  </si>
  <si>
    <t>IL_SB_0000001585_2015_0</t>
  </si>
  <si>
    <t>IL_HB_0000004236_2017_0</t>
  </si>
  <si>
    <t>IL_SB_0000001480_2015_0</t>
  </si>
  <si>
    <t>IL PWR AGCY-SOURCING AGREEMENT</t>
  </si>
  <si>
    <t>Amends the Illinois Power Agency Act. Provides that the Illinois Power Agency and Illinois Commerce Commission shall include sourcing agreements covering power produced by clean coal and other facilities. Provides that utilities and alternative retail electric supplies shall into sourcing agreements as part of the annual power procurement process. Provides that the Agency and Commission shall establish competitive bidding procedures for sourcing terms. Sets the requirements of the sourcing agreements. Makes technical changes. Effective immediately.</t>
  </si>
  <si>
    <t>IL_block_378</t>
  </si>
  <si>
    <t>IL_SB_0000001839_2017_0</t>
  </si>
  <si>
    <t>Mining and Emergency Safety</t>
  </si>
  <si>
    <t>Other miscellaneous topics in here</t>
  </si>
  <si>
    <t>IL_HB_0000002492_2017_0</t>
  </si>
  <si>
    <t>VEH CD-FIRE&amp;EMRGNCY VEH-WEIGHT</t>
  </si>
  <si>
    <t>Amends the Illinois Vehicle Code. Provides that the Code Chapter governing size, weight, and load of vehicles does not apply to fire apparatus or authorized emergency vehicles owned or operated by any governmental body or not-for-profit fire protection service organization or agency. Removes a provision providing that an emergency vehicle may not exceed 86,000 pounds gross weight or other listed weights.</t>
  </si>
  <si>
    <t>IL_HB_0000004724_2013_0</t>
  </si>
  <si>
    <t>PTELL-FIRE PROTECTION</t>
  </si>
  <si>
    <t>Amends the Property Tax Extension Limitation Law in the Property Tax Code. Provides that special purpose levies made by a fire protection district for the purpose of making contributions to a firefighter's pension fund are exempt from the definition of "aggregate extension".</t>
  </si>
  <si>
    <t>IL_SB_0000001839_2017_3</t>
  </si>
  <si>
    <t>IL_SB_0000001863_2019_0</t>
  </si>
  <si>
    <t>IL_HB_0000002492_2017_1</t>
  </si>
  <si>
    <t>IL_HB_0000005611_2017_0</t>
  </si>
  <si>
    <t>DEPT-INNOVATION AND TECHNOLOGY</t>
  </si>
  <si>
    <t>Creates the Department of Innovation and Technology Act to codify the changes made in Executive Order 2016-001. Creates the Department of Innovation and Technology. Abolishes the Information Technology Office (also known as the Office of the Chief Information Officer) within the Office of the Governor and transfers its functions, personnel, and property to Department of Innovation and Technology. Provides for the transfer of information technology functions, including related personnel and property, from specified State agencies, boards, and commissions to the Department of Innovation and Technology. Provides for the powers and responsibilities of the Department of Innovation and Technology, including specified programs and initiatives. Provides for the appointment of the Secretary and Assistant Secretary of Innovation and Technology by the Governor, with the advice and consent of the Senate. Provides that the Secretary shall serve as the Chief Information Officer of the State. Amends various Act and Codes to make conforming changes. Repeals Sections in the Department of Central Management Services Law. Effective immediately.</t>
  </si>
  <si>
    <t>IL_HB_0000005611_2017_1</t>
  </si>
  <si>
    <t>IL_SB_0000001839_2017_2</t>
  </si>
  <si>
    <t>IL_SB_0000003131_2017_0</t>
  </si>
  <si>
    <t>UTILITIES-VARIOUS</t>
  </si>
  <si>
    <t>Amends the Public Utilities Act. Changes references to "hearing examiner" to references to "administrative law judge" throughout the Act. Repeals provisions concerning emission allowances, conducting a study on billing practices and policies, conducting a study on strategic options for changing the structure of energy service markets, conducting a study on the feasibility of wheeling electricity in the State, rules for recovering costs of canceled facilities, recovery of additional charges refunded to customers, conducting a study on implementing promotional rates for industrial and commercial customers, alternative rate regulations, and conducting a study on patterns of entry and exit for each relevant market for telecommunications services. Removes references to repealed provisions. Makes conforming changes in the High Speed Internet Services and Information Technology Act. Makes other changes. Effective immediately.</t>
  </si>
  <si>
    <t>IL_SB_0000001606_2017_2</t>
  </si>
  <si>
    <t>Creates the Department of Innovation and Technology Act to codify the changes made in Executive Order 2016-001. Creates the Department of Innovation and Technology. Abolishes the Information Technology Office (also known as the Office of the Chief Information Officer) within the Office of the Governor and transfers its functions, personnel, and property to Department of Innovation and Technology. Provides for the transfer of information technology functions, including related personnel and property, from specified State agencies, boards, and commissions to the Department of Innovation and Technology. Provides for the powers and responsibilities of the Department of Innovation and Technology, including specified programs and initiatives. Provides for the appointment of the Secretary and Assistant Secretary of Innovation and Technology by the Governor, with the advice and consent of the Senate. Provides that the Secretary shall serve as the Chief Information Officer of the State. Amends the Open Meetings Act, the Gubernatorial Boards and Commissions Act, the Civil Administrative Code of Illinois, the Department of Central Management Services Law of the Civil Administrative Code of Illinois, the Department of Commerce and Economic Opportunity Law of the Civil Administrative Code of Illinois, the State Fire Marshal Act, the Illinois Century Network Act, the State Finance Act, the Grant Information Collection Act, the Illinois Pension Code, the Hydraulic Fracturing Regulatory Act, the Public Aid Code, the Methamphetamine Precursor Tracking Act, the Workers' Compensation Act, and the Workers' Occupational Diseases Act to make conforming changes. Repeals Sections in the Department of Central Management Services Law of the Civil Administrative Code of Illinois. Effective immediately.</t>
  </si>
  <si>
    <t>IL_block_377</t>
  </si>
  <si>
    <t>IL_HB_0000003941_2021_0</t>
  </si>
  <si>
    <t>Natural Gas, Real Estate, and Alternative Energy Suppliers</t>
  </si>
  <si>
    <t>IL_SB_0000001531_2017_3</t>
  </si>
  <si>
    <t>IL_HB_0000005101_2017_0</t>
  </si>
  <si>
    <t>UTILITY-ELECTRIC/NATURAL GAS</t>
  </si>
  <si>
    <t>Amends the Public Utilities Act. In provisions concerning services provided by electric utilities to alternative retail electric suppliers, requires that customers are enrolled with an alternative retail electric supplier through the municipal aggregation process described in the Illinois Power Agency Act when certain electric utilities file a tariff. Creates a natural gas aggregation process by municipalities, townships, and counties. Provides that the corporate authorities of a municipality, township board, or county board of a county may adopt an ordinance under which it may aggregate residential and small commercial retail natural gas loads located within the municipality, township, or county and may enter into service agreements to facilitate for those loads the sale and purchase of natural gas and related services and equipment. Provides that a single billing option shall be offered to customers for both the services provided by the alternative gas supplier and the delivery services provided by the gas utility, provided that the customers are enrolled with the natural gas aggregation process. Requires a gas utility to file a tariff that allows alternative gas suppliers to issue single bills to residential and small commercials customers, provided that the customers are enrolled with the natural gas aggregation process. Makes other changes. Effective immediately.</t>
  </si>
  <si>
    <t>IL_SB_0000001531_2017_4</t>
  </si>
  <si>
    <t>IL_SB_0000000651_2019_5</t>
  </si>
  <si>
    <t>IL_SB_0000000651_2019_4</t>
  </si>
  <si>
    <t>IL_SB_0000001531_2017_5</t>
  </si>
  <si>
    <t>IL_HB_0000004898_2017_0</t>
  </si>
  <si>
    <t>NATURAL GAS SURCHARGE</t>
  </si>
  <si>
    <t>Amends the Public Utilities Act. Provides that provisions concerning natural gas surcharges do not apply to a natural gas utility in northern Illinois serving less than 1,000,000 customers on and after the effective date of the amendatory Act. Effective May 31, 2018.</t>
  </si>
  <si>
    <t>IL_SB_0000000651_2019_3</t>
  </si>
  <si>
    <t>IL_HB_0000002657_2019_0</t>
  </si>
  <si>
    <t>UTILITIES-ELECTRIC &amp; GAS</t>
  </si>
  <si>
    <t>Amends the Public Utilities Act. Provides that an alternative retail electric supplier and alternative gas supplier shall: make certain information available on its website; send a separate written notice or electronic mail informing the residential customer of the upcoming change in price or other charge; and not automatically renew a contract with a residential customer at a rate higher than the initial term of the contract or automatically change or renew a fixed contract to a variable rate contract. Provides that all marketing materials shall contain the Historical Price to Compare from the immediately preceding 12 months. Provides, with exceptions, that beginning 90 days after the effective date of the Act, no customer who has received specified financial assistance within the preceding 12 months shall be switched to an alternative retail electric supplier or alternative gas supplier. Provides that beginning January 1, 2021, an alternative retail electric supplier or alternative gas supplier may apply to the Illinois Commerce Commission to offer a savings guarantee plan. Provides that every alternative retail electric supplier and alternative gas supplier shall include specific information on bills issued to a residential customer. Provides that every electric utility or gas utility that provides delivery and supply services shall include specific information on each bill to a residential customer who obtains supply from an alternative retail electric supplier or alternative gas supplier. Amends the Consumer Fraud and Deceptive Business Practices Act. Makes changes in provisions concerning electric service provider selection and alternative gas suppliers.</t>
  </si>
  <si>
    <t>IL_HB_0000002825_2017_0</t>
  </si>
  <si>
    <t>UTILITY-ENERGY EFFICIENCY</t>
  </si>
  <si>
    <t>Amends the Public Utilities Act. Provides that certain energy efficiency and demand-response plans administered by the Department of Commerce and Economic Opportunity that were approved by the Illinois Commerce Commission on or before the effective date of Public Act 99-906 for the period June 1, 2014 through May 31, 2017 shall continue to be in force and effect through December 31, 2017. Provides that the Department of Commerce and Economic Opportunity and each such utility is authorized to increase, on a pro rata basis, the energy savings goals and budgets approved in its plan to reflect the additional 7 months of the plan's operation. Provides that implementation of energy efficiency measures targeted at the public sector shall prioritize programming whose goal is to make local, State, and federal public facilities more economical and environmentally responsible, and that such programming shall be contracted to State public universities and community colleges that have existing relationships with or experience serving public sector energy efficiency programs in the State.</t>
  </si>
  <si>
    <t>IL_block_371</t>
  </si>
  <si>
    <t>IL_SB_0000002940_2021_2</t>
  </si>
  <si>
    <t>Transportation Electrification; Renewable Energy &amp; Energy Storage; Environmental Justice</t>
  </si>
  <si>
    <t>Amends the Electric Vehicle Act and the Electric Vehicle Rebate Act. Deletes language providing that "electric vehicle" does not include electric motorcycles. Effective immediately.</t>
  </si>
  <si>
    <t>IL_SB_0000002940_2021_0</t>
  </si>
  <si>
    <t>IL_HB_0000004314_2021_0</t>
  </si>
  <si>
    <t>FOREST PRESERVE-SOLAR ENERGY</t>
  </si>
  <si>
    <t>Amends the Cook County Forest Preserve District Act. Provides that forest preserve districts can also acquire easements to create certain renewable energy infrastructure. Removes provisions authorizing forest preserves to lease land to veterans' organizations as grounds for convalescing sick veterans and veterans with disabilities, and as a place upon which to construct rehabilitation quarters, or to a county as grounds for a county nursing home or convalescent home. Provides that forest preserve districts shall have power to lease 80 acres of the lands and grounds acquired by it, for a term of not more than 40 years to a county as grounds for certain renewable energy infrastructure. Defines "certain renewable energy infrastructure".</t>
  </si>
  <si>
    <t>IL_SB_0000003848_2021_0</t>
  </si>
  <si>
    <t>RTA-TRANSIT FUNDING REPORT</t>
  </si>
  <si>
    <t>Amends the Regional Transportation Authority Act. Provides that, by January 1, 2023, the Chicago Metropolitan Agency for Planning and its MPO Policy Committee, in coordination with the Authority, shall develop and submit a report of legislative recommendations to the Governor and General Assembly regarding changes to the recovery ratio, sales tax formula and distributions, governance structures, regional fare systems, and any other changes to State statute, Authority, or Service Board enabling legislation, policy, rules, or funding that will ensure the long-term financial viability of a comprehensive and coordinated regional public transportation system that moves people safely, securely, cleanly, and efficiently and supports and fosters efficient land use. Provides for the content and development of the report. Repeals the provisions on January 1, 2024. Effective immediately.</t>
  </si>
  <si>
    <t>IL_SB_0000003214_2017_1</t>
  </si>
  <si>
    <t>IL_SB_0000003613_2021_0</t>
  </si>
  <si>
    <t>HYDROGEN ECONOMY TASK FORCE</t>
  </si>
  <si>
    <t>Reinserts the provisions of the engrossed bill with the following changes. Adds three members to the Hydrogen Economy Task Force: one member representing a non-profit energy research organization, appointed by the Governor; one representative of a trade association representing the investor-owned electric and natural gas utilities and power generation companies in the State of Illinois, appointed by the Speaker of the House of Representatives; and one representative of a trade association representing wind and solar electric generators, renewable transmission companies, appointed by the President of the Senate.</t>
  </si>
  <si>
    <t>ncsl_database__energy_legislation_tracking_database__ncsl_topic__renewable_energy; ncsl_database__energy_legislation_tracking_database__ncsl_topic__renewable_energy_hydrogren</t>
  </si>
  <si>
    <t>IL_HB_0000002427_2013_1</t>
  </si>
  <si>
    <t>IL_HB_0000002855_2019_0</t>
  </si>
  <si>
    <t>IL_HB_0000002926_2019_0</t>
  </si>
  <si>
    <t>ENERGY STORAGE SYSTEMS</t>
  </si>
  <si>
    <t>Amends the Public Utilities Act. Requires the Illinois Commerce Commission to contract with an independent consultant selected through a request for proposal process to produce a report analyzing the potential costs and benefits of energy storage systems. Provides that the independent consultant must analyze: cost savings to ratepayers from the provision of services; direct-cost savings to customers that deploy energy storage systems; an improved ability to integrate renewable resources; improved reliability and power quality; the effect on retail electric rates over the useful life of a given energy storage system compared to the impact on retail electric rates using a nonenergy storage system alternative over the useful life of the nonenergy storage system alternative; reduced greenhouse gas emissions; and any other value reasonably related to the application of energy storage system technology. Requires the Illinois Commerce Commission to submit the report to the General Assembly and the Governor by December 31, 2019. Effective immediately.</t>
  </si>
  <si>
    <t>IL_SB_0000001792_2019_0</t>
  </si>
  <si>
    <t>Amends the Farmer Equity Act. Requires the Department of Agriculture to conduct a study and use the data collected to determine economic and other disparities associated with farm ownership and farm operations in this State. Amends the Cannabis Regulation and Tax Act. Creates the Cannabis Equity Commission. Creates the Lead Service Line Replacement and Notification Act. Amends the Department of Commerce and Economic Opportunity Law of the Civil Administrative Code of Illinois. Provides for the low-income water assistance policy and program. Requires the Department of Commerce and Economic Opportunity to conduct a beauty supply industry disparity study. Amends the Environmental Protection Act. Requires specified entities to provide water cost information. Creates the Predatory Loan Prevention Act for specified purposes. Makes conforming and other changes. Effective immediately.</t>
  </si>
  <si>
    <t>IL_SB_0000002059_2019_0</t>
  </si>
  <si>
    <t>IL_SB_0000000518_2017_0</t>
  </si>
  <si>
    <t>RENEWABLE ENERGY-GREEN ECONOMY</t>
  </si>
  <si>
    <t>Amends the General Obligation Bond Act. Makes a technical change in a Section concerning the short title.</t>
  </si>
  <si>
    <t>IL_HB_0000003482_2019_0</t>
  </si>
  <si>
    <t>LAKE MICHIGAN-PERMIT/LEASE</t>
  </si>
  <si>
    <t>Amends the Lake Michigan Wind Energy Act. Provides that the Offshore Wind Energy Economic Development Policy Task Force shall report its findings to the Governor and General Assembly within 12 months of convening. Provides that the Department of Natural Resources shall adopt rules by which it may grant in the name of the State of Illinois permits and site leases with respect to public trust lands of Lake Michigan for the assessment of sites for offshore wind energy development. Provides that if the Department receives an application for such a site assessment permit and lease in advance of the adoption of such rules, the Department may grant such permit and lease, and in considering such application shall take into account the general principles set forth in the Act as well as existing environmental, marine, public infrastructure, transportation, and security uses and factors. Provides that in advance of rulemaking specific to the Act no site for which an assessment permit or lease is granted shall be within 3 miles of the shore of Lake Michigan, nor shall it include known breeding grounds or habitat of any avian species considered threatened or endangered under federal or State law. Effective immediately.</t>
  </si>
  <si>
    <t>IL_HR_0000000467_2021_0</t>
  </si>
  <si>
    <t>STATE AGENCIES-ENERGY USAGE</t>
  </si>
  <si>
    <t>Urges all government entities to consider, in all their buildings, updating insulation for mechanical systems or insulating non-insulated mechanical systems in order to lower energy costs, save taxpayer money, and reduce carbon emissions in total. Urges all State agencies to consider insulating the hydronic pipes of new and current public buildings to reduce energy use and cost using an insulation thickness standard that is reflective of the 2018 International Energy Conservation Code.</t>
  </si>
  <si>
    <t>IL_SB_0000002475_2021_0</t>
  </si>
  <si>
    <t>IDOT/RTA-PRIORITIZATION-ASSETS</t>
  </si>
  <si>
    <t>Amends the Department of Transportation Law of the Civil Administrative Code of Illinois. Requires the Department of Transportation to establish and implement a transportation performance program for all transportation facilities under its jurisdiction. Provides that the Department shall develop a risk-based, statewide highway system asset management plan to preserve and improve the conditions of highway and bridge assets and enhance the performance of the system while minimizing life-cycle cost. Provides requirements for the asset management plan. Provides that the Department shall develop a needs-based asset management plan for State-supported public transportation assets, including vehicles, facilities, equipment, and other infrastructure. Limits the plan to certain transit services. Provides that the Department shall develop a performance-based project selection process to prioritize taxpayer investment in transportation assets that go above and beyond maintaining the existing system in a state of good repair and to evaluate projects that add capacity. Adds various requirements regarding the new asset management plan and performance-based programming. Amends the Regional Transportation Authority Act. Requires the Regional Transportation Authority to develop a transparent prioritization process for Northeastern Illinois transit projects receiving State capital funding. Adds process and reporting requirements. Provides that, starting April 1, 2022, no project shall be included in a capital program of the Authority without being evaluated under the selection process. Effective immediately.</t>
  </si>
  <si>
    <t>IL_HB_0000000245_2021_1</t>
  </si>
  <si>
    <t>IL_HR_0000000158_2021_0</t>
  </si>
  <si>
    <t>THRIVE AGENDA-ECONOMY</t>
  </si>
  <si>
    <t>States that it is the duty of the Federal Government and the State Government to respond to the crises of racial injustice, mass unemployment, a pandemic, and climate change with a bold and holistic national mobilization, an Agenda to Transform, Heal, and Renew by Investing in a Vibrant Economy (THRIVE). Details what is included in the Agenda.</t>
  </si>
  <si>
    <t>IL_SB_0000002671_2013_0</t>
  </si>
  <si>
    <t>TIRE STORAGE PERMITS</t>
  </si>
  <si>
    <t>Amends the Environmental Protection Act. Provides that, on or before January 1, 2015, the owner or operator of each tire storage site that contains used tires totaling more than 10,000 passenger tire equivalents, or at which more than 500 tons of used tires are processed in a calendar year, shall submit documentation demonstrating its compliance with the Pollution Control Board rules adopted under the Act. Provides that, beginning July 1, 2016, no person shall cause or allow the operation of a tire storage site that contains used tires totaling more than 10,000 passenger tire equivalents, or at which more than 500 tons of used tires are processed in a calendar year, without a permit granted by the Illinois Environmental Protection Agency or in violation of any conditions imposed by that permit. Provides specified exemptions to the permit requirement. Requires the Agency to propose and the Board to adopt, revisions to the rules adopted under the Act that are necessary to conform those rules to the requirements of this amendatory Act of the 98th General Assembly. Provides that the State's Attorney or Attorney General, upon request of the Agency or upon his or her own motion, may institute a civil action for an immediate injunction to halt storage or processing of used tires at a site if a person who is required to comply with the financial assurance rules established by the Board fails to comply with those rules with respect to that tire storage site. Provides that specified monies in the Used Tire Management Fund shall be used to provide financial assistance to units of local government and private industry for specified purposes. Effective immediately.</t>
  </si>
  <si>
    <t>IL_HR_0000000007_2019_0</t>
  </si>
  <si>
    <t>ENVIRONMENTAL JUSTICE AGENDA</t>
  </si>
  <si>
    <t>Urges the creation of an environmental justice agenda.</t>
  </si>
  <si>
    <t>ncsl_database__energy_legislation_tracking_database__ncsl_topic__climate_change; ncsl_database__energy_legislation_tracking_database__ncsl_topic__green_jobs</t>
  </si>
  <si>
    <t>IL_HB_0000004336_2021_0</t>
  </si>
  <si>
    <t>LEGISLATIVE COMPLEX-ENERGY</t>
  </si>
  <si>
    <t>Amends the Legislative Commission Reorganization Act of 1984. Requires the Architect of the Capitol, in consultation with the Secretary of State, to permanently reduce all carbon dioxide equivalent (CO2e) and co-pollutant emissions to zero, including through unit retirement or the use of 100% green hydrogen or other similar technology that is commercially proven to achieve zero carbon emissions for all fossil fuel-fired stationary broiler units used to heat and cool the legislative complex no later than January 1, 2030.</t>
  </si>
  <si>
    <t>IL_HB_0000002753_2013_0</t>
  </si>
  <si>
    <t>LAKE MICHIGAN WIND ENERGY ACT</t>
  </si>
  <si>
    <t>Creates the Lake Michigan Wind Energy Act. Requires the Department of Natural Resources to develop a detailed offshore wind energy siting matrix for the public trust lands of Lake Michigan. Authorizes the Department, after finalizing the offshore wind energy siting matrix, to grant offshore wind energy development site assessment permits and leases. Authorizes the Department to convert site assessment leases to construction and operation leases. Grants the Department other rulemaking powers. Creates the Offshore Wind Energy Economic Development Policy Task Force. Charges the Task Force with analyzing and evaluating policy and economic options to facilitate the development of offshore wind energy and proposing an appropriate Illinois mechanism for purchasing and selling power from offshore wind energy projects. Effective immediately.</t>
  </si>
  <si>
    <t>ncsl_database__energy_legislation_tracking_database__ncsl_topic__energy_security_and_critical_infrastructure; ncsl_database__energy_legislation_tracking_database__ncsl_topic__renewable_energy; ncsl_database__energy_legislation_tracking_database__ncsl_topic__renewable_energy_wind</t>
  </si>
  <si>
    <t>IL_HB_0000000280_2021_0</t>
  </si>
  <si>
    <t>ELECTRIC VEHICLE REGISTRATION</t>
  </si>
  <si>
    <t>Amends the Illinois Vehicle Code. Provides that, instead of a distinctive electric vehicle registration plate, the Secretary may require an electric vehicle decal to be displayed on any registration plate otherwise available for motor vehicles of the same class as the electric vehicle.</t>
  </si>
  <si>
    <t>IL_HR_0000000234_2017_0</t>
  </si>
  <si>
    <t>IL_HR_0000000763_2021_0</t>
  </si>
  <si>
    <t>FEDERAL STRANDED ACT OF 2021</t>
  </si>
  <si>
    <t>Urges the passage of the Stranded Act of 2021, currently in the United States Senate, which provides resources to communities that are challenged by stranded nuclear waste.</t>
  </si>
  <si>
    <t>IL_block_348</t>
  </si>
  <si>
    <t>IL_SB_0000000550_2015_0</t>
  </si>
  <si>
    <t>Nuclear Safety</t>
  </si>
  <si>
    <t>IL_SB_0000000550_2015_1</t>
  </si>
  <si>
    <t>IL_SB_0000000550_2015_6</t>
  </si>
  <si>
    <t>IL_SB_0000000550_2015_5</t>
  </si>
  <si>
    <t>IL_SB_0000000550_2015_2</t>
  </si>
  <si>
    <t>IL_SB_0000000550_2015_7</t>
  </si>
  <si>
    <t>IL_SB_0000000234_2017_0</t>
  </si>
  <si>
    <t>Amends the Illinois Low-Level Radioactive Waste Management Act. Makes a technical change in a Section concerning the short title.</t>
  </si>
  <si>
    <t>IL_block_15</t>
  </si>
  <si>
    <t>IL_SB_0000002445_2021_0</t>
  </si>
  <si>
    <t>Property (Taxes, Housing, PACE, etc.)</t>
  </si>
  <si>
    <t>BUILD ILLINOIS HOMES CREDIT</t>
  </si>
  <si>
    <t>Creates the Build Illinois Homes Tax Credit Act. Provides that owners of qualified low-income housing developments are eligible for credits against (i) State income taxes and (ii) any privilege tax or retaliatory tax, penalty, fee, charge, or payment imposed under the Illinois Insurance Code. Amends the Illinois Housing Development Act. Provides that the Illinois Housing Development Authority shall develop a form and include it with certain financing agreements. Amends the Retailers' Occupation Tax Act. Creates an exemption for building materials to be incorporated into an 100% affordable housing project by rehabilitation or new construction. Amends the Property Tax Code. Provides for a reduction in assessed value for affordable rental housing construction or rehabilitation. Amends the Affordable Housing Planning and Appeal Act. Provides that an affordable housing plan, or any revision thereof, shall not be adopted by a non-exempt local government until notice and opportunity for public hearing have first been afforded. Makes other changes. Effective immediately.</t>
  </si>
  <si>
    <t>IL_HB_0000000805_2021_0</t>
  </si>
  <si>
    <t>PROP TX-RENTAL HOUSING</t>
  </si>
  <si>
    <t>Amends the Property Tax Code. Provides for a reduction in the assessed value of newly-constructed or rehabilitated rental property if the owner of the residential real property commits that, for a period of 10 years, at least 15% of the multifamily building's units will have rents that are at or below maximum rents and are occupied by households with household incomes at or below maximum income limits. Provides that the chief county assessment officer of a county with 3,000,000 or more inhabitants shall establish such a program. Sets forth application requirements and the amount of the reduction. Effective immediately.</t>
  </si>
  <si>
    <t>IL_SB_0000000330_2021_0</t>
  </si>
  <si>
    <t>REVENUE-AFFORDABLE HOUSING</t>
  </si>
  <si>
    <t>Reinserts the provisions of the introduced bill with various technical, grammatical, and formatting corrections. Provides that the reduced valuation applies through December 31, 2031 (in the introduced bill, December 31, 2030). Provides that the special assessment program applies in counties with 3,000,000 or more inhabitants. Effective immediately.</t>
  </si>
  <si>
    <t>IL_HB_0000003501_2019_1</t>
  </si>
  <si>
    <t>PUBLIC OFFICERS-HIRING SELF</t>
  </si>
  <si>
    <t>Reinserts the provisions of Senate Amendment No. 2, as amended by Senate Amendment No. 3, with the following changes: Removes cost of collecting assessments from costs allowed to be included in the amount of financing or refinancing. Modifies the definitions of "assessment", "property", "record owner", and "resiliency improvement". Modifies the requirements of the program report. Changes requirements of property that may be subject to an assessment contract. Removes provisions allowing a county collector to charge flat fees relating to collection of assessments. Removes language providing that a record owner waives objects to assessments related to assessment contracts when entering into the assessment contract. Makes grammatical changes. Makes other changes. Effective immediately.</t>
  </si>
  <si>
    <t>ncsl_database__energy_legislation_tracking_database__ncsl_topic__energy_efficiency;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 ncsl_database__ethics_and_lobbying_legislation_database_2009_to_p__ncsl_topic__conflict_of_interest; ncsl_database__ethics_and_lobbying_legislation_database_2009_to_p__ncsl_topic__dual_employment</t>
  </si>
  <si>
    <t>IL_SB_0000002350_2013_0</t>
  </si>
  <si>
    <t>PUB UTIL-FINANCING PROGRAM</t>
  </si>
  <si>
    <t>IL_HB_0000003501_2019_0</t>
  </si>
  <si>
    <t>IL_SB_0000001700_2017_1</t>
  </si>
  <si>
    <t>IL_SB_0000002350_2013_2</t>
  </si>
  <si>
    <t>IL_SB_0000002350_2013_1</t>
  </si>
  <si>
    <t>IL_HB_0000003501_2019_2</t>
  </si>
  <si>
    <t>IL_SB_0000002350_2013_3</t>
  </si>
  <si>
    <t>IL_SB_0000003895_2021_0</t>
  </si>
  <si>
    <t>PROP TX-REDUCED ASSESSED VALUE</t>
  </si>
  <si>
    <t>Amends the Property Tax Code. Provides that to receive a reduction in assessed value, an owner, for the purpose of the initial application and only until the building is put in service, may provide proof of either a deed restriction or participation in a government program that includes legally enforceable affordability requirements comparable to the requirements of this Code and the chief county assessment officer shall furnish a letter of intent to the applicant indicating that a preliminary assessment of the new construction or qualifying rehabilitation indicates that it will meet all eligibility requirements. Modifies "assessed value for the residential real property in the base year" to mean the assessed value used to calculate the tax bill, as certified by the Board of Review, for the tax year immediately prior to the tax year in which the building permit is issued; for property assessed as other than residential property, the "assessed value for the residential real property in the base year" means the assessed value that would have been obtained had the property been classified as residential as derived from the Board of Review's certified market value (currently, the value in effect at the end of the taxable year prior to the latter of: (1) the date of initial application; or (2) the date on which 20% of the total number of units in the property are occupied by eligible tenants paying eligible rent). Modifies "maximum income limits" to include when a property may be deemed to have satisfied the maximum income limits with a weighted average if municipal, state, or federal laws, ordinances, rules or regulations requires the use of a weighted average of no more than 60% of area median income for that property. Modifies "maximum rent" to include that a property may be deemed to have satisfied the maximum rent with a weighted average if municipal, state, or federal laws, ordinances, rules or regulations requires the use of a weighted average of no more than 60% of area median income for that property.</t>
  </si>
  <si>
    <t>IL_SB_0000001839_2017_1</t>
  </si>
  <si>
    <t>IL_HB_0000002988_2019_1</t>
  </si>
  <si>
    <t>IL_HB_0000005785_2013_1</t>
  </si>
  <si>
    <t>IL_SB_0000000116_2015_3</t>
  </si>
  <si>
    <t>IL_SB_0000001603_2013_0</t>
  </si>
  <si>
    <t>PROCUREMENT-UNIVERSITIES</t>
  </si>
  <si>
    <t>Amends the Illinois Procurement Code. Provides that an Article concerning leases for real property or capital improvements does not apply to leases that are entered into by the governing board of the University of Illinois, Southern Illinois University, Illinois State University, Eastern Illinois University, Northern Illinois University, Western Illinois University, Chicago State University, Governors State University, or Northeastern Illinois University in connection with a transaction for the financing of buildings, structures, or facilities which, as determined by the governing board of that university, are required by, or necessary for the use or benefit of, the university, through the issuance of bonds by the Illinois Finance Authority. Effective immediately.</t>
  </si>
  <si>
    <t>ncsl_database__energy_legislation_tracking_database__ncsl_topic__energy_efficiency; ncsl_database__energy_legislation_tracking_database__ncsl_topic__energy_security_and_critical_infrastructure; ncsl_database__energy_legislation_tracking_database__ncsl_topic__renewable_energy</t>
  </si>
  <si>
    <t>IL_HB_0000004495_2021_0</t>
  </si>
  <si>
    <t>PROP TAX-AFFORDABLE HOUSING</t>
  </si>
  <si>
    <t>Amends the Property Tax Code. In provisions concerning a reduction in assessed value for affordable rental housing construction or rehabilitation, provides that, for the purpose of an initial application and only until the building is put in service, an owner may provide proof of either a deed restriction or participation in a government program that includes legally enforceable affordability requirements comparable to the requirements set forth in those provisions, and the chief county assessment officer shall furnish a letter of intent to the applicant. Makes changes to the definition of "assessed value for the residential real property in the base year". Effective immediately.</t>
  </si>
  <si>
    <t>IL_HB_0000002831_2017_3</t>
  </si>
  <si>
    <t>IL_SB_0000002773_2017_1</t>
  </si>
  <si>
    <t>Amends the Illinois Governmental Ethics Act. Makes a technical change in a Section concerning the short title.</t>
  </si>
  <si>
    <t>IL_SB_0000002773_2017_0</t>
  </si>
  <si>
    <t>IL_SB_0000002350_2013_4</t>
  </si>
  <si>
    <t>IL_SB_0000001603_2013_1</t>
  </si>
  <si>
    <t>IL_SB_0000003548_2017_0</t>
  </si>
  <si>
    <t>OIL AND GAS-PUBLIC NOTICE</t>
  </si>
  <si>
    <t>Amends the Illinois Oil and Gas Act. Provides that the Department of Natural Resources shall evaluate releases of contaminants whenever it determines that the extent of the leaking salt water, oil, gas, or other deleterious substance into any fresh water or onto the surface of the land that may extend beyond the boundary of the site where the release occurred and take appropriate actions in response. Provides notice requirements if the Department determines that the leaking salt water, oil, gas, or other deleterious substance extends beyond the boundary of the release site or poses an imminent danger to the health of safety of the public. Provides notice requirements if the Department refers a matter for enforcement under the Act or the Department, the United States Environmental Protection Agency, or a third party performs an immediate removal order under the federal Comprehensive Environmental Response, Compensation, and Liability Act. Provides that notices may contain certain information concerning the contaminated site, the contaminant released, where the contaminant was released, a description of the potential adverse health effects, the environmental impact of the contaminant, and contact information for the Department for further information about the release.</t>
  </si>
  <si>
    <t>IL_SB_0000002304_2021_0</t>
  </si>
  <si>
    <t>PROP TX/AFFORDABLE HOUSING</t>
  </si>
  <si>
    <t>Amends the Property Tax Code. Provides for a reduction in assessed value for affordable rental housing construction or rehabilitation. Amends the Affordable Housing Planning and Appeal Act. Provides that an affordable housing plan, or any revision thereof, shall not be adopted by a non-exempt local government until notice and opportunity for public hearing have first been afforded. Makes other changes. Effective immediately.</t>
  </si>
  <si>
    <t>IL_HB_0000004973_2021_0</t>
  </si>
  <si>
    <t>Amends the Public Utilities Act. Provides that a certificate of service authority granted to an alternative retail electric supplier or alternative gas supplier or a license granted to an agent, broker, or consultant engaged in the procurement or sale of retail electricity supply for third parties is not property and the grant of a certificate or license does not create a property interest. Makes changes in provisions concerning certification of alternative retail electric suppliers; Illinois Commerce Commission oversight of services provided by alternative retail electric suppliers; licensure of agents, brokers, and consultants engaged in the procurement or sale of retail electricity supply for third parties; and certification of alternative gas suppliers. Amends the Consumer Fraud and Deceptive Business Practices Act. Provides that if the Commission finds that an alternative retail electric supplier has violated specified provisions, it may require a violating alternative retail electric supplier to pay a fine of up to $10,000 (rather than $1,000) into the Public Utility Fund for each violation (rather than each repeated and intentional violation) or, for a pattern of violation or for violations that continue after a cease and desist order (rather than intentionally violating a cease and desist order), revoke the violating alternative retail electric supplier's certificate of service authority. Provides that complaints may be filed with the Commission by a consumer, or by the Commission on its own motion, when it appears that an alternative retail gas supplier has provided service in a manner not in compliance with specified provisions. Provides for actions that the Commission may take if, after notice and hearing, the Commission finds that an alternative retail gas supplier has violated specified provisions.</t>
  </si>
  <si>
    <t>ncsl_database__energy_legislation_tracking_database__ncsl_topic__climate_change_emissions_reduction; ncsl_database__energy_legislation_tracking_database__ncsl_topic__fossil_energy_natural_gas; ncsl_database__energy_legislation_tracking_database__ncsl_topic__utility_regulation</t>
  </si>
  <si>
    <t>IA_block_88</t>
  </si>
  <si>
    <t>IA_block_30</t>
  </si>
  <si>
    <t>IA_block_0</t>
  </si>
  <si>
    <t>IA</t>
  </si>
  <si>
    <t>IA_H_0000000640_2013_0</t>
  </si>
  <si>
    <t>Biofuel tax credits and incentives</t>
  </si>
  <si>
    <t>A bill for an act relating to liquids which are flammable or combustible, by providing for the storage, marketing, and distribution of such liquids, providing for the marketing and distribution of liquids classified as motor fuel, including a conventional blendstock for oxygenate blending, and blended and unblended gasoline and diesel fuel, extending the period for determining the rates of the motor fuel tax based on calculating the distribution of ethanol blended gasoline and other motor fuel, including fees and penalties, and including effective date provisions. Effective 7-1-13, with exception of Division IV, effective 6-17-13.</t>
  </si>
  <si>
    <t>ncsl_database__energy_legislation_tracking_database__ncsl_topic__energy_security_and_critical_infrastructure; ncsl_database__energy_legislation_tracking_database__ncsl_topic__renewable_energy; ncsl_database__energy_legislation_tracking_database__ncsl_topic__transportation; ncsl_database__ncsl_transportation_funding_finance_legis_database__ncsl_topic__alternative_fuels_and_electric_vehicles</t>
  </si>
  <si>
    <t>IA_S_0000000628_2019_0</t>
  </si>
  <si>
    <t>A bill for an act relating to the excise taxes on motor fuel and certain special fuel, and including applicability provisions. (Formerly SSB 1246; See SF 2403.)</t>
  </si>
  <si>
    <t>IA_S_0000002344_2013_0</t>
  </si>
  <si>
    <t>A bill for an act relating to renewable fuels, by providing for biobutanol and biobutanol blended gasoline, modifying the rate of the E-15 plus gasoline promotion tax credit and extending provisions for a biodiesel production refund, and including effective date and retroactive applicability provisions. (Formerly SF 2333.) Various effective dates; see section 16 of bill.</t>
  </si>
  <si>
    <t>IA_S_0000000531_2011_0</t>
  </si>
  <si>
    <t>A bill for an act relating to motor fuels, including biofuels and renewable fuels dispensed by retail dealers, and by providing for tax credits and refunds, providing an appropriation, and including effective date and retroactive and other applicability provisions. (Formerly SSB 1148 and SF SF 496.) Various effective dates; see sections 13, 22, 33, 39, 56, and 60 of bill.</t>
  </si>
  <si>
    <t>IA_S_0000002052_2015_0</t>
  </si>
  <si>
    <t>A bill for an act providing for tax credits and refunds relating to renewable fuels including their component biofuels and including effective date and retroactive applicability provisions. (See SF 2223 and SF 2309.)</t>
  </si>
  <si>
    <t>IA_HSB_0000000519_2015_0</t>
  </si>
  <si>
    <t>A study bill for providing for tax credits and refunds relating to renewable fuels including their component biofuels and including effective date and retroactive applicability provisions.</t>
  </si>
  <si>
    <t>IA_HSB_0000000120_2017_0</t>
  </si>
  <si>
    <t>A bill for an act providing for the department of agriculture and land stewardship’s administration of certain functions, relating to forest and fruit tree reservation requirements, the name of the state soil conservation committee, financing of soil conservation and water quality practices, the health of agricultural animals, issuance of two-year licenses and the collection of related fees imposed upon persons engaged in the marketing of agricultural animals and mining operations, license fees imposed upon pesticide dealers, tickets for delivering commodities in bulk, labeling of motor fuel pumps dispensing certain ethanol blended gasoline, the use of scales, providing for penalties, making penalties applicable, and including effective date provisions.</t>
  </si>
  <si>
    <t>IA_S_0000002333_2013_0</t>
  </si>
  <si>
    <t>A bill for an act relating to renewable fuels, by modifying the rate of the E-15 plus gasoline promotion tax credit and extending provisions for a biodiesel production refund, and including effective date and retroactive applicability provisions. (See SF 2344.)</t>
  </si>
  <si>
    <t>IA_S_0000002329_2013_0</t>
  </si>
  <si>
    <t>A bill for an act relating to the tax imposed on certain natural gas consumed in the state by modifying tax rates, providing for a natural gas consumer tax supplement, making appropriations, and including effective date provisions.</t>
  </si>
  <si>
    <t>IA_H_0000000452_2011_0</t>
  </si>
  <si>
    <t>A bill for an act relating to a tax credit for the promotion of biodiesel blended fuel, and including effective date and applicability provisions. (Formerly HF 293) (See Cmte. Bill HF 692)</t>
  </si>
  <si>
    <t>IA_SSB_0000001246_2019_0</t>
  </si>
  <si>
    <t>A bill for an act relating to the excise taxes on motor fuel and certain special fuel.</t>
  </si>
  <si>
    <t>IA_H_0000002279_2019_0</t>
  </si>
  <si>
    <t>A bill for an act relating to the excise taxes on motor fuel and certain special fuel, and including applicability provisions. (Formerly HSB 562.)</t>
  </si>
  <si>
    <t>ncsl_database__energy_legislation_tracking_database__ncsl_topic__transportation; ncsl_database__ncsl_transportation_funding_finance_legis_database__ncsl_topic__state_taxes_on_aviation_and_jet_fuels</t>
  </si>
  <si>
    <t>IA_H_0000002175_2015_0</t>
  </si>
  <si>
    <t>A bill for an act providing for tax credits and refunds relating to renewable fuels including their component biofuels and including effective date and retroactive applicability provisions. (Formerly HSB 519) (See Cmte. Bill HF 2462)</t>
  </si>
  <si>
    <t>IA_S_0000002403_2019_0</t>
  </si>
  <si>
    <t>A bill for an act relating to the excise taxes on motor fuel and certain special fuel, and including applicability provisions. (Formerly SF 628, SSB 1246.) Effective date: 07/01/2020. Applicability date: 01/01/2021.</t>
  </si>
  <si>
    <t>ncsl_database__energy_legislation_tracking_database__ncsl_topic__fossil_energy; ncsl_database__energy_legislation_tracking_database__ncsl_topic__transportation; ncsl_database__ncsl_transportation_funding_finance_legis_database__ncsl_topic__state_taxes_on_aviation_and_jet_fuels</t>
  </si>
  <si>
    <t>IA_S_0000002223_2015_0</t>
  </si>
  <si>
    <t>A bill for an act providing for tax credits and refunds relating to renewable fuels including their component biofuels and including effective date and retroactive applicability provisions. (Formerly SF 2052; see SF 2309.)</t>
  </si>
  <si>
    <t>IA_S_0000000008_2011_0</t>
  </si>
  <si>
    <t>A bill for an act relating to motor fuel, including ethanol blended gasoline and biodiesel fuel, by limiting the liability of retail dealers.</t>
  </si>
  <si>
    <t>IA_S_0000002309_2015_0</t>
  </si>
  <si>
    <t>A bill for an act providing for tax credits and refunds relating to renewable fuels including their component biofuels and including effective date provisions. (Formerly SF 2052 and SF 2223.)</t>
  </si>
  <si>
    <t>IA_H_0000000293_2011_0</t>
  </si>
  <si>
    <t>A bill for an act relating to a tax credit for the promotion of biodiesel blended fuel, and including effective date and applicability provisions. (See Cmte. Bill HF 452) (See Cmte. Bill HF 692)</t>
  </si>
  <si>
    <t>IA_H_0000000376_2013_0</t>
  </si>
  <si>
    <t>A bill for an act providing for the blending of gasoline or diesel fuel by dealers or distributors, and including penalties. (See Cmte. Bill HF 597) (See Cmte. Bill HF 640)</t>
  </si>
  <si>
    <t>IA_SSB_0000001182_2019_0</t>
  </si>
  <si>
    <t>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t>
  </si>
  <si>
    <t>IA_H_0000000574_2015_0</t>
  </si>
  <si>
    <t>A bill for an act expanding the renewable fuel infrastructure program to support the storage and dispensing of E-15 gasoline. (Formerly HSB 186)</t>
  </si>
  <si>
    <t>IA_S_0000000423_2009_0</t>
  </si>
  <si>
    <t>A bill for an act providing for the dispensing of ethanol blended gasoline by authorizing the use of secondary containment. (Formerly SSB 1254.) Effective 7-1-09.</t>
  </si>
  <si>
    <t>IA_H_0000000752_2009_0</t>
  </si>
  <si>
    <t>A bill for an act relating to renewable fuel, by providing for labeling requirements, and providing for the extension of a tax credit. (Formerly HF 445)</t>
  </si>
  <si>
    <t>IA_H_0000002462_2015_0</t>
  </si>
  <si>
    <t>A bill for an act providing for tax credits and refunds relating to renewable fuels including their component biofuels and including effective date provisions. (Formerly HF 2175) (Formerly HSB 519)</t>
  </si>
  <si>
    <t>IA_H_0000000692_2011_0</t>
  </si>
  <si>
    <t>A bill for an act relating to renewable fuels, including by providing for tax credits, providing an appropriation, and including effective date and retroactive and other applicability provisions. (Formerly HF 452) (Formerly HF 293)</t>
  </si>
  <si>
    <t>ncsl_database__energy_legislation_tracking_database__ncsl_topic__transportation; ncsl_database__unemployment_legislation_database__ncsl_topic__taxes_and solvency</t>
  </si>
  <si>
    <t>IA_SSB_0000001143_2013_0</t>
  </si>
  <si>
    <t>A study bill for an act providing for the department of agriculture and land stewardship's administration of programs regarding a conservation practices revolving loan fund, the state metrologist, and motor fuel standards.</t>
  </si>
  <si>
    <t>IA_S_0000002340_2011_0</t>
  </si>
  <si>
    <t>A bill for an act extending the period for determining the rates of the motor fuel tax based on calculating the distribution of ethanol blended gasoline and other motor fuel, and including effective date provisions.</t>
  </si>
  <si>
    <t>IA_S_0000000246_2013_0</t>
  </si>
  <si>
    <t>A bill for an act providing for the department of agriculture and land stewardship's administration of programs regarding a conservation practices revolving loan fund, the state metrologist, pesticide regulation, and motor fuel standards. (Formerly SSB 1143.)</t>
  </si>
  <si>
    <t>IA_H_0000000458_2013_0</t>
  </si>
  <si>
    <t>A bill for an act providing for the department of agriculture and land stewardship's administration of programs regarding a conservation practices revolving loan fund, the state metrologist, pesticide regulation, and motor fuel standards, and including effective date provisions. (Formerly HSB 129) Effective 7-1-13, with exception of Division IV, effective 3-28-13.</t>
  </si>
  <si>
    <t>IA_H_0000000640_2019_0</t>
  </si>
  <si>
    <t>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(Formerly HSB 207; See HF 750.)</t>
  </si>
  <si>
    <t>IA_H_0000002472_2011_0</t>
  </si>
  <si>
    <t>A bill for an act extending the period for determining the rates of the motor fuel tax based on calculating the distribution of ethanol blended gasoline and other motor fuel, and including effective date provisions. Effective 5-2-12.</t>
  </si>
  <si>
    <t>IA_H_0000000228_2019_0</t>
  </si>
  <si>
    <t>A bill for an act providing for an annual appropriation to the renewable fuels infrastructure fund.</t>
  </si>
  <si>
    <t>ncsl_database__energy_legislation_tracking_database__ncsl_topic__renewable_energy; ncsl_database__energy_legislation_tracking_database__ncsl_topic__transportation; ncsl_database__ncsl_transportation_funding_finance_legis_database__ncsl_topic__alternative_fuels_and_electric_vehicles; ncsl_database__ncsl_transportation_funding_finance_legis_database__ncsl_topic__transportation_appropriations</t>
  </si>
  <si>
    <t>IA_H_0000000644_2015_0</t>
  </si>
  <si>
    <t>A bill for an act modifying provisions applicable to the renewable energy tax credit, and including effective date and retroactive applicability provisions. (Formerly HSB 235)</t>
  </si>
  <si>
    <t>IA_HSB_0000000129_2013_0</t>
  </si>
  <si>
    <t>A study bill for providing for the department of agriculture and land stewardship's administration of programs regarding a conservation practices revolving loan fund, the state metrologist, and motor fuel standards.</t>
  </si>
  <si>
    <t>IA_S_0000000614_2019_0</t>
  </si>
  <si>
    <t>A bill for an act relating to the powers and duties of the department of agriculture and land stewardship, by changing the name of the weather bureau, modifying provisions applicable to demonstration projects involving alternative fuels, transferring certain Code sections, providing for the use of certain appropriated moneys for surface water quality, and eliminating certain watershed demonstration pilot projects. (Formerly SSB 1182, SF 427.)</t>
  </si>
  <si>
    <t>IA_HSB_0000000186_2015_0</t>
  </si>
  <si>
    <t>A study bill for expanding the renewable fuel infrastructure program to support the storage and dispensing of E-15 gasoline.</t>
  </si>
  <si>
    <t>IA_HSB_0000000237_2013_0</t>
  </si>
  <si>
    <t>A study bill for extending the period for determining the rates of the motor fuel tax based on calculating the distribution of ethanol blended gasoline and other motor fuel, and including effective date provisions.</t>
  </si>
  <si>
    <t>ncsl_database__energy_legislation_tracking_database__ncsl_topic__transportation; ncsl_database__ncsl_transportation_funding_finance_legis_database__ncsl_topic__alternative_fuels_and_electric_vehicles</t>
  </si>
  <si>
    <t>IA_H_0000000445_2009_0</t>
  </si>
  <si>
    <t>A bill for an act relating to biodiesel fuel, by providing for labeling requirements, and providing for the extension of a tax credit. (See Cmte. Bill HF 752)</t>
  </si>
  <si>
    <t>IA_H_0000000840_2021_0</t>
  </si>
  <si>
    <t>A bill for an act relating to underground storage tanks, including by creating the Iowa tanks fund and Iowa tanks fund financing program, repealing the Iowa comprehensive petroleum underground storage tank fund, and eliminating the Iowa comprehensive petroleum underground storage tank fund board, requiring a study, and including effective date and transition provisions.(Formerly HF 645, HSB 135; See HF 2337.)</t>
  </si>
  <si>
    <t>IA_H_0000000219_2017_0</t>
  </si>
  <si>
    <t>IA_SR_0000000101_2013_0</t>
  </si>
  <si>
    <t>A resolution urging the United States government to renew its commitment to farmers, lower fuel prices, and the environment by supporting a robust and sustainable renewable fuel standard.</t>
  </si>
  <si>
    <t>ncsl_database__energy_legislation_tracking_database__ncsl_topic__energy_security_and_critical_infrastructure; ncsl_database__energy_legislation_tracking_database__ncsl_topic__renewable_energy; ncsl_database__energy_legislation_tracking_database__ncsl_topic__transportation</t>
  </si>
  <si>
    <t>IA_SCR_0000000005_2013_0</t>
  </si>
  <si>
    <t>A concurrent resolution urging the United States government to renew its commitment to this nation's energy security.</t>
  </si>
  <si>
    <t>IA_SJR_0000002001_2013_0</t>
  </si>
  <si>
    <t>A joint resolution urging the United States government to renew its commitment to farmers, lower fuel prices, and the environment by supporting a robust and sustainable renewable fuel standard, and including effective date provisions.</t>
  </si>
  <si>
    <t>IA_SR_0000000110_2015_0</t>
  </si>
  <si>
    <t>A resolution supporting the federal Renewable Fuel Standard through 2022. (See SR 118.)</t>
  </si>
  <si>
    <t>IA_SR_0000000118_2015_0</t>
  </si>
  <si>
    <t>A resolution supporting the federal Renewable Fuel Standard. (Formerly SR 110.)</t>
  </si>
  <si>
    <t>IA_SR_0000000014_2009_0</t>
  </si>
  <si>
    <t>A resolution urging the United States Environmental Protection Agency to authorize the use of higher blends of ethanol in nonflex fuel vehicles.</t>
  </si>
  <si>
    <t>IA_HR_0000000101_2013_0</t>
  </si>
  <si>
    <t>IA_block_528</t>
  </si>
  <si>
    <t>IA_block_33</t>
  </si>
  <si>
    <t>IA_H_0000002394_2017_0</t>
  </si>
  <si>
    <t>Energy Security, Critical Infrastructure, and Hazardous Waste</t>
  </si>
  <si>
    <t>A bill for an act relating to criminal acts committed on or against critical infrastructure property and providing penalties. (Formerly HSB 603.)</t>
  </si>
  <si>
    <t>IA_SSB_0000003062_2017_0</t>
  </si>
  <si>
    <t>A bill for an act relating to criminal acts committed on or against critical infrastructure property and providing penalties.</t>
  </si>
  <si>
    <t>IA_SSB_0000001122_2021_0</t>
  </si>
  <si>
    <t>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provisions.(See SF 366.)</t>
  </si>
  <si>
    <t>IA_HSB_0000000603_2017_0</t>
  </si>
  <si>
    <t>IA_HSB_0000000156_2021_0</t>
  </si>
  <si>
    <t>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t>
  </si>
  <si>
    <t>IA_SSB_0000001104_2013_0</t>
  </si>
  <si>
    <t>A study bill for an act relating to matters under the purview of the department of transportation, including the use of information contained in electronic driver and nonoperator identification records,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t>
  </si>
  <si>
    <t>IA_S_0000000366_2021_0</t>
  </si>
  <si>
    <t>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(Formerly SSB 1122.) Effective date: Enactment, 07/01/2021. Applicability date: Enactment, 01/01/2019, 07/01/2020, 01/01/2020.</t>
  </si>
  <si>
    <t>IA_S_0000000099_2009_0</t>
  </si>
  <si>
    <t>A bill for an act relating to reimbursement of hazardous substance cleanup costs. (See SF 328.)</t>
  </si>
  <si>
    <t>IA_H_0000000767_2019_0</t>
  </si>
  <si>
    <t>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HF 725 and HSB 197.) Various effective dates, see bill.</t>
  </si>
  <si>
    <t>ncsl_database__energy_legislation_tracking_database__ncsl_topic__renewable_energy; ncsl_database__energy_legislation_tracking_database__ncsl_topic__renewable_energy_hydrogren; 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ncsl_database__ncsl_transportation_funding_finance_legis_database__ncsl_topic__state_dmv_fees</t>
  </si>
  <si>
    <t>IA_S_0000002101_2013_0</t>
  </si>
  <si>
    <t>A bill for an act concerning the excise tax on compressed natural gas and liquefied natural gas used as special fuel. (See SF 2308.)</t>
  </si>
  <si>
    <t>IA_H_0000002149_2013_0</t>
  </si>
  <si>
    <t>A bill for an act concerning the excise tax on compressed natural gas and liquefied natural gas used as special fuel. (See Cmte. Bill HF 2441)</t>
  </si>
  <si>
    <t>IA_SSB_0000001045_2017_0</t>
  </si>
  <si>
    <t>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t>
  </si>
  <si>
    <t>IA_SSB_0000003115_2015_0</t>
  </si>
  <si>
    <t>A study bill for an act establishing the facilitating business rapid response to state=declared disasters Act, and including effective date provisions.</t>
  </si>
  <si>
    <t>IA_HSB_0000000076_2017_0</t>
  </si>
  <si>
    <t>IA_H_0000000489_2009_0</t>
  </si>
  <si>
    <t>A bill for an act relating to reimbursement of hazardous substance cleanup costs. (Formerly HF 89)</t>
  </si>
  <si>
    <t>IA_SSB_0000001188_2021_0</t>
  </si>
  <si>
    <t>A bill for an act relating to the location and marking of underground facilities and providing penalties.</t>
  </si>
  <si>
    <t>IA_H_0000000445_2017_0</t>
  </si>
  <si>
    <t>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HSB 76.) Effective 7-1-17.</t>
  </si>
  <si>
    <t>IA_H_0000000089_2009_0</t>
  </si>
  <si>
    <t>A bill for an act relating to reimbursement of hazardous substance cleanup costs. (See Cmte. Bill HF 489)</t>
  </si>
  <si>
    <t>IA_H_0000000741_2021_0</t>
  </si>
  <si>
    <t>A bill for an act relating to the location and marking of underground facilities and providing penalties.(Formerly HSB 207.)</t>
  </si>
  <si>
    <t>IA_HSB_0000000207_2021_0</t>
  </si>
  <si>
    <t>A bill for an act relating to the location and marking of underground facilities and providing penalties.(See HF 741.)</t>
  </si>
  <si>
    <t>IA_HSB_0000000617_2015_0</t>
  </si>
  <si>
    <t>A study bill for establishing the facilitating business rapid response to state-declared disasters Act, and including effective date provisions.</t>
  </si>
  <si>
    <t>IA_S_0000000328_2009_0</t>
  </si>
  <si>
    <t>A bill for an act relating to reimbursement of hazardous substance cleanup costs. (Formerly SF 99.) Effective 7-1-09.</t>
  </si>
  <si>
    <t>IA_H_0000002129_2021_0</t>
  </si>
  <si>
    <t>A bill for an act relating to the use of an electronic device in a voice-activated or hands-free mode while driving, providing penalties, and making penalties applicable.(Formerly HF 392, HF 75.)</t>
  </si>
  <si>
    <t>IA_HSB_0000000185_2017_0</t>
  </si>
  <si>
    <t>A bill for an act providing for the confidentiality of certain cyber security and critical infrastructure information developed and maintained by a government body.</t>
  </si>
  <si>
    <t>IA_SSB_0000001208_2019_0</t>
  </si>
  <si>
    <t>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t>
  </si>
  <si>
    <t>IA_H_0000002440_2015_0</t>
  </si>
  <si>
    <t>A bill for an act establishing the facilitating business rapid response to state-declared disasters Act, and including effective date and retroactive applicability provisions. (Formerly HSB 617)</t>
  </si>
  <si>
    <t>IA_S_0000000339_2009_0</t>
  </si>
  <si>
    <t>A bill for an act relating to wastewater treatment and providing an effective date. (Formerly SSB 1234.) Various effective dates; see section 14 of bill.</t>
  </si>
  <si>
    <t>IA_S_0000002306_2015_0</t>
  </si>
  <si>
    <t>A bill for an act establishing the facilitating business rapid response to state-declared disasters Act, and including effective date and retroactive applicability provisions. (Formerly SSB 3115.) Effective 4-21-16.</t>
  </si>
  <si>
    <t>IA_S_0000000417_2017_0</t>
  </si>
  <si>
    <t>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SSB 1045.)</t>
  </si>
  <si>
    <t>IA_SSB_0000001140_2013_0</t>
  </si>
  <si>
    <t>A study bill for an act providing for immunity from civil liability for registered architects and professional engineers providing disaster emergency assistance under specified circumstances.</t>
  </si>
  <si>
    <t>IA_H_0000000539_2013_0</t>
  </si>
  <si>
    <t>A bill for an act providing for immunity from civil liability for registered architects and professional engineers providing disaster emergency assistance under specified circumstances. (Formerly HSB 44)</t>
  </si>
  <si>
    <t>IA_H_0000000601_2017_0</t>
  </si>
  <si>
    <t>A bill for an act relating to the confidentiality of certain physical infrastructure, cyber security, and critical infrastructure information and records developed, maintained, or held by a government body. (Formerly HSB 185.) Effective 7-1-17.</t>
  </si>
  <si>
    <t>IA_H_0000002461_2021_0</t>
  </si>
  <si>
    <t>A bill for an act relating to ransomware and providing penalties.(Formerly HSB 645.)</t>
  </si>
  <si>
    <t>IA_H_0000000307_2013_0</t>
  </si>
  <si>
    <t>A bill for an act establishing the department of homeland security and emergency management. (Formerly HSB 40) Effective 7-1-13.</t>
  </si>
  <si>
    <t>IA_SSB_0000001033_2013_0</t>
  </si>
  <si>
    <t>A study bill for an act establishing the department of homeland security and emergency management.</t>
  </si>
  <si>
    <t>IA_S_0000002338_2013_0</t>
  </si>
  <si>
    <t>A bill for an act concerning the excise tax on compressed natural gas and liquefied natural gas used as special fuel. (Formerly SF 2101 and SF 2308.) Effective 7-1-14.</t>
  </si>
  <si>
    <t>IA_HSB_0000000040_2013_0</t>
  </si>
  <si>
    <t>A study bill for establishing the department of homeland security and emergency management.</t>
  </si>
  <si>
    <t>IA_S_0000000289_2013_0</t>
  </si>
  <si>
    <t>A bill for an act establishing the department of homeland security and emergency management. (Formerly SSB 1033.)</t>
  </si>
  <si>
    <t>ncsl_database__energy_legislation_tracking_database__ncsl_topic__energy_security_and_critical_infrastructure; ncsl_database__state_9_1_1_legislation_tracking_database__ncsl_topic__9_1_1_administration,_plans,_boards_&amp;_commissions</t>
  </si>
  <si>
    <t>IA_SSB_0000001241_2013_0</t>
  </si>
  <si>
    <t>A study bill for an act providing a sales tax exemption for hydroelectricity conversion property.</t>
  </si>
  <si>
    <t>IA_HSB_0000000180_2013_0</t>
  </si>
  <si>
    <t>A study bill for providing a sales tax exemption for hydroelectricity conversion property.</t>
  </si>
  <si>
    <t>IA_S_0000002415_2019_0</t>
  </si>
  <si>
    <t>A bill for an act relating to transportation and other infrastructure- related appropriations to the department of transportation, including allocation and use of moneys from the road use tax fund and the primary road fund and other related provisions, and including effective date and retroactive applicability provisions.(Formerly SSB 3203.)</t>
  </si>
  <si>
    <t>IA_HSB_0000000149_2019_0</t>
  </si>
  <si>
    <t>A bill for an act exempting from the state sales and use tax the purchase price and installation costs of emergency generators used for power outages or natural disasters.</t>
  </si>
  <si>
    <t>IA_H_0000000630_2013_0</t>
  </si>
  <si>
    <t>A bill for an act providing a sales tax exemption for hydroelectricity conversion property. (Formerly HSB 180) Effective 7-1-13.</t>
  </si>
  <si>
    <t>IA_H_0000002298_2013_0</t>
  </si>
  <si>
    <t>A bill for an act imposing a moratorium on the mining of silica sand and including effective date provisions.</t>
  </si>
  <si>
    <t>IA_HR_0000000105_2015_0</t>
  </si>
  <si>
    <t>A resolution supporting the federal Renewable Fuel Standard through 2022.</t>
  </si>
  <si>
    <t>IA_S_0000000444_2013_0</t>
  </si>
  <si>
    <t>A bill for an act providing a sales tax exemption for hydroelectricity conversion property. (Formerly SSB 1241.)</t>
  </si>
  <si>
    <t>IA_S_0000000596_2019_0</t>
  </si>
  <si>
    <t>IA_block_518</t>
  </si>
  <si>
    <t>IA_S_0000000464_2009_0</t>
  </si>
  <si>
    <t>Promoting Biodiesel</t>
  </si>
  <si>
    <t>A bill for an act relating to motor fuel, by providing for a biodiesel quality standard for energy security and sustainability, ethanol blended gasoline and biodiesel blended fuel designations and tax credits, penalties, and effective dates. (Formerly SSB 1313.)</t>
  </si>
  <si>
    <t>IA_S_0000002103_2009_0</t>
  </si>
  <si>
    <t>A bill for an act relating to excise taxes imposed upon special fuel, including biodiesel fuel and diesel fuel used in the production of biodiesel blended fuel. (See SF 2382.)</t>
  </si>
  <si>
    <t>IA_H_0000000463_2017_0</t>
  </si>
  <si>
    <t>A bill for an act relating to the enforcement of motor vehicle laws and the regulation of commercial motor vehicles and certain operators by the department of transportation, and including effective date provisions. (Formerly HSB 69.) Effective 7-1-17, with exception of section 4 effective 5-11-17.</t>
  </si>
  <si>
    <t>IA_S_0000002107_2009_0</t>
  </si>
  <si>
    <t>A bill for an act relating to motor fuel by establishing standards for the sale of such fuel, eliminating tax credits, and making penalties applicable. (See SF 2359.)</t>
  </si>
  <si>
    <t>IA_S_0000000164_2011_0</t>
  </si>
  <si>
    <t>A bill for an act relating to motor fuel by providing for a biodiesel quality standard and including effective date provisions.</t>
  </si>
  <si>
    <t>IA_S_0000000294_2009_0</t>
  </si>
  <si>
    <t>A bill for an act providing for motor fuel containing biodiesel, providing for tax credits, making penalties applicable, and including effective date and applicability provisions. (See SF 408.)</t>
  </si>
  <si>
    <t>IA_S_0000000408_2009_0</t>
  </si>
  <si>
    <t>A bill for an act providing for motor fuel containing biodiesel, providing for tax credits, making penalties applicable, and including effective date and applicability provisions. (Formerly SF 294.)</t>
  </si>
  <si>
    <t>IA_S_0000000496_2011_0</t>
  </si>
  <si>
    <t>A bill for an act relating to the promotion of biodiesel fuel, by providing for tax credits to retail dealers and payments to biodiesel producers, making an appropriation, providing a penalty and including effective date provisions. (Formerly SSB 1148; see SF 531.)</t>
  </si>
  <si>
    <t>IA_H_0000000545_2011_0</t>
  </si>
  <si>
    <t>A bill for an act relating to the promotion of biodiesel fuel, by providing for tax credits to retail dealers and payments to biodiesel producers, making an appropriation, providing a penalty and including effective date provisions. (Formerly HSB 112)</t>
  </si>
  <si>
    <t>IA_S_0000002382_2009_0</t>
  </si>
  <si>
    <t>A bill for an act relating to fuel, including standards for biodiesel blended fuel, and excise taxes imposed upon special fuel, including biodiesel fuel and diesel fuel used in the production of biodiesel blended fuel. (Formerly SF 2103.)</t>
  </si>
  <si>
    <t>IA_H_0000000451_2011_0</t>
  </si>
  <si>
    <t>A bill for an act relating to motor fuel, including ethanol blended gasoline and biodiesel or biodiesel blended motor fuel, by providing for regulation and taxes. (Formerly HSB 113)</t>
  </si>
  <si>
    <t>IA_H_0000000422_2009_0</t>
  </si>
  <si>
    <t>A bill for an act relating to motor vehicle emission standards. (See Cmte. Bill HF 740)</t>
  </si>
  <si>
    <t>IA_H_0000000555_2011_0</t>
  </si>
  <si>
    <t>A bill for an act relating to ethanol by providing for tax credits and reporting for ethanol blended gasoline, and including effective date and applicability provisions. (Formerly HSB 109)</t>
  </si>
  <si>
    <t>IA_S_0000002359_2009_0</t>
  </si>
  <si>
    <t>A bill for an act relating to motor fuel by establishing standards for the sale of such fuel, modifying income tax credits, making penalties applicable, and including effective date and applicability provisions. (Formerly SF 2107.)</t>
  </si>
  <si>
    <t>IA_S_0000000284_2011_0</t>
  </si>
  <si>
    <t>A bill for an act relating to motor fuel by establishing standards for the sale of such fuel, providing tax credits for ethanol blended gasoline, and making penalties applicable.</t>
  </si>
  <si>
    <t>IA_HSB_0000000052_2021_0</t>
  </si>
  <si>
    <t>A bill for an act relating to the renewable fuel infrastructure program for retail motor fuel sites, by prohibiting the installation of infrastructure used to store or dispense gasoline incompatible with certain classifications of ethanol blended gasoline, making penalties applicable, and including effective date provisions.</t>
  </si>
  <si>
    <t>IA_H_0000000073_2021_0</t>
  </si>
  <si>
    <t>A bill for an act requiring certain percentages of new motor vehicles sold at retail in the state to be flexible fuel vehicles, and making penalties applicable.</t>
  </si>
  <si>
    <t>IA_H_0000000219_2021_0</t>
  </si>
  <si>
    <t>A bill for an act relating to green warning special registration plates.</t>
  </si>
  <si>
    <t>IA_H_0000002355_2019_0</t>
  </si>
  <si>
    <t>IA_H_0000002451_2019_0</t>
  </si>
  <si>
    <t>IA_block_501</t>
  </si>
  <si>
    <t>IA_block_29</t>
  </si>
  <si>
    <t>IA_H_0000000555_2021_0</t>
  </si>
  <si>
    <t>Prohibiting Local Regulation of Natural Gas Sales</t>
  </si>
  <si>
    <t>A bill for an act prohibiting counties and cities from regulating the sale of natural gas and propane. (Formerly HSB 166.) Effective date: 07/01/2021.</t>
  </si>
  <si>
    <t>IA_HSB_0000000166_2021_0</t>
  </si>
  <si>
    <t>A bill for an act prohibiting counties and cities from regulating the sale of natural gas and propane.(See HF 555.)</t>
  </si>
  <si>
    <t>IA_SSB_0000001126_2021_0</t>
  </si>
  <si>
    <t>A bill for an act prohibiting counties and cities from regulating the sale of natural gas and propane.(See SF 455.)</t>
  </si>
  <si>
    <t>IA_S_0000000455_2021_0</t>
  </si>
  <si>
    <t>A bill for an act prohibiting counties and cities from regulating the sale of natural gas and propane.(Formerly SSB 1126.)</t>
  </si>
  <si>
    <t>IA_block_482</t>
  </si>
  <si>
    <t>IA_H_0000002458_2017_0</t>
  </si>
  <si>
    <t>A bill for an act creating a future ready Iowa Act to strengthen workforce development by establishing a registered apprenticeship development program, a volunteer mentoring program, a summer youth intern program, summer postsecondary courses for high school students that are aligned with high-demand career pathways, an employer innovation fund, and future ready Iowa skilled workforce scholarship and grant programs and funds, and including effective date provisions. (Formerly HSB 602.) Effective 7-1-18, with exception of Division III, effective 7-1-19.</t>
  </si>
  <si>
    <t>IA_H_0000000893_2021_0</t>
  </si>
  <si>
    <t>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provisions.(Formerly HSB 278.)</t>
  </si>
  <si>
    <t>ncsl_database__energy_legislation_tracking_database__ncsl_topic__electric_grid_and_transmission; ncsl_database__early_care_and_education_bill_tracking__ncsl_topic__early_childhood_financing</t>
  </si>
  <si>
    <t>IA_HSB_0000000278_2021_0</t>
  </si>
  <si>
    <t>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provisions.(See HF 893.)</t>
  </si>
  <si>
    <t>IA_SSB_0000001269_2021_0</t>
  </si>
  <si>
    <t>A bill for an act relating to the administration and implementation of state taxation matters and credits, including economic development and energy tax incentives and programs, and future tax contingencies, making appropriations, and including effective date provisions.(See SF 609.)</t>
  </si>
  <si>
    <t>IA_S_0000000609_2021_0</t>
  </si>
  <si>
    <t>A bill for an act relating to the administration and implementation of state taxation matters and credits, including economic development and energy tax incentives and programs, and future tax contingencies, making appropriations, and including effective date provisions.(Formerly SSB 1269.)</t>
  </si>
  <si>
    <t>IA_SSB_0000001013_2017_0</t>
  </si>
  <si>
    <t>A bill for an act updating the Code references to the Internal Revenue Code and decoupling from certain federal bonus depreciation provisions, and including effective date and retroactive applicability provisions.</t>
  </si>
  <si>
    <t>IA_H_0000000789_2021_0</t>
  </si>
  <si>
    <t>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appropriations.(Formerly HSB 233.)</t>
  </si>
  <si>
    <t>IA_S_0000002325_2021_0</t>
  </si>
  <si>
    <t>A bill for an act related to matters under the purview of the economic development authority including the high quality jobs program, the Iowa energy center, and the workforce housing tax incentive program, and including effective date and retroactive applicability provisions. (Formerly SSB 3032.) Effective date: 03/23/2022. Applicability date: 07/01/2021.</t>
  </si>
  <si>
    <t>IA_SSB_0000001197_2021_0</t>
  </si>
  <si>
    <t>A bill for an act relating to matters under the purview of the economic development authority, including tax credit programs, incentives for manufacturers to invest in smart technologies, an energy infrastructure revolving loan program, and making appropriations, and including applicability provisions.</t>
  </si>
  <si>
    <t>ncsl_database__energy_legislation_tracking_database__ncsl_topic__electric_grid_and_transmission; ncsl_database__energy_legislation_tracking_database__ncsl_topic__financing_energy_efficiency_and_renewable_energy; ncsl_database__energy_legislation_tracking_database__ncsl_topic__renewable_energy</t>
  </si>
  <si>
    <t>IA_HSB_0000000233_2021_0</t>
  </si>
  <si>
    <t>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appropriations.(See HF 789.)</t>
  </si>
  <si>
    <t>IA_H_0000002165_2021_0</t>
  </si>
  <si>
    <t>A bill for an act modifying provisions relating to eligibility for scholarships under the future ready Iowa skilled workforce last-dollar scholarship program. (Formerly HSB 541.) Effective date: 07/01/2022.</t>
  </si>
  <si>
    <t>IA_block_46</t>
  </si>
  <si>
    <t>IA_block_25</t>
  </si>
  <si>
    <t>IA_S_0000002046_2011_0</t>
  </si>
  <si>
    <t>Tax Incentives for Renewable Energy Production</t>
  </si>
  <si>
    <t>A bill for an act establishing a property tax exemption for property meeting specified energy efficiency and environmental quality standards and including applicability provisions.</t>
  </si>
  <si>
    <t>IA_S_0000000079_2009_0</t>
  </si>
  <si>
    <t>A bill for an act modifying wind energy production tax credit eligibility requirements, providing for a refund of sales and use taxes, and including effective and retroactive applicability date provisions. (See SF 216 &amp; SF 456.)</t>
  </si>
  <si>
    <t>IA_HSB_0000000658_2015_0</t>
  </si>
  <si>
    <t>A study bill relating to the administration of the tax and related laws by the department of revenue, including the renewable energy tax credit, appeal procedures for certain centrally assessed property, an extension of the utility replacement tax task force, a sales and use tax exemption for certain items used in performance of a construction contract with designated exempt entities, and including effective date and retroactive and other applicability provisions.</t>
  </si>
  <si>
    <t>IA_S_0000000080_2009_0</t>
  </si>
  <si>
    <t>A bill for an act modifying wind energy production tax credit certification procedures and eligibility requirements, providing refund of sales and use taxes, and including effective and retroactive applicability date provisions.</t>
  </si>
  <si>
    <t>IA_S_0000000456_2009_0</t>
  </si>
  <si>
    <t>A bill for an act modifying provisions applicable to facilities qualifying for wind energy production and renewable energy tax credits and including effective and retroactive applicability date provisions. (Formerly SF 79 &amp; SF 216.) Various effective dates; see section 9 of bill.</t>
  </si>
  <si>
    <t>ncsl_database__education_bill_tracking_database__ncsl_topic__postsecondary_other/miscellaneous; ncsl_database__energy_legislation_tracking_database__ncsl_topic__renewable_energy; ncsl_database__energy_legislation_tracking_database__ncsl_topic__renewable_energy_wind</t>
  </si>
  <si>
    <t>IA_S_0000000300_2011_0</t>
  </si>
  <si>
    <t>A bill for an act relating to wind energy development and production. (Formerly SSB 1078; see SF 524.)</t>
  </si>
  <si>
    <t>IA_H_0000000747_2009_0</t>
  </si>
  <si>
    <t>A bill for an act modifying provisions applicable to facilities qualifying for wind energy production and renewable energy tax credits and including effective and retroactive applicability provisions. (Formerly HSB 57) (See Cmte. Bill HF 814)</t>
  </si>
  <si>
    <t>IA_S_0000000516_2011_0</t>
  </si>
  <si>
    <t>A bill for an act providing income tax credits for the construction and installation of solar energy systems and wind energy systems, and including effective date and retroactive applicability provisions. (Formerly SSB 1196.)</t>
  </si>
  <si>
    <t>IA_H_0000000645_2015_0</t>
  </si>
  <si>
    <t>A bill for an act modifying and enacting provisions relating to specified renewable energy tax credits, and including effective date and retroactive applicability provisions. Effective 6-26-15.</t>
  </si>
  <si>
    <t>IA_S_0000000216_2009_0</t>
  </si>
  <si>
    <t>A bill for an act modifying wind energy production tax credit eligibility requirements, providing for a refund of sales and use taxes, and including effective and retroactive applicability date provisions. (Formerly SF 79, See SF 456.)</t>
  </si>
  <si>
    <t>IA_S_0000000488_2015_0</t>
  </si>
  <si>
    <t>A bill for an act relating to air quality, by providing for the establishment, imposition, and collection of fees, the creation or administration of funds and programs, making appropriations, and including effective date provisions. (Formerly SSB 1222 and SF 382.) Effective 5-15-15.</t>
  </si>
  <si>
    <t>IA_S_0000002050_2011_0</t>
  </si>
  <si>
    <t>A bill for an act increasing the amount of generating capacity eligible for the renewable energy tax credit. (See SF 2326.)</t>
  </si>
  <si>
    <t>IA_H_0000002028_2013_0</t>
  </si>
  <si>
    <t>A bill for an act relating to mining of silica sand and including effective date provisions.</t>
  </si>
  <si>
    <t>IA_H_0000000748_2009_0</t>
  </si>
  <si>
    <t>A bill for an act providing for the establishment of small wind innovation zones, providing for the applicability of tax credits, and including effective and retroactive applicability date provisions. (Formerly HF 339) (See Cmte. Bill HF 810)</t>
  </si>
  <si>
    <t>IA_H_0000000528_2009_0</t>
  </si>
  <si>
    <t>A bill for an act relating to the research activities tax credit for innovative renewable energy generation components. (See Cmte. Bill HF 817)</t>
  </si>
  <si>
    <t>IA_H_0000000814_2009_0</t>
  </si>
  <si>
    <t>A bill for an act modifying provisions applicable to facilities qualifying for wind energy production and renewable energy tax credits and including effective and retroactive applicability provisions. (Formerly HF 747) (Formerly HSB 57)</t>
  </si>
  <si>
    <t>IA_H_0000000538_2009_0</t>
  </si>
  <si>
    <t>A bill for an act modifying wind energy production tax credit eligibility requirements, providing for a refund of sales and use taxes, and including effective and retroactive applicability date provisions.</t>
  </si>
  <si>
    <t>IA_S_0000002032_2013_0</t>
  </si>
  <si>
    <t>A bill for an act extending placement in service requirements in relation to qualification for the renewable energy facility tax credit. (See SF 2343.)</t>
  </si>
  <si>
    <t>IA_H_0000000672_2011_0</t>
  </si>
  <si>
    <t>A bill for an act relating to wind and other sources of renewable energy development and production, and including effective date provisions. (Formerly HF 634) (Formerly HSB 201) Effective 7-01-11, with exception of section 2, effective 5-26-11.</t>
  </si>
  <si>
    <t>IA_SSB_0000003190_2015_0</t>
  </si>
  <si>
    <t>A study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applicability provisions.04/22/16 Bolkcom, Allen, Feenstra</t>
  </si>
  <si>
    <t>IA_H_0000000817_2009_0</t>
  </si>
  <si>
    <t>A bill for an act relating to the research activities tax credit for innovative renewable energy generation components and making an appropriation and providing applicability date provisions. Effective 7-01-09.</t>
  </si>
  <si>
    <t>IA_H_0000002468_2015_0</t>
  </si>
  <si>
    <t>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 geothermal tax credit, the adoption tax credit, and including effective date and retroactive and other applicability provisions. (Formerly HSB 658)</t>
  </si>
  <si>
    <t>IA_SCR_0000000102_2013_0</t>
  </si>
  <si>
    <t>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t>
  </si>
  <si>
    <t>IA_H_0000000634_2011_0</t>
  </si>
  <si>
    <t>A bill for an act relating to wind energy development and production. (Formerly HSB 201) (See Cmte. Bill HF 672)</t>
  </si>
  <si>
    <t>IA_S_0000000524_2011_0</t>
  </si>
  <si>
    <t>A bill for an act relating to wind and other sources of renewable energy development and production. (Formerly SSB 1078 and SF 300.)</t>
  </si>
  <si>
    <t>IA_SR_0000000103_2013_0</t>
  </si>
  <si>
    <t>A resolution in support of extending the federal production tax credit for wind energy.</t>
  </si>
  <si>
    <t>IA_HCR_0000000105_2013_0</t>
  </si>
  <si>
    <t>IA_block_412</t>
  </si>
  <si>
    <t>IA_SSB_0000003078_2017_0</t>
  </si>
  <si>
    <t>Anti-Renewable Energy Siting and Local Energy Conservation Control</t>
  </si>
  <si>
    <t>A bill for an act eliminating provisions relating to energy efficiency plans and programs for public utilities.</t>
  </si>
  <si>
    <t>IA_S_0000002127_2021_0</t>
  </si>
  <si>
    <t>A bill for an act relating to commercially owned solar panel field installation on agricultural land.(See SF 2321.)</t>
  </si>
  <si>
    <t>IA_S_0000000388_2017_0</t>
  </si>
  <si>
    <t>A bill for an act relating to energy conservation requirements contained within the state building code or adopted by governmental subdivisions, and including retroactive applicability provisions. (Formerly SSB 1126.)</t>
  </si>
  <si>
    <t>IA_SSB_0000003138_2017_0</t>
  </si>
  <si>
    <t>A bill for an act relating to energy conservation requirements contained within the state building code or adopted by governmental subdivisions, and including effective date provisions.</t>
  </si>
  <si>
    <t>IA_S_0000002321_2021_0</t>
  </si>
  <si>
    <t>A bill for an act relating to utility-scale solar energy facilities installation on agricultural land.(Formerly SF 2127.)</t>
  </si>
  <si>
    <t>IA_S_0000002380_2017_0</t>
  </si>
  <si>
    <t>A bill for an act relating to energy conservation requirements contained within the state building code or adopted by governmental subdivisions, and including effective date provisions. (Formerly SSB 3138.)</t>
  </si>
  <si>
    <t>IA_S_0000002372_2019_0</t>
  </si>
  <si>
    <t>A bill for an act concerning government regulation relating to state building code requirements, private investigative agencies, and elevator regulation, and including applicability and effective date provisions. (Formerly SSB 3152.)</t>
  </si>
  <si>
    <t>IA_SSB_0000001126_2017_0</t>
  </si>
  <si>
    <t>A bill for an act relating to energy conservation requirements contained within the state building code or adopted by governmental subdivisions, and including retroactive applicability provisions.</t>
  </si>
  <si>
    <t>IA_H_0000002168_2019_0</t>
  </si>
  <si>
    <t>A bill for an act relating to the assessment of wind energy conversion property for certain assessment years and including applicability provisions.</t>
  </si>
  <si>
    <t>IA_S_0000000232_2019_0</t>
  </si>
  <si>
    <t>A bill for an act relating to the siting of wind energy conversion facilities.</t>
  </si>
  <si>
    <t>IA_S_0000000298_2021_0</t>
  </si>
  <si>
    <t>A bill for an act relating to the siting and operation of certain wind energy conversion facilities.</t>
  </si>
  <si>
    <t>IA_H_0000000193_2019_0</t>
  </si>
  <si>
    <t>A bill for an act relating to the siting of certain wind energy conversion facilities.</t>
  </si>
  <si>
    <t>IA_SR_0000000008_2019_0</t>
  </si>
  <si>
    <t>A resolution urging the United States Congress to reject the proposed Green New Deal.</t>
  </si>
  <si>
    <t>IA_block_396</t>
  </si>
  <si>
    <t>IA_S_0000002311_2017_0</t>
  </si>
  <si>
    <t>Public utilitiy, renewable energy, and energy efficiency regulation</t>
  </si>
  <si>
    <t>A bill for an act modifying various provisions relating to public utilities, providing for a study of electric vehicle infrastructure support, and including effective date provisions. (Formerly SSB 3093.) Various effective dates; see section 20 of bill.</t>
  </si>
  <si>
    <t>ncsl_database__energy_legislation_tracking_database__ncsl_topic__energy_efficiency; ncsl_database__energy_legislation_tracking_database__ncsl_topic__fossil_energy; ncsl_database__energy_legislation_tracking_database__ncsl_topic__transportation; ncsl_database__energy_legislation_tracking_database__ncsl_topic__transportation_alt_fuel/hybrid; ncsl_database__energy_legislation_tracking_database__ncsl_topic__utility_regulation</t>
  </si>
  <si>
    <t>IA_S_0000000583_2019_0</t>
  </si>
  <si>
    <t>A bill for an act relating to billing methods that may be utilized in connection with distributed generation facilities. (Formerly SSB 1201.) Effective date: 07/01/2020.</t>
  </si>
  <si>
    <t>IA_HSB_0000000595_2017_0</t>
  </si>
  <si>
    <t>A bill for an act modifying various provisions relating to public utilities.</t>
  </si>
  <si>
    <t>IA_SSB_0000003093_2017_0</t>
  </si>
  <si>
    <t>IA_S_0000000390_2011_0</t>
  </si>
  <si>
    <t>A bill for an act relating to the permitting, licensing, construction, and operation of nuclear generation facilities. (Formerly SSB 1144.)</t>
  </si>
  <si>
    <t>IA_H_0000000823_2009_0</t>
  </si>
  <si>
    <t>A bill for an act requiring public schools and state agencies to utilize environmentally preferable cleaning and maintenance products in school facilities and state buildings. Effective 7-01-10.</t>
  </si>
  <si>
    <t>ncsl_database__education_bill_tracking_database__ncsl_topic__assessment/testing; ncsl_database__education_bill_tracking_database__ncsl_topic__postsecondary_other/miscellaneous; ncsl_database__energy_legislation_tracking_database__ncsl_topic__nuclear_/_radioactive_waste; ncsl_database__energy_legislation_tracking_database__ncsl_topic__nuclear_energy_facilities</t>
  </si>
  <si>
    <t>IA_H_0000002100_2015_0</t>
  </si>
  <si>
    <t>A bill for an act relating to electric utility rates applicable to net metering agreements.</t>
  </si>
  <si>
    <t>IA_S_0000000361_2019_0</t>
  </si>
  <si>
    <t>IA_SSB_0000001065_2017_0</t>
  </si>
  <si>
    <t>A bill for an act modifying provisions applicable to the renewable energy tax credit, and including effective date and retroactive applicability provisions.</t>
  </si>
  <si>
    <t>IA_HSB_0000000193_2021_0</t>
  </si>
  <si>
    <t>A bill for an act relating to matters under the purview of the economic development authority and the Iowa finance authority, including tax credit programs, the grow Iowa program and related bonds, incentives for manufacturers to invest in smart technologies, an energy infrastructure revolving loan program, and making appropriations, and including effective date and applicability provisions.</t>
  </si>
  <si>
    <t>IA_H_0000000099_2011_0</t>
  </si>
  <si>
    <t>A bill for an act modifying the repeal date for the climate change advisory council, deleting related provisions, and including effective date provisions. (See Cmte. Bill HF 341)</t>
  </si>
  <si>
    <t>IA_HSB_0000000182_2017_0</t>
  </si>
  <si>
    <t>IA_SSB_0000001088_2021_0</t>
  </si>
  <si>
    <t>A bill for an act relating to vegetation management by certain electric suppliers.</t>
  </si>
  <si>
    <t>IA_H_0000000341_2011_0</t>
  </si>
  <si>
    <t>A bill for an act modifying the repeal date for the climate change advisory council, deleting related provisions, and including effective date provisions. (Formerly HF 99)</t>
  </si>
  <si>
    <t>IA_H_0000000460_2021_0</t>
  </si>
  <si>
    <t>A bill for an act relating to vegetation management by certain electric suppliers.(Formerly HSB 149.)</t>
  </si>
  <si>
    <t>IA_HSB_0000000149_2021_0</t>
  </si>
  <si>
    <t>A bill for an act relating to vegetation management by certain electric suppliers.(See HF 460.)</t>
  </si>
  <si>
    <t>IA_H_0000002279_2011_0</t>
  </si>
  <si>
    <t>A bill for an act adding the subject of Iowa agriculture education to the educational program standards established for school districts and accredited nonpublic schools and including effective date provisions.</t>
  </si>
  <si>
    <t>IA_H_0000000228_2011_0</t>
  </si>
  <si>
    <t>A bill for an act relating to greenhouse gas emissions by deleting specific references to such emissions.</t>
  </si>
  <si>
    <t>IA_H_0000000442_2017_0</t>
  </si>
  <si>
    <t>A bill for an act relating to energy efficiency reporting requirements applicable to certain gas and electric utilities. (Formerly HSB 24.)</t>
  </si>
  <si>
    <t>IA_S_0000000331_2017_0</t>
  </si>
  <si>
    <t>A bill for an act relating to energy efficiency reporting requirements applicable to certain gas and electric utilities. (Formerly SSB 1044.) Effective 7-1-17.</t>
  </si>
  <si>
    <t>IA_H_0000000199_2009_0</t>
  </si>
  <si>
    <t>A bill for an act requiring public schools and specified nonpublic schools to utilize environmentally sensitive cleaning and maintenance products in school facilities.</t>
  </si>
  <si>
    <t>IA_H_0000002191_2011_0</t>
  </si>
  <si>
    <t>A bill for an act relating to the attainment of high-performance certification applicable to elementary and secondary public school buildings.</t>
  </si>
  <si>
    <t>IA_H_0000000426_2015_0</t>
  </si>
  <si>
    <t>A bill for an act relating to solar energy purchase requirements applicable to certain electric utilities.</t>
  </si>
  <si>
    <t>IA_HR_0000000118_2013_0</t>
  </si>
  <si>
    <t>A resolution in support of recognizing the lead role of states in the regulation of carbon dioxide emissions from existing power plants.</t>
  </si>
  <si>
    <t>ncsl_database__energy_legislation_tracking_database__ncsl_topic__climate_change; ncsl_database__energy_legislation_tracking_database__ncsl_topic__climate_change_emissions_reduction; ncsl_database__energy_legislation_tracking_database__ncsl_topic__renewable_energy_hydrogren</t>
  </si>
  <si>
    <t>IA_SR_0000000103_2021_0</t>
  </si>
  <si>
    <t>A resolution designating March 8, annually, as Utility Worker Appreciation Day.</t>
  </si>
  <si>
    <t>ncsl_database__energy_legislation_tracking_database__ncsl_topic__green_jobs; ncsl_database__energy_legislation_tracking_database__ncsl_topic__utility_regulation</t>
  </si>
  <si>
    <t>IA_HR_0000000004_2011_0</t>
  </si>
  <si>
    <t>A resolution calling for the withdrawal of the State of Iowa from the Midwestern Regional Greenhouse Gas Reduction Accord.</t>
  </si>
  <si>
    <t>IA_block_395</t>
  </si>
  <si>
    <t>IA_H_0000002128_2021_0</t>
  </si>
  <si>
    <t>Standards for Ethanol for Vehicles</t>
  </si>
  <si>
    <t>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(Formerly HSB 594.) Effective date: 07/01/2022, 05/17/2022, 01/01/2024, 01/01/2023. Applicability date: 01/01/2022.</t>
  </si>
  <si>
    <t>IA_SSB_0000003084_2021_0</t>
  </si>
  <si>
    <t>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t>
  </si>
  <si>
    <t>IA_HSB_0000000185_2021_0</t>
  </si>
  <si>
    <t>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HF 859.)</t>
  </si>
  <si>
    <t>IA_S_0000000549_2021_0</t>
  </si>
  <si>
    <t>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SF 481, SSB 1179.)</t>
  </si>
  <si>
    <t>IA_H_0000000859_2021_0</t>
  </si>
  <si>
    <t>A bill for an act relating to renewable fuel used to power motor vehicles, including by providing for standards and restrictions, infrastructure, tax credits, and requirements for state agencies operating motor vehicles powered by renewable fuel, providing penalties, making penalties applicable, and including effective date provisions.(Formerly HSB 185.)</t>
  </si>
  <si>
    <t>IA_HSB_0000000594_2021_0</t>
  </si>
  <si>
    <t>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provisions.(See HF 2128.)</t>
  </si>
  <si>
    <t>ncsl_database__energy_legislation_tracking_database__ncsl_topic__transportation_alt_fuel/hybrid; ncsl_database__ncsl_transportation_funding_finance_legis_database__ncsl_topic__alternative_fuels_and_electric_vehicles</t>
  </si>
  <si>
    <t>IA_S_0000000481_2021_0</t>
  </si>
  <si>
    <t>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SSB 1179; See SF 549.)</t>
  </si>
  <si>
    <t>IA_SSB_0000001179_2021_0</t>
  </si>
  <si>
    <t>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SF 481, SF 549.)</t>
  </si>
  <si>
    <t>IA_H_0000000629_2021_0</t>
  </si>
  <si>
    <t>A bill for an act relating to renewable fuel used to power motor vehicles, including by providing for standards and restricting the sale of gasoline not blended with ethanol, making penalties applicable, and including effective date provisions.</t>
  </si>
  <si>
    <t>IA_block_355</t>
  </si>
  <si>
    <t>IA_HSB_0000000521_2021_0</t>
  </si>
  <si>
    <t>Taxes on Wind Energy Conversion Property</t>
  </si>
  <si>
    <t>A bill for an act relating to the division of certain school taxes collected in urban renewal areas containing wind energy conversion property.(See HF 2082.)</t>
  </si>
  <si>
    <t>IA_H_0000002082_2021_0</t>
  </si>
  <si>
    <t>A bill for an act relating to the division of certain school taxes collected in urban renewal areas containing wind energy conversion property.(Formerly HSB 521.)</t>
  </si>
  <si>
    <t>IA_S_0000002006_2015_0</t>
  </si>
  <si>
    <t>A bill for an act relating to the division and allocation of property taxes levied against wind energy conversion property located in an urban renewal area and including effective date provisions.</t>
  </si>
  <si>
    <t>IA_S_0000002005_2015_0</t>
  </si>
  <si>
    <t>A bill for an act relating to the division of property taxes levied against wind energy conversion property located in an urban renewal area and including effective date provisions.</t>
  </si>
  <si>
    <t>IA_SSB_0000003130_2021_0</t>
  </si>
  <si>
    <t>A bill for an act relating to the assessment and taxation of wind energy conversion property and including effective date and retroactive applicability provisions.(See SF 2366.)</t>
  </si>
  <si>
    <t>IA_HSB_0000000704_2021_0</t>
  </si>
  <si>
    <t>A bill for an act relating to the assessment and taxation of wind energy conversion property and including effective date and retroactive applicability provisions.(See HF 2561.)</t>
  </si>
  <si>
    <t>IA_HSB_0000000667_2021_0</t>
  </si>
  <si>
    <t>A bill for an act relating to the assessment and taxation of wind energy conversion property and including effective date and retroactive applicability provisions.</t>
  </si>
  <si>
    <t>IA_H_0000002100_2021_0</t>
  </si>
  <si>
    <t>A bill for an act establishing the alternate energy innovation program in the department of education.</t>
  </si>
  <si>
    <t>IA_S_0000000050_2015_0</t>
  </si>
  <si>
    <t>A bill for an act relating to wind energy conversion property located in an urban renewal area and including effective date provisions.</t>
  </si>
  <si>
    <t>IA_S_0000000017_2017_0</t>
  </si>
  <si>
    <t>IA_H_0000000177_2009_0</t>
  </si>
  <si>
    <t>A bill for an act providing for a renewable energy homestead property tax credit for certain homesteads meeting certification requirements relating to renewable energy system installation, making an appropriation, and including an effective and applicability date provision.</t>
  </si>
  <si>
    <t>IA_S_0000002366_2021_0</t>
  </si>
  <si>
    <t>A bill for an act relating to the assessment and taxation of wind energy conversion property and including effective date, applicability, and retroactive applicability provisions. (Formerly SSB 3130.) Effective date: 05/23/2022. Applicability date: 01/01/2022, 05/23/2022.</t>
  </si>
  <si>
    <t>IA_H_0000000447_2017_0</t>
  </si>
  <si>
    <t>A bill for an act relating to the implementation and financing of energy management improvements by school corporations.</t>
  </si>
  <si>
    <t>IA_S_0000000016_2017_0</t>
  </si>
  <si>
    <t>IA_S_0000000479_2009_0</t>
  </si>
  <si>
    <t>A bill for an act relating to property tax exemption eligibility for methane gas conversion property and including an effective date and applicability date provision. (Formerly SF 214.)</t>
  </si>
  <si>
    <t>IA_block_350</t>
  </si>
  <si>
    <t>IA_S_0000000225_2011_0</t>
  </si>
  <si>
    <t>Distributed Renewable Energy Incentives</t>
  </si>
  <si>
    <t>A bill for an act relating to alternate and renewable energy production by establishing an alternate and renewable energy incentive program applicable to alternate energy production facilities under specified circumstances.</t>
  </si>
  <si>
    <t>IA_SSB_0000003128_2019_0</t>
  </si>
  <si>
    <t>A bill for an act relating to the regulation of renewable energy projects and including applicability provisions.</t>
  </si>
  <si>
    <t>IA_S_0000000086_2009_0</t>
  </si>
  <si>
    <t>A bill for an act directing the Iowa climate change advisory council to conduct an assessment and prepare a report regarding the state's vulnerability to climatic change.</t>
  </si>
  <si>
    <t>IA_S_0000002031_2015_0</t>
  </si>
  <si>
    <t>A bill for an act relating to solar energy by establishing a community solar garden program.</t>
  </si>
  <si>
    <t>IA_HSB_0000000697_2021_0</t>
  </si>
  <si>
    <t>A bill for an act relating to solar energy by establishing a shared solar net metering cooperative program.</t>
  </si>
  <si>
    <t>ncsl_database__energy_legislation_tracking_database__ncsl_topic__fossil_energy_natural_gas; ncsl_database__energy_legislation_tracking_database__ncsl_topic__renewable_energy; ncsl_database__energy_legislation_tracking_database__ncsl_topic__renewable_energy_solar; ncsl_database__energy_legislation_tracking_database__ncsl_topic__utility_regulation</t>
  </si>
  <si>
    <t>IA_S_0000002030_2015_0</t>
  </si>
  <si>
    <t>A bill for an act relating to solar energy by providing for the establishment of solar interconnection agreements and alternative tariff rates.</t>
  </si>
  <si>
    <t>IA_S_0000002034_2015_0</t>
  </si>
  <si>
    <t>A bill for an act establishing a solar energy minimum purchase standard applicable to specified electric utilities.</t>
  </si>
  <si>
    <t>IA_S_0000002029_2015_0</t>
  </si>
  <si>
    <t>A bill for an act relating to installation, operation, and use of solar energy systems.</t>
  </si>
  <si>
    <t>IA_S_0000002029_2011_0</t>
  </si>
  <si>
    <t>A bill for an act establishing a state renewable energy production goal.</t>
  </si>
  <si>
    <t>IA_S_0000000084_2009_0</t>
  </si>
  <si>
    <t>A bill for an act relating to the adoption of small wind energy system ordinances by cities and counties.</t>
  </si>
  <si>
    <t>IA_H_0000000304_2009_0</t>
  </si>
  <si>
    <t>A bill for an act providing for the establishment of rural wind cooperatives.</t>
  </si>
  <si>
    <t>IA_S_0000002030_2009_0</t>
  </si>
  <si>
    <t>A bill for an act requiring disclosure to public utility customers of the percentage of electricity furnished to the customer derived from alternative and renewable energy sources.</t>
  </si>
  <si>
    <t>IA_H_0000000087_2021_0</t>
  </si>
  <si>
    <t>A bill for an act relating to pipelines and underground storage and making penalties applicable.</t>
  </si>
  <si>
    <t>IA_S_0000002228_2009_0</t>
  </si>
  <si>
    <t>IA_S_0000000372_2013_0</t>
  </si>
  <si>
    <t>A bill for an act establishing an incentive program applicable to specified wind energy production facilities. (Formerly SSB 1234.)</t>
  </si>
  <si>
    <t>IA_S_0000002057_2009_0</t>
  </si>
  <si>
    <t>A bill for an act relating to renewable energy production by establishing a solar electric generation standard applicable to electric public utilities.</t>
  </si>
  <si>
    <t>IA_S_0000002130_2011_0</t>
  </si>
  <si>
    <t>A bill for an act providing for the development of a state renewable energy economic development plan.</t>
  </si>
  <si>
    <t>ncsl_database__energy_legislation_tracking_database__ncsl_topic__fossil_energy; ncsl_database__energy_legislation_tracking_database__ncsl_topic__fossil_energy_natural_gas; ncsl_database__energy_legislation_tracking_database__ncsl_topic__renewable_energy</t>
  </si>
  <si>
    <t>IA_H_0000000226_2013_0</t>
  </si>
  <si>
    <t>A bill for an act relating to alternate energy by allowing the establishment of alternate energy aggregation projects.</t>
  </si>
  <si>
    <t>IA_SSB_0000001234_2013_0</t>
  </si>
  <si>
    <t>A study bill for an act establishing an incentive program applicable to specified wind energy production facilities.</t>
  </si>
  <si>
    <t>IA_S_0000000248_2015_0</t>
  </si>
  <si>
    <t>A bill for an act excluding from the utility replacement tax the consumption of natural gas by certain persons and including effective date and retroactive applicability provisions.</t>
  </si>
  <si>
    <t>IA_H_0000002135_2015_0</t>
  </si>
  <si>
    <t>IA_HSB_0000000145_2013_0</t>
  </si>
  <si>
    <t>A study bill for authorizing specified electric utility customers to engage in agricultural aggregate net metering.</t>
  </si>
  <si>
    <t>IA_S_0000000214_2009_0</t>
  </si>
  <si>
    <t>A bill for an act relating to property tax exemption eligibility for methane gas conversion property and including an effective date and applicability date provision. (See SF 479.)</t>
  </si>
  <si>
    <t>IA_H_0000000159_2019_0</t>
  </si>
  <si>
    <t>A bill for an act providing for the regulation of wind energy conversion facility installations by counties.</t>
  </si>
  <si>
    <t>IA_H_0000002046_2013_0</t>
  </si>
  <si>
    <t>A bill for an act restricting the issuance of a certificate of public convenience, use, and necessity for nuclear generating facility applicants until specified requirements are met.</t>
  </si>
  <si>
    <t>IA_S_0000002239_2011_0</t>
  </si>
  <si>
    <t>A bill for an act establishing an incentive program applicable to specified wind energy production facilities.</t>
  </si>
  <si>
    <t>IA_H_0000002205_2011_0</t>
  </si>
  <si>
    <t>A bill for an act including natural gas facilities and electric generating facilities within the definition of a county enterprise.</t>
  </si>
  <si>
    <t>IA_S_0000000315_2013_0</t>
  </si>
  <si>
    <t>A bill for an act establishing farm-owned distributed generation facility purchase requirements applicable to specified utilities, making penalties applicable, and including effective date provisions.</t>
  </si>
  <si>
    <t>IA_S_0000002104_2011_0</t>
  </si>
  <si>
    <t>A bill for an act exempting persons furnishing electricity from solar energy conversion facilities to designated entities under specified circumstances from public utility regulation.</t>
  </si>
  <si>
    <t>IA_H_0000000313_2013_0</t>
  </si>
  <si>
    <t>A bill for an act establishing solar energy ownership or purchasing goals applicable to electric utilities.</t>
  </si>
  <si>
    <t>IA_H_0000000346_2019_0</t>
  </si>
  <si>
    <t>A bill for an act relating to solar energy storage capacity and ownership or purchase requirements applicable to certain electric utilities.</t>
  </si>
  <si>
    <t>IA_H_0000002166_2013_0</t>
  </si>
  <si>
    <t>A bill for an act requiring a specified percentage of alternate energy purchase requirements to be derived from solar energy.</t>
  </si>
  <si>
    <t>IA_H_0000000477_2011_0</t>
  </si>
  <si>
    <t>IA_H_0000002336_2013_0</t>
  </si>
  <si>
    <t>A bill for an act providing for the establishment of a net metering program applicable to rate-regulated electric utilities, and including effective date provisions.</t>
  </si>
  <si>
    <t>IA_block_32</t>
  </si>
  <si>
    <t>IA_H_0000000221_2021_0</t>
  </si>
  <si>
    <t>Promoting renewable energy and energy efficiency</t>
  </si>
  <si>
    <t>A bill for an act relating to the solar energy system tax credit available against the individual and corporate income tax, the franchise tax, the moneys and credits tax, and including effective date and retroactive applicability provisions.</t>
  </si>
  <si>
    <t>IA_H_0000000339_2009_0</t>
  </si>
  <si>
    <t>A bill for an act providing for the establishment of small wind innovation zones, providing for the applicability of tax credits, and including effective and retroactive applicability date provisions. (See Cmte. Bill HF 748) (See Cmte. Bill HF 810)</t>
  </si>
  <si>
    <t>IA_SSB_0000003080_2015_0</t>
  </si>
  <si>
    <t>A study bill for an act increasing the amount of tax credits that may be claimed annually for the solar energy system tax credits and including effective date and applicability provisions.</t>
  </si>
  <si>
    <t>IA_SSB_0000001211_2013_0</t>
  </si>
  <si>
    <t>A study bill for an act relating to alternate energy by extending renewable energy tax credit eligibility dates, expanding membership of the Iowa energy center advisory council, and establishing specified grant and loan funds.</t>
  </si>
  <si>
    <t>IA_H_0000000340_2009_0</t>
  </si>
  <si>
    <t>A bill for an act relating to energy efficiency by creating a renewable energy transmission authority, and conferring bonding authority upon the authority.</t>
  </si>
  <si>
    <t>IA_SSB_0000001192_2015_0</t>
  </si>
  <si>
    <t>A study bill for an act increasing the cumulative value of solar energy tax credits which may be claimed annually, and including effective date and retroactive applicability provisions.</t>
  </si>
  <si>
    <t>IA_S_0000000452_2009_0</t>
  </si>
  <si>
    <t>A bill for an act directing the office of energy independence to establish a community grant program for energy efficiency projects, and allocating appropriated amounts for purposes of funding the program. (Formerly SF 172 &amp; SF 368.) Effective 7-1-09.</t>
  </si>
  <si>
    <t>IA_SSB_0000003137_2015_0</t>
  </si>
  <si>
    <t>A study bill for an act authorizing cities and counties to establish energy efficiency improvement districts and district boards and providing for financing of energy efficiency improvements.</t>
  </si>
  <si>
    <t>IA_SSB_0000001193_2015_0</t>
  </si>
  <si>
    <t>A study bill for an act modifying provisions applicable to the renewable energy tax credit.</t>
  </si>
  <si>
    <t>IA_H_0000000476_2019_0</t>
  </si>
  <si>
    <t>A bill for an act relating to solar energy system tax credits, and including applicability provisions.</t>
  </si>
  <si>
    <t>IA_S_0000000210_2015_0</t>
  </si>
  <si>
    <t>A bill for an act extending placement in service requirements applicable to the renewable energy tax credit.</t>
  </si>
  <si>
    <t>IA_S_0000000242_2015_0</t>
  </si>
  <si>
    <t>IA_S_0000000394_2011_0</t>
  </si>
  <si>
    <t>A bill for an act creating a high performance certification program applicable to certain public buildings. (Formerly SSB 1091.)</t>
  </si>
  <si>
    <t>IA_S_0000002028_2015_0</t>
  </si>
  <si>
    <t>A bill for an act creating a nonprofit organization energy efficiency grant program and making an appropriation. (See SF 2182.)</t>
  </si>
  <si>
    <t>IA_S_0000000099_2011_0</t>
  </si>
  <si>
    <t>A bill for an act establishing a solar energy rebate program and fund, and making an appropriation.</t>
  </si>
  <si>
    <t>IA_H_0000000740_2009_0</t>
  </si>
  <si>
    <t>A bill for an act relating to motor vehicle emission standards. (Formerly HF 422)</t>
  </si>
  <si>
    <t>IA_H_0000000769_2009_0</t>
  </si>
  <si>
    <t>A bill for an act directing the regents institutions to review and prepare a report regarding the state's vulnerability to climatic change. (Formerly HSB 218) (See Cmte. Bill HF 827)</t>
  </si>
  <si>
    <t>IA_SSB_0000001136_2013_0</t>
  </si>
  <si>
    <t>A study bill for an act relating to qualification for and receipt of the wind energy and renewable energy tax credits.</t>
  </si>
  <si>
    <t>IA_S_0000000414_2013_0</t>
  </si>
  <si>
    <t>A bill for an act relating to alternate energy by extending renewable energy tax credit eligibility dates, expanding membership of the Iowa energy center advisory council, and establishing specified grant and loan funds. (Formerly SSB 1211.)</t>
  </si>
  <si>
    <t>IA_S_0000000097_2017_0</t>
  </si>
  <si>
    <t>A bill for an act increasing the amount of solar energy system tax credits that may be claimed annually and including effective date and retroactive applicability provisions.</t>
  </si>
  <si>
    <t>IA_SSB_0000003201_2013_0</t>
  </si>
  <si>
    <t>A study bill for an act modifying provisions applicable to the solar energy system tax credit, and including retroactive applicability provisions.</t>
  </si>
  <si>
    <t>IA_S_0000002182_2015_0</t>
  </si>
  <si>
    <t>A bill for an act creating a nonprofit organization energy efficiency grant program and making an appropriation. (Formerly SF 2028.)</t>
  </si>
  <si>
    <t>IA_SSB_0000003169_2015_0</t>
  </si>
  <si>
    <t>IA_S_0000000306_2013_0</t>
  </si>
  <si>
    <t>A bill for an act providing for the reduction and recovery of excess food items by the department of natural resources. (Formerly SSB 1138.)</t>
  </si>
  <si>
    <t>IA_H_0000000070_2013_0</t>
  </si>
  <si>
    <t>A bill for an act providing for small business eligibility to qualify for and obtain specified energy-related financial assistance.</t>
  </si>
  <si>
    <t>IA_H_0000000059_2013_0</t>
  </si>
  <si>
    <t>A bill for an act relating to energy efficiency efforts by state agencies and including effective date provisions.</t>
  </si>
  <si>
    <t>IA_S_0000002175_2011_0</t>
  </si>
  <si>
    <t>A bill for an act specifying requirements applicable to the issuance of a permit for extraction of oil or natural gas pursuant to hydraulic fracturing.</t>
  </si>
  <si>
    <t>IA_H_0000000448_2009_0</t>
  </si>
  <si>
    <t>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t>
  </si>
  <si>
    <t>IA_HSB_0000000243_2015_0</t>
  </si>
  <si>
    <t>A study bill for modifying provisions applicable to the renewable energy tax credit.</t>
  </si>
  <si>
    <t>IA_S_0000000030_2013_0</t>
  </si>
  <si>
    <t>A bill for an act relating to and extending provisions applicable to the renewable energy tax credit.</t>
  </si>
  <si>
    <t>IA_S_0000002005_2013_0</t>
  </si>
  <si>
    <t>A bill for an act establishing a solar energy initiative involving specified institutions under the control of the state board of regents, and making an appropriation.</t>
  </si>
  <si>
    <t>IA_H_0000002395_2021_0</t>
  </si>
  <si>
    <t>A bill for an act relating to the solar energy system tax credit, and including effective date and applicability provisions.(See HF 2556.)</t>
  </si>
  <si>
    <t>IA_H_0000000370_2011_0</t>
  </si>
  <si>
    <t>IA_HSB_0000000242_2015_0</t>
  </si>
  <si>
    <t>A study bill for increasing the cumulative value of solar energy tax credits which may be claimed annually, and including effective date and retroactive applicability provisions.</t>
  </si>
  <si>
    <t>IA_S_0000000213_2009_0</t>
  </si>
  <si>
    <t>IA_S_0000000101_2019_0</t>
  </si>
  <si>
    <t>A bill for an act establishing a fuel-efficient motor vehicle use tax refund, and making an appropriation.</t>
  </si>
  <si>
    <t>IA_S_0000000105_2019_0</t>
  </si>
  <si>
    <t>IA_S_0000002340_2013_0</t>
  </si>
  <si>
    <t>A bill for an act modifying provisions applicable to the solar energy system tax credit, and including effective date and retroactive applicability provisions. (Formerly SSB 3201.) Effective 5-30-14.</t>
  </si>
  <si>
    <t>IA_H_0000000083_2021_0</t>
  </si>
  <si>
    <t>A bill for an act creating a legislative tax credit review committee as a committee of the legislative council.</t>
  </si>
  <si>
    <t>IA_H_0000002331_2009_0</t>
  </si>
  <si>
    <t>IA_S_0000000215_2021_0</t>
  </si>
  <si>
    <t>IA_H_0000002124_2019_0</t>
  </si>
  <si>
    <t>A bill for an act authorizing cities and counties to establish energy investment districts and district boards and providing for financing of energy investments.</t>
  </si>
  <si>
    <t>IA_S_0000002343_2013_0</t>
  </si>
  <si>
    <t>A bill for an act relating to qualification requirements for the renewable energy tax credit. (Formerly SF 2032.) Effective 7-1-14.</t>
  </si>
  <si>
    <t>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ncsl_database__energy_legislation_tracking_database__ncsl_topic__transportation</t>
  </si>
  <si>
    <t>IA_H_0000000810_2009_0</t>
  </si>
  <si>
    <t>A bill for an act providing for the establishment of small wind innovation zones, providing for the applicability of tax credits, and including effective and retroactive applicability date provisions. Effective 5-22-09.</t>
  </si>
  <si>
    <t>IA_H_0000000336_2017_0</t>
  </si>
  <si>
    <t>IA_S_0000002096_2017_0</t>
  </si>
  <si>
    <t>IA_H_0000000323_2021_0</t>
  </si>
  <si>
    <t>IA_S_0000002134_2013_0</t>
  </si>
  <si>
    <t>A bill for an act relating to utilization of energy efficient forms of lighting with regard to city and county exterior flood lighting and certain parking facility lighting.</t>
  </si>
  <si>
    <t>IA_H_0000002061_2019_0</t>
  </si>
  <si>
    <t>A bill for an act relating to registration fees paid for certain electric vehicles, including by altering the amounts of the registration fees, creating a tax credit for registration fees paid, and exempting customers of an electric utility who have paid registration fees from certain user or franchise fees, and including applicability provisions.</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</si>
  <si>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ncsl_database__ncsl_transportation_funding_finance_legis_database__ncsl_topic__state_taxes_on_aviation_and_jet_fuels</t>
  </si>
  <si>
    <t>IA_S_0000000511_2015_0</t>
  </si>
  <si>
    <t>A bill for an act modifying and enacting provisions relating to specified renewable energy tax credits, and including effective date and retroactive applicability provisions. (Formerly SSB 1193.)</t>
  </si>
  <si>
    <t>IA_H_0000000281_2013_0</t>
  </si>
  <si>
    <t>A bill for an act subjecting photovoltaic installations to electrician licensing provisions.</t>
  </si>
  <si>
    <t>IA_S_0000000004_2013_0</t>
  </si>
  <si>
    <t>A bill for an act making an appropriation to the state board of regents for purposes of constructing solar electric generation facilities at the state university of Iowa and including effective date provisions.</t>
  </si>
  <si>
    <t>IA_SSB_0000001175_2013_0</t>
  </si>
  <si>
    <t>A study bill for an act modifying provisions relating to solar energy system income tax credits and including effective date and applicability provisions.</t>
  </si>
  <si>
    <t>IA_H_0000000241_2013_0</t>
  </si>
  <si>
    <t>A bill for an act establishing an energy efficiency training curriculum applicable to designated school district employees.</t>
  </si>
  <si>
    <t>IA_H_0000002182_2019_0</t>
  </si>
  <si>
    <t>A bill for an act relating to an electric vehicle charging station grant program and fund, and making appropriations.</t>
  </si>
  <si>
    <t>IA_H_0000002470_2013_0</t>
  </si>
  <si>
    <t>A bill for an act relating to state financial matters, including state sales and use taxes, the natural resources and outdoor recreation trust fund, and the state individual income tax, and including effective date and applicability provisions.</t>
  </si>
  <si>
    <t>IA_H_0000000641_2021_0</t>
  </si>
  <si>
    <t>IA_H_0000000283_2013_0</t>
  </si>
  <si>
    <t>A bill for an act establishing an energy audit program with regard to elementary and secondary public school buildings.</t>
  </si>
  <si>
    <t>IA_H_0000000149_2015_0</t>
  </si>
  <si>
    <t>A bill for an act requiring specified utilities to establish a solar energy bank program for the benefit of qualifying low-income customers.</t>
  </si>
  <si>
    <t>IA_S_0000002326_2021_0</t>
  </si>
  <si>
    <t>A bill for an act relating to the solar energy system tax credit, and including effective date and applicability provisions.</t>
  </si>
  <si>
    <t>IA_H_0000000422_2013_0</t>
  </si>
  <si>
    <t>A bill for an act providing for a study to encourage the development and expansion of alternate energy production.</t>
  </si>
  <si>
    <t>IA_H_0000002203_2013_0</t>
  </si>
  <si>
    <t>IA_H_0000000128_2013_0</t>
  </si>
  <si>
    <t>A bill for an act relating to permits for the drilling of a well for oil or gas utilizing hydraulic fracturing and providing for the establishment of fees.</t>
  </si>
  <si>
    <t>IA_S_0000000135_2019_0</t>
  </si>
  <si>
    <t>A bill for an act providing for a study relating to the discontinuation of coal for electricity production in the state.</t>
  </si>
  <si>
    <t>IA_H_0000000064_2017_0</t>
  </si>
  <si>
    <t>A bill for an act relating to utility cost disclosures in connection with rental properties, providing penalties, and including applicability provisions.</t>
  </si>
  <si>
    <t>IA_H_0000000684_2009_0</t>
  </si>
  <si>
    <t>A bill for an act relating to the membership and administration of the Iowa propane education and research council. Effective 7-01-09.</t>
  </si>
  <si>
    <t>ncsl_database__energy_legislation_tracking_database__ncsl_topic__energy_efficiency; ncsl_database__energy_legislation_tracking_database__ncsl_topic__fossil_energy</t>
  </si>
  <si>
    <t>IA_S_0000000208_2009_0</t>
  </si>
  <si>
    <t>A bill for an act relating to the membership and administration of the Iowa propane education and research council, increasing an assessment, and providing an effective date. (Formerly SF 1355.)</t>
  </si>
  <si>
    <t>IA_H_0000000475_2015_0</t>
  </si>
  <si>
    <t>A bill for an act relating to alternate energy by allowing the establishment of community solar garden projects.</t>
  </si>
  <si>
    <t>IA_S_0000000136_2019_0</t>
  </si>
  <si>
    <t>A bill for an act providing for fossil fuel cost disclosure in public utility customer billings.</t>
  </si>
  <si>
    <t>IA_S_0000002327_2015_0</t>
  </si>
  <si>
    <t>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and other applicability provisions. (Formerly SSB 3190.)</t>
  </si>
  <si>
    <t>IA_H_0000000303_2009_0</t>
  </si>
  <si>
    <t>A bill for an act providing for the establishment of an energy affordability program for the benefit of residential consumers of propane.</t>
  </si>
  <si>
    <t>IA_S_0000000492_2019_0</t>
  </si>
  <si>
    <t>A bill for an act establishing an agriculture climate adaptation advisory task force and providing for an agriculture climate adaptation report.</t>
  </si>
  <si>
    <t>IA_H_0000002073_2021_0</t>
  </si>
  <si>
    <t>A bill for an act reducing the solar energy system tax credit wait list by reducing authorized aggregate tax credits for certain economic development programs.</t>
  </si>
  <si>
    <t>IA_H_0000002030_2021_0</t>
  </si>
  <si>
    <t>A bill for an act relating to the adoption of energy conservation requirements by governmental subdivisions.</t>
  </si>
  <si>
    <t>IA_SSB_0000001201_2021_0</t>
  </si>
  <si>
    <t>A bill for an act removing a preference for purchasing of Iowa coal by state and local government entities.(See SF 468.)</t>
  </si>
  <si>
    <t>IA_S_0000002318_2021_0</t>
  </si>
  <si>
    <t>A bill for an act relating to the solar energy system tax credit available against the individual or corporate income tax, the franchise tax, and the moneys and credits tax, and including effective date and retroactive applicability provisions.</t>
  </si>
  <si>
    <t>IA_S_0000000216_2021_0</t>
  </si>
  <si>
    <t>A bill for an act relating to the state building code and including effective date provisions.</t>
  </si>
  <si>
    <t>IA_H_0000002172_2011_0</t>
  </si>
  <si>
    <t>A bill for an act prohibiting nuclear generating facilities from reprocessing fuel under specified circumstances.</t>
  </si>
  <si>
    <t>IA_S_0000000207_2021_0</t>
  </si>
  <si>
    <t>A bill for an act relating to the establishment of a task force regarding climate adaptability and resiliency.</t>
  </si>
  <si>
    <t>IA_H_0000000155_2017_0</t>
  </si>
  <si>
    <t>A bill for an act providing for the establishment of a crude oil disaster prevention and response fund, establishing fees, and making an appropriation.</t>
  </si>
  <si>
    <t>IA_S_0000002054_2021_0</t>
  </si>
  <si>
    <t>A bill for an act requiring the department of natural resources to develop a plan to match the nationally determined commitment to cut greenhouse gas pollution.</t>
  </si>
  <si>
    <t>IA_H_0000000724_2019_0</t>
  </si>
  <si>
    <t>IA_SSB_0000001259_2015_0</t>
  </si>
  <si>
    <t>A study bill for An Act establishing farm=owned distributed generation facility purchase requirements applicable to specified utilities and cooperatives, making penalties applicable, and including effective date provisions.</t>
  </si>
  <si>
    <t>IA_H_0000000355_2021_0</t>
  </si>
  <si>
    <t>IA_H_0000002331_2019_0</t>
  </si>
  <si>
    <t>A bill for an act relating to the use of moneys administered by the Iowa energy center for energy efficiency investments and the construction of specified renewable energy generation facilities.</t>
  </si>
  <si>
    <t>IA_H_0000000351_2021_0</t>
  </si>
  <si>
    <t>IA_H_0000002193_2021_0</t>
  </si>
  <si>
    <t>A bill for an act creating a nonprofit organization energy efficiency grant program, making an appropriation, and including effective date provisions.</t>
  </si>
  <si>
    <t>IA_H_0000000520_2019_0</t>
  </si>
  <si>
    <t>A bill for an act relating to the provision of electrical service at electric vehicle charging stations.</t>
  </si>
  <si>
    <t>IA_S_0000000498_2019_0</t>
  </si>
  <si>
    <t>A bill for an act providing for the installation of solar energy systems in state buildings.</t>
  </si>
  <si>
    <t>IA_block_307</t>
  </si>
  <si>
    <t>IA_SSB_0000001055_2017_0</t>
  </si>
  <si>
    <t>Geothermal Tax Incentives</t>
  </si>
  <si>
    <t>A bill for an act relating to the property tax exemption for the value added by certain geothermal heating or cooling systems and including applicability provisions.</t>
  </si>
  <si>
    <t>IA_H_0000000104_2015_0</t>
  </si>
  <si>
    <t>A bill for an act relating to the property tax exemption for the value added by certain geothermal heating or cooling systems and including applicability provisions. (See Cmte. Bill HF 627)</t>
  </si>
  <si>
    <t>IA_H_0000000226_2015_0</t>
  </si>
  <si>
    <t>A bill for an act relating to individual and corporate income tax credits for the installation of geothermal energy systems in Iowa and including effective date and retroactive applicability provisions.</t>
  </si>
  <si>
    <t>IA_H_0000000123_2017_0</t>
  </si>
  <si>
    <t>A bill for an act creating a geothermal tax credit available against the franchise tax and including effective date and retroactive applicability provisions.</t>
  </si>
  <si>
    <t>IA_H_0000000122_2017_0</t>
  </si>
  <si>
    <t>A bill for an act creating a geothermal tax credit available against the corporate income tax and including effective date and retroactive applicability provisions.</t>
  </si>
  <si>
    <t>IA_SSB_0000001120_2017_0</t>
  </si>
  <si>
    <t>IA_SSB_0000001121_2017_0</t>
  </si>
  <si>
    <t>IA_H_0000002174_2015_0</t>
  </si>
  <si>
    <t>A bill for an act creating a geothermal tax credit available against the individual income tax and including effective date and applicability provisions. (See Cmte. Bill HF 2452)</t>
  </si>
  <si>
    <t>IA_H_0000000635_2011_0</t>
  </si>
  <si>
    <t>A bill for an act relating to the construction and installation of geothermal heat pumps, providing income tax credits for such construction and installation, and including effective date and retroactive applicability provisions. (Formerly HF 335) (See Cmte. Bill HF 2447)</t>
  </si>
  <si>
    <t>IA_S_0000000387_2017_0</t>
  </si>
  <si>
    <t>A bill for an act creating a geothermal tax credit available against the franchise tax and including effective date and retroactive applicability provisions. (Formerly SSB 1120.)</t>
  </si>
  <si>
    <t>IA_S_0000000386_2017_0</t>
  </si>
  <si>
    <t>A bill for an act creating a geothermal tax credit available against the corporate income tax and including effective date and retroactive applicability provisions. (Formerly SSB 1121.)</t>
  </si>
  <si>
    <t>IA_H_0000002452_2015_0</t>
  </si>
  <si>
    <t>A bill for an act creating a geothermal tax credit available against the individual income tax and including effective date and applicability provisions. (Formerly HF 2174)</t>
  </si>
  <si>
    <t>IA_H_0000000652_2017_0</t>
  </si>
  <si>
    <t>Financial Incentives for Ethanol</t>
  </si>
  <si>
    <t>A bill for an act relating to state revenue and finance by modifying certain tax credits and tax credit programs and providing for transfers to the cash reserve fund and the taxpayers trust fund, and including effective date and retroactive and other applicability provisions. (Formerly HSB 187.)</t>
  </si>
  <si>
    <t>IA_H_0000000012_2019_0</t>
  </si>
  <si>
    <t>A bill for an act providing for the future repeal of certain tax credits.</t>
  </si>
  <si>
    <t>IA_SSB_0000001014_2017_0</t>
  </si>
  <si>
    <t>A bill for an act updating the Code references to the Internal Revenue Code and decoupling from certain federal bonus depreciation provisions and the expensing of certain depreciable business assets, and including effective date and retroactive applicability provisions.</t>
  </si>
  <si>
    <t>IA_HSB_0000000689_2019_0</t>
  </si>
  <si>
    <t>A bill for an act relating to the renewable fuel infrastructure program for retail motor fuel sites, by providing for the award of standard financial incentives to participating persons.</t>
  </si>
  <si>
    <t>IA_HSB_0000000153_2021_0</t>
  </si>
  <si>
    <t>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penalties.(See HF 477.)</t>
  </si>
  <si>
    <t>IA_H_0000000347_2017_0</t>
  </si>
  <si>
    <t>A bill for an act providing for the display of information regarding the content of biofuel in renewable fuels sold by retail dealers of motor fuel, including advertising and decals affixed to motor fuel pumps, making penalties applicable, and including effective date provisions.</t>
  </si>
  <si>
    <t>IA_H_0000002567_2019_0</t>
  </si>
  <si>
    <t>A bill for an act relating to the E-15 gasoline infrastructure program, by providing for the award of financial incentives to participating persons. (Formerly HSB 689.)</t>
  </si>
  <si>
    <t>IA_H_0000000477_2021_0</t>
  </si>
  <si>
    <t>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penalties.(Formerly HSB 153.)</t>
  </si>
  <si>
    <t>IA_block_219</t>
  </si>
  <si>
    <t>IA_S_0000000434_2013_0</t>
  </si>
  <si>
    <t>Tax Credits for Electric/Natural Gas Vehicle Facilities</t>
  </si>
  <si>
    <t>A bill for an act relating to an electric or natural gas vehicle facility tax credit and including effective date and retroactive applicability provisions. (Formerly SF 238.)</t>
  </si>
  <si>
    <t>IA_S_0000000238_2013_0</t>
  </si>
  <si>
    <t>A bill for an act relating to an electric or natural gas vehicle facility tax credit and including effective date and retroactive applicability provisions. (See SF 434.)</t>
  </si>
  <si>
    <t>IA_S_0000000463_2011_0</t>
  </si>
  <si>
    <t>A bill for an act providing for an alternative motor fuel facility tax credit and including effective date and applicability provisions. (Formerly SSB 1154; see SF 520.)</t>
  </si>
  <si>
    <t>IA_S_0000000143_2015_0</t>
  </si>
  <si>
    <t>A bill for an act relating to an electric or natural gas vehicle facility tax credit and including effective date and retroactive applicability provisions. (See SF 483 and SF 2319.)</t>
  </si>
  <si>
    <t>IA_S_0000000483_2015_0</t>
  </si>
  <si>
    <t>A bill for an act relating to an electric or natural gas vehicle facility tax credit and including effective date and retroactive applicability provisions. (Formerly SF 143; see SF 2319.)</t>
  </si>
  <si>
    <t>IA_HSB_0000000216_2015_0</t>
  </si>
  <si>
    <t>A study bill relating to an electric or natural gas vehicle facility tax credit and including effective date and retroactive applicability provisions.</t>
  </si>
  <si>
    <t>IA_S_0000000520_2011_0</t>
  </si>
  <si>
    <t>A bill for an act providing for an electric or natural gas vehicle facility tax credit and including effective date and applicability provisions. (Formerly SSB 1154 and SF 463.)</t>
  </si>
  <si>
    <t>IA_H_0000000267_2013_0</t>
  </si>
  <si>
    <t>A bill for an act relating to an electric or natural gas vehicle facility tax credit and including effective date and retroactive applicability provisions.</t>
  </si>
  <si>
    <t>IA_S_0000002319_2015_0</t>
  </si>
  <si>
    <t>A bill for an act relating to an alternative fuel vehicle facility income tax credit and including applicability provisions. (Formerly SF 143 and SF 483.)</t>
  </si>
  <si>
    <t>IA_S_0000000431_2013_0</t>
  </si>
  <si>
    <t>A bill for an act modifying provisions relating to solar energy system income tax credits and including effective date and applicability provisions. (Formerly SSB 1175.)</t>
  </si>
  <si>
    <t>IA_block_216</t>
  </si>
  <si>
    <t>IA_SSB_0000003123_2021_0</t>
  </si>
  <si>
    <t>Government codes</t>
  </si>
  <si>
    <t>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SF 2361, SF 2383.)</t>
  </si>
  <si>
    <t>IA_HSB_0000000682_2021_0</t>
  </si>
  <si>
    <t>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HF 2527, HF 2569.)</t>
  </si>
  <si>
    <t>IA_S_0000000413_2017_0</t>
  </si>
  <si>
    <t>A bill for an act relating to statute-of-repose periods for improvements to real property and including applicability provisions. (Formerly SSB 1010.) Effective 7-1-17.</t>
  </si>
  <si>
    <t>ncsl_database__energy_legislation_tracking_database__ncsl_topic__fossil_energy; ncsl_database__energy_legislation_tracking_database__ncsl_topic__fossil_energy_natural_gas; ncsl_database__energy_legislation_tracking_database__ncsl_topic__nuclear_energy_facilities</t>
  </si>
  <si>
    <t>IA_S_0000002018_2021_0</t>
  </si>
  <si>
    <t>A bill for an act relating to building design element regulation by governmental subdivisions, and including effective date provisions.</t>
  </si>
  <si>
    <t>IA_S_0000002353_2017_0</t>
  </si>
  <si>
    <t>A bill for an act relating to the membership and duties of the state and local workforce development boards and related responsibilities of the department of workforce development and including effective date provisions. (Formerly SSB 3189.) Effective 5-16-18.</t>
  </si>
  <si>
    <t>IA_block_157</t>
  </si>
  <si>
    <t>IA_H_0000000144_2015_0</t>
  </si>
  <si>
    <t>Taxes, Contracts, and Fees</t>
  </si>
  <si>
    <t>A bill for an act relating to state and local funding for transportation by increasing the rate of the excise taxes on motor fuel and certain special fuel, providing for the deposit in the road use tax fund of certain wagering tax receipts and revenues from city automated traffic enforcement systems, and requiring the department of transportation to implement efficiency measures and to prioritize certain primary highway projects.</t>
  </si>
  <si>
    <t>ncsl_database__energy_legislation_tracking_database__ncsl_topic__transportation; ncsl_database__ncsl_transportation_funding_finance_legis_database__ncsl_topic__state_taxes_on_gasoline_and_diesel; ncsl_database__ncsl_transportation_funding_finance_legis_database__ncsl_topic__transportation_appropriations</t>
  </si>
  <si>
    <t>IA_H_0000002204_2011_0</t>
  </si>
  <si>
    <t>A bill for an act authorizing performance-based efficiency contracts for governmental units.</t>
  </si>
  <si>
    <t>IA_H_0000000168_2019_0</t>
  </si>
  <si>
    <t>A bill for an act reducing the excise tax on motor fuel and certain special fuel, and including applicability provisions.</t>
  </si>
  <si>
    <t>ncsl_database__energy_legislation_tracking_database__ncsl_topic__fossil_energy; ncsl_database__energy_legislation_tracking_database__ncsl_topic__fossil_energy_natural_gas; ncsl_database__ncsl_transportation_funding_finance_legis_database__ncsl_topic__state_taxes_on_gasoline_and_diesel</t>
  </si>
  <si>
    <t>IA_H_0000000123_2011_0</t>
  </si>
  <si>
    <t>A bill for an act relating to certain fees associated with solid waste.</t>
  </si>
  <si>
    <t>IA_block_138</t>
  </si>
  <si>
    <t>IA_S_0000000257_2015_0</t>
  </si>
  <si>
    <t>Transportation (Vehicle) Funding and Regulations</t>
  </si>
  <si>
    <t>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SSB 1168.) Various effective dates; see sections 14 and 15 of bill.</t>
  </si>
  <si>
    <t>IA_H_0000000351_2015_0</t>
  </si>
  <si>
    <t>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HSB 129)</t>
  </si>
  <si>
    <t>ncsl_database__energy_legislation_tracking_database__ncsl_topic__transportation; ncsl_database__ncsl_transportation_funding_finance_legis_database__ncsl_topic__bonding_and_debt; ncsl_database__ncsl_transportation_funding_finance_legis_database__ncsl_topic__state_taxes_on_gasoline_and_diesel</t>
  </si>
  <si>
    <t>IA_S_0000000473_2019_0</t>
  </si>
  <si>
    <t>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SSB 1208.)</t>
  </si>
  <si>
    <t>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ncsl_database__ncsl_transportation_funding_finance_legis_database__ncsl_topic__state_general_sales_taxes; ncsl_database__ncsl_transportation_funding_finance_legis_database__ncsl_topic__state_taxes_on_gasoline_and_diesel</t>
  </si>
  <si>
    <t>IA_H_0000000725_2019_0</t>
  </si>
  <si>
    <t>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HSB 197; See HF 767.)</t>
  </si>
  <si>
    <t>ncsl_database__energy_legislation_tracking_database__ncsl_topic__renewable_energy; ncsl_database__energy_legislation_tracking_database__ncsl_topic__renewable_energy_hydrogren; ncsl_database__energy_legislation_tracking_database__ncsl_topic__transportation; ncsl_database__energy_legislation_tracking_database__ncsl_topic__transportation_alt_fuel/hybrid; ncsl_database__ncsl_transportation_funding_finance_legis_database__ncsl_topic__state_dmv_fees; ncsl_database__ncsl_transportation_funding_finance_legis_database__ncsl_topic__state_taxes_on_gasoline_and_diesel</t>
  </si>
  <si>
    <t>IA_S_0000000128_2009_0</t>
  </si>
  <si>
    <t>A bill for an act relating to and increasing the excise tax on motor fuel and certain special fuel and allocating a portion of the increased revenues to the TIME-21 fund.</t>
  </si>
  <si>
    <t>IA_HSB_0000000197_2019_0</t>
  </si>
  <si>
    <t>IA_H_0000000083_2015_0</t>
  </si>
  <si>
    <t>A bill for an act providing for an excise tax on motor fuel and special fuel used in motor vehicles based on the wholesale price of the fuel and including effective date provisions.</t>
  </si>
  <si>
    <t>IA_S_0000000473_2017_0</t>
  </si>
  <si>
    <t>A bill for an act relating to the enforcement of motor vehicle laws and the regulation of commercial motor vehicles and certain operators by the department of transportation, and including effective date provisions. (Formerly SSB 1036.)</t>
  </si>
  <si>
    <t>IA_H_0000002195_2013_0</t>
  </si>
  <si>
    <t>A bill for an act relating to the alternate energy revolving loan program.</t>
  </si>
  <si>
    <t>IA_S_0000002107_2019_0</t>
  </si>
  <si>
    <t>A bill for an act establishing a motor vehicle mileage tax pilot program.</t>
  </si>
  <si>
    <t>IA_H_0000000582_2013_0</t>
  </si>
  <si>
    <t>A bill for an act relating to matters under the purview of the department of transportation, including the use of information contained in electronic driver and nonoperator identification records, the form of motor vehicle financial liability coverage cards, motor truck registration periods,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(Formerly HSB 78)</t>
  </si>
  <si>
    <t>IA_H_0000000640_2015_0</t>
  </si>
  <si>
    <t>A bill for an act relating to air quality, by providing for the establishment, imposition, and collection of fees, the creation or administration of funds and programs, making appropriations, and including effective date provisions. (Formerly HSB 219)</t>
  </si>
  <si>
    <t>IA_H_0000000266_2015_0</t>
  </si>
  <si>
    <t>A bill for an act regarding disposal of yard waste in landfills operating a methane collection system. Effective 7-1-15.</t>
  </si>
  <si>
    <t>FL_block_38</t>
  </si>
  <si>
    <t>FL_block_5</t>
  </si>
  <si>
    <t>FL_block_0</t>
  </si>
  <si>
    <t>FL</t>
  </si>
  <si>
    <t>FL_H_0000001351_2017_0</t>
  </si>
  <si>
    <t>Renewable Energy Source Devices</t>
  </si>
  <si>
    <t>Excludes value of renewable energy source device installed on or after specified date from assessed value of real property; exempts assessed value of certain renewable energy source devices from ad valorem taxation; creates part entitled "Distributed Energy Generation System Sales"; provides applicability relating to, &amp; specifying disclosures required of, certain agreements to sell or lease distributed energy generation systems; requires sellers that install such systems to comply with specified safety standards; requires DBPR to adopt rules &amp; publish standard disclosure forms.</t>
  </si>
  <si>
    <t>FL_H_0000000633_2018_0</t>
  </si>
  <si>
    <t>Florida Smart City Challenge Grant Program</t>
  </si>
  <si>
    <t>Creates Florida Smart City Challenge Grant Program within DOT; provides program goals &amp; grant eligibility requirements; requires DOT to issue request for proposals; provides proposal requirements, grant award requirements, &amp; requirements for use of grant funds; requires reports; requires administrative support by DOT; authorizes DOT to select independent nongovernmental entity to perform certain functions; provides selection requirements.</t>
  </si>
  <si>
    <t>ncsl_database__energy_legislation_tracking_database__ncsl_topic__energy_efficiency; ncsl_database__energy_legislation_tracking_database__ncsl_topic__energy_security_and_critical_infrastructure; ncsl_database__energy_legislation_tracking_database__ncsl_topic__renewable_energy; ncsl_database__energy_legislation_tracking_database__ncsl_topic__transportation; ncsl_database__energy_legislation_tracking_database__ncsl_topic__transportation_alt_fuel/hybrid</t>
  </si>
  <si>
    <t>FL_H_0000000195_2016_0</t>
  </si>
  <si>
    <t>Special Election</t>
  </si>
  <si>
    <t>Providing for a special election to be held August 30, 2016, pursuant to Section 5 of Article XI of the State Constitution, for the approval or rejection by the electors of this state of amendments to the State Constitution, proposed by joint resolution, relating to an exemption from the tangible personal property tax for solar or renewable energy source devices, a limitation on the assessed value of real property used for nonresidential purposes for the installation of such devices, and an effective date if such amendments are adopted, etc.</t>
  </si>
  <si>
    <t>FL_H_0000000193_2016_0</t>
  </si>
  <si>
    <t>Solar or Renewable Energy Source Devices/Exemption from Certain Taxation and Assessment</t>
  </si>
  <si>
    <t>Proposing amendments to the State Constitution to authorize the Legislature, by general law, to exempt from ad valorem taxation the assessed value of solar devices or renewable energy source devices that are subject to tangible personal property tax, to authorize the Legislature, by general law, to prohibit the consideration of the installation of such devices in determining the assessed value of residential and nonresidential real property for the purpose of ad valorem taxation, and to provide effective and expiration dates, etc.</t>
  </si>
  <si>
    <t>FL_H_0000000935_2020_0</t>
  </si>
  <si>
    <t>Solar Energy Systems in Educational Facilities</t>
  </si>
  <si>
    <t>Prohibits costs associated with certain solar energy systems from being included in certain cost per student station limitations.</t>
  </si>
  <si>
    <t>FL_H_0000001077_2022_0</t>
  </si>
  <si>
    <t>Public Financing of Potentially At-risk Structures and Infrastructure</t>
  </si>
  <si>
    <t>Provides certain areas are at risk due to sea level rise &amp; structures &amp; infrastructure within those areas are potentially at risk.</t>
  </si>
  <si>
    <t>FL_H_0000000599_2022_0</t>
  </si>
  <si>
    <t>Upgrades to Education Facilities as Emergency Shelters</t>
  </si>
  <si>
    <t>Exempts certain costs associated with certain upgrades to education facilities from being included in certain cost per student station calculations; specifies eligible upgrades that may be made; requires costs associated with certain upgrades to be consistent with prevailing market costs in area where education facility is located.</t>
  </si>
  <si>
    <t>FL_H_0000000421_2022_0</t>
  </si>
  <si>
    <t>Long-term Cleanup of Water Bodies</t>
  </si>
  <si>
    <t>Directs DEP to procure specified technology for purpose of long-term cleanup of water bodies.</t>
  </si>
  <si>
    <t>ncsl_database__energy_legislation_tracking_database__ncsl_topic__climate_change_adaptation_and_environment; ncsl_database__energy_legislation_tracking_database__ncsl_topic__climate_change_carbon_capture_and_sequestration</t>
  </si>
  <si>
    <t>FL_H_0000000943_2020_0</t>
  </si>
  <si>
    <t>Electric Vehicle Charging Stations</t>
  </si>
  <si>
    <t>Defines "master plan for electric vehicle charging stations" or "master plan"; requires DOT, in coordination with Office of Energy within DACS &amp; Florida Clean Cities Coalitions, or other appropriate entities, to develop &amp; adopt by specified date master plan for electric vehicle charging stations on state highway system; specifies goals &amp; objectives of master plan; requires master plan to be updated annually by specified date.</t>
  </si>
  <si>
    <t>FL_H_0000001139_2022_0</t>
  </si>
  <si>
    <t>Energy</t>
  </si>
  <si>
    <t>Revises selection criteria for purchasing or leasing vehicles for state agency, college, or university or certain local government fleets; requires DMS to annually rank vehicles based on lowest lifetime ownership costs over specified number of years &amp; to publish rankings on department&amp;#39;s website; provides certain vehicles must be ranked at specified level unless exception is approved by DMS secretary; removes provision requiring use &amp; procurement of ethanol &amp; biodiesel fuels; requires department, before specified date, to make recommendations to state agencies &amp; local governments relating to procurement &amp; integration of electric &amp; natural gas fuel vehicles.</t>
  </si>
  <si>
    <t>FL_H_0000000981_2018_0</t>
  </si>
  <si>
    <t>Electric and Hybrid Vehicles</t>
  </si>
  <si>
    <t>Requires FTC to review sources of revenue for transportation infrastructure &amp; maintenance projects &amp; prepare report to Governor &amp; Legislature, for submission by specified date, when FTC determines electric &amp; hybrid vehicles make up certain percentage of registered vehicles; authorizes FTC, in consultation with DHSMV, to use certain data; requires FTC, in consultation with DEM, to assess transportation infrastructure with respect to emergency evacuations &amp; electric vehicles; requires long-range transportation plan to consider infrastructure &amp; improvements necessary to accommodate increased use of autonomous technology &amp; electric vehicles.</t>
  </si>
  <si>
    <t>FL_H_0000007053_2022_0</t>
  </si>
  <si>
    <t>Statewide Flooding and Sea Level Rise Resilience</t>
  </si>
  <si>
    <t>Establishes Statewide Office of Resilience within EOG; provides for appointment of Chief Resilience Officer; requires DEP to submit report to Governor &amp; Legislature; requires DOT to develop resilience action plan for State Highway System &amp; submit plan &amp; reports to Governor &amp; Legislature; revises projects DEP may fund within Resilient Florida Grant Program; revises vulnerability assessment requirements for noncoastal communities; extends dates by which DEP must complete comprehensive statewide flood vulnerability &amp; sea level rise data set &amp; assessment; requires projects to be ranked in Statewide Flood &amp; Sea Level Rise Resilience Plan; requires Florida Flood Hub for Applied Research &amp; Innovation to provide tidal &amp; storm surge flooding data to certain entities; revises requirements for copies of evaluation certificates that must be submitted to DEM.</t>
  </si>
  <si>
    <t>FL_H_0000000755_2020_0</t>
  </si>
  <si>
    <t>Pub. Rec. and Meetings/Public Safety Communication Systems</t>
  </si>
  <si>
    <t>Provides exemption from public records &amp; public meeting requirements for certain documents which depict structural elements of, &amp; geographical maps indicating locations of, certain 911, E911, or public safety radio communication system infrastructure, facilities, or structures; provides for retroactive application; requires recording &amp; transcription of exempt portions of meetings; provides an exception; provides for future legislative review &amp; repeal of exemptions; provides statement of public necessity.</t>
  </si>
  <si>
    <t>ncsl_database__energy_legislation_tracking_database__ncsl_topic__energy_security_and_critical_infrastructure; ncsl_database__state_9_1_1_legislation_tracking_database__ncsl_topic__9_1_1_privacy_and_confidentiality</t>
  </si>
  <si>
    <t>FL_block_31</t>
  </si>
  <si>
    <t>FL_H_0000000741_2022_0</t>
  </si>
  <si>
    <t>Provides terms for public utility net metering programs after specified date; provides schedule of reductions to net metering rate designs that apply to customers with net metering applications that are approved after specified dates; authorizes certain customers who own or lease renewable generation to remain under net metering rules that initially applied to those customers for specified time; authorizes public utilities to petition for approval of certain fixed charges designed to meet specified purposes; provides conditions under which rules must be initiated if penetration rate of customer-owned or leased renewable generation meets specified threshold; authorizes public utilities to recover specified lost revenues upon meeting certain requirements.</t>
  </si>
  <si>
    <t>ncsl_database__energy_legislation_tracking_database__ncsl_topic__renewable_energy; ncsl_database__energy_legislation_tracking_database__ncsl_topic__transportation_alt_fuel/hybrid; ncsl_database__energy_legislation_tracking_database__ncsl_topic__utility_regulation</t>
  </si>
  <si>
    <t>FL_H_0000000535_2016_0</t>
  </si>
  <si>
    <t>Building Codes</t>
  </si>
  <si>
    <t>Revises provisions related to Florida Building Code; revises provisions regarding Florida Building Code Compliance and Mitigation Program; restricts application of Florida Building Code for certain aspects of construction; revises provisions related to portable pools; revises provisions regarding Florida Homeowners&amp;#39; Construction Recovery Fund; revises minimum requirements for certificate of completion for residential swimming pools; revises provisions regarding authority of building officials to issue building permits; revises provisions regarding appeal boards; revising provisions addressing certain fire service access elevators; creates task force to study electrical safety in swimming pools; creates construction industry workforce task force to study issues associated with training of construction workforce.</t>
  </si>
  <si>
    <t>FL_H_0000000191_2016_0</t>
  </si>
  <si>
    <t>Regulation of Oil and Gas Resources</t>
  </si>
  <si>
    <t>Preempts to the state regulation of matters relating to exploration, development, production, processing, storage, &amp; transportation of oil &amp; gas after specified date; revises DEP rulemaking authority; prohibits department from issuing permits for high-pressure well stimulation until rules and study on the issue are completed; deletes provisions requiring Division of Resource Management to get certain approval from municipal governing bodies; requires division to consider additional criteria when issuing permits; requires DEP to conduct study; requires applicants &amp; operators to provide surety; increases maximum amount for civil penalties; requires DEP to designate national chemical registry as state&amp;#39;s registry; requires service providers, vendors, &amp; well owners or operators to report certain information to DEP; requires DEP to report certain information to registry; provides appropriation.</t>
  </si>
  <si>
    <t>FL_H_0000000405_2018_0</t>
  </si>
  <si>
    <t>Linear Facilities</t>
  </si>
  <si>
    <t>Revises definition of "development" to exclude certain utility work on rights-of-way or corridors &amp; creation or termination of distribution &amp; transmission corridors; requires DEP to consider certain variance standard for certification of power plants &amp; transmission corridors; specifies PSC authority to locate transmission lines underground.</t>
  </si>
  <si>
    <t>FL_H_0000000391_2015_0</t>
  </si>
  <si>
    <t>Location of Utilities</t>
  </si>
  <si>
    <t>Authorizes county commissioners to grant licenses for communication services lines within certain right-of-ways; authorizes DOT &amp; certain governmental entities to prescribe &amp; enforce certain rules regarding communication services lines within right-of-way limits; prohibits municipalities &amp; counties from requiring resubmission of certain information; specifies that utility located in certain right-of-ways must pay for work necessary to alleviate interference to use of certain roads or rail corridors; requires authority to pay utility relocation costs under certain circumstances; requires certain entities to pay cost of certain relocation of utilities; requires authority to pay for utility work needed to eliminate unreasonable interferences in certain existing utility easements; provides finding of important state interest.</t>
  </si>
  <si>
    <t>FL_H_0000000919_2021_0</t>
  </si>
  <si>
    <t>Preemption Over Restriction of Utility Services</t>
  </si>
  <si>
    <t>Prohibits municipalities, counties, special districts, or other political subdivisions from restricting or prohibiting types or fuel sources of energy production used, delivered, converted, or supplied by certain entities to customers; voids existing specified documents &amp; policies that are preempted by this act.</t>
  </si>
  <si>
    <t>FL_H_0000000933_2015_0</t>
  </si>
  <si>
    <t>Growth Management</t>
  </si>
  <si>
    <t>Revises provisions regarding developments of regional impacts; authorizes substitution of conservation easements for other lands under specified circumstances; allows consumptive use permits to be as long as approved master development orders; revises provisions regarding regional planning councils; repeals provision addressing substation planning; names Pasco County as pilot community for connected-city corridor plans; establishes parameters for connected-city corridors; revises provisions regarding land development regulations; exempts certain local governments from certain planning requirements; allows land authority to give funds to Key West for affordable housing purposes; specifies use of tourist impact taxes.</t>
  </si>
  <si>
    <t>ncsl_database__energy_legislation_tracking_database__ncsl_topic__energy_efficiency; 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ncsl_database__energy_legislation_tracking_database__ncsl_topic__renewable_energy_wind; ncsl_database__military_veterans_affairs_state_leg_database__ncsl_topic__mission_sustainability</t>
  </si>
  <si>
    <t>FL_H_0000000285_2016_0</t>
  </si>
  <si>
    <t>Natural Gas Rebate Program</t>
  </si>
  <si>
    <t>Authorizes DACS to receive additional rebate applications from certain applicants; specifies preference for such applications.</t>
  </si>
  <si>
    <t>FL_H_0000007067_2015_0</t>
  </si>
  <si>
    <t>Revises requirements of state &amp; local governments relating to transportation concurrency &amp; impact fees &amp; economic development incentives including Capital Investment Tax Credit, defense contractor &amp; space flight business tax refund program, qualified target industry program, high-impact businesses, Quick Action Closing Fund, Innovation Incentive Program, and brownfield redevelopment; repeals funding relating to certain entertainment facilities; provides requirements for EFI; revises authority of FDFC; creates Startup Florida Initiative; establishes local enterprise zone program; provides for DEO certification &amp; redesignates specified enterprise zones as certified enterprise zones.</t>
  </si>
  <si>
    <t>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ncsl_database__ncsl_transportation_funding_finance_legis_database__ncsl_topic__other</t>
  </si>
  <si>
    <t>FL_H_0000001205_2015_0</t>
  </si>
  <si>
    <t>Requiring that a permit be obtained before the performance of a high-pressure well stimulation; prohibiting the department from approving permits for high-pressure well stimulation until certain rulemaking is complete; directing the department to conduct a study on high-pressure well stimulation; requiring the department to designate the national chemical registry as the state&amp;#39;s registry, etc.</t>
  </si>
  <si>
    <t>FL_H_0000001245_2013_0</t>
  </si>
  <si>
    <t>Building Construction</t>
  </si>
  <si>
    <t>Revises provisions relating to local government code enforcement boards, onsite sewage treatment &amp; disposal systems, construction contracting, electrical alarm system contracting, Florida Building Code, Florida Building Commission, thermal efficiency standards, &amp; building energy-efficiency rating system.</t>
  </si>
  <si>
    <t>FL_H_0000000915_2015_0</t>
  </si>
  <si>
    <t>Revising the certification examination requirements for building code inspectors, plans examiners, and building code administrators; exempting certain low-voltage landscape lighting from licensed electrical contractor installation requirements; authorizing local boards created to address specified issues to combine the appeals boards to create a single, local board; repealing provisions relating to statements of estimated regulatory costs; creating the Calder Sloan Swimming Pool Electrical-Safety Task Force within the Florida Building Commission, etc.</t>
  </si>
  <si>
    <t>FL_H_0000001083_2013_0</t>
  </si>
  <si>
    <t>Underground Natural Gas Storage</t>
  </si>
  <si>
    <t>Declares underground natural gas storage to be in public interest; provides for notice &amp; permitting of storage in &amp; recovery from natural gas storage reservoirs; provides for expedited permitting of such facilities &amp; certain projects; authorizes DEP to issue permits to establish natural gas storage facilities; provides for legal action against persons who appear to be violating rules relating to natural gas storage &amp; recovery; directs DEP to adopt rules before issuing permits for natural gas storage facilities.</t>
  </si>
  <si>
    <t>FL_H_0000001021_2017_0</t>
  </si>
  <si>
    <t>Construction</t>
  </si>
  <si>
    <t>Authorizing solar energy systems manufactured or sold in the state to be certified by professional engineers; revising an exemption from construction contracting regulation for certain public utilities; prohibiting a political subdivision from adopting or enforcing certain building permits or other development order requirement; requiring the Florida Building Code Administrators and Inspectors Board to establish rules; prohibiting local enforcement agencies, independent districts, and special districts from charging certain fees; revising requirements for updating the Florida Building Code, etc.</t>
  </si>
  <si>
    <t>FL_H_0000000685_2022_0</t>
  </si>
  <si>
    <t>Rural Development</t>
  </si>
  <si>
    <t>Reduces required grant match percentage rate &amp; authorizes in-kind contributions under Regional Rural Development Grants Program; removes match requirement under specified conditions; increases percentage of grants that DEO may award; revises criteria for awarding grants; removes local match requirement.</t>
  </si>
  <si>
    <t>ncsl_database__energy_legislation_tracking_database__ncsl_topic__fossil_energy_natural_gas; ncsl_database__energy_legislation_tracking_database__ncsl_topic__green_jobs</t>
  </si>
  <si>
    <t>FL_H_0000000797_2019_0</t>
  </si>
  <si>
    <t>Public Utility Storm Protection Plans</t>
  </si>
  <si>
    <t>Requires public utilities to submit to PSC transmission &amp; distribution storm protection plan for review; requires PSC to approve, modify, or deny plan within specified timeframe; requires PSC to conduct an annual proceeding to allow utilities to recover certain costs; provides that utilities may not include costs recovered through their base rates; provides for allocation of costs; authorizes utilities to recover depreciation &amp; return on certain capital costs through recovery clause; provides appropriations &amp; authorizing positions.</t>
  </si>
  <si>
    <t>FL_H_0000001095_2020_0</t>
  </si>
  <si>
    <t>Infrastructure Regulation</t>
  </si>
  <si>
    <t>Providing term limits for the Public Counsel; revising and providing noncriminal violations relating to the transportation of certain hazardous materials; authorizing the State Fire Marshal or his or her agents to issue certain citations; requiring certain persons to transmit an incident report to the State Fire Marshal; requiring Sunshine State One-Call of Florida, Inc., to review certain reports and complaints, etc.</t>
  </si>
  <si>
    <t>FL_H_0000000539_2021_0</t>
  </si>
  <si>
    <t>Renewable Energy</t>
  </si>
  <si>
    <t>Defines "biogas" &amp; "renewable natural gas"; authorizes PSC to approve cost recovery by gas public utilities for contracts for purchase of renewable natural gas if specified conditions are met; revises term "renewable energy" to include renewable natural gas.</t>
  </si>
  <si>
    <t>FL_H_0000000839_2021_0</t>
  </si>
  <si>
    <t>Express Preemption of Fuel Retailers and Related Transportation Infrastructure</t>
  </si>
  <si>
    <t>Prohibits municipality, county, special district, or political subdivision from taking certain actions to prohibit siting, development, or redevelopment of fuel retailers &amp; related transportation infrastructure &amp; from requiring fuel retailers to install or invest in particular fueling infrastructure.</t>
  </si>
  <si>
    <t>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ncsl_database__energy_legislation_tracking_database__ncsl_topic__transportation; ncsl_database__energy_legislation_tracking_database__ncsl_topic__utility_regulation</t>
  </si>
  <si>
    <t>FL_H_0000000379_2017_0</t>
  </si>
  <si>
    <t>Underground Facilities</t>
  </si>
  <si>
    <t>Revises information to be submitted to Legislature by board of directors of Sunshine State One-Call of Florida, Inc.; requires excavators to call 911 under specified circumstances; requires member operators to file report with free-access notification system; provides reporting requirements; specifies distribution of civil penalties issued by state law enforcement officers.</t>
  </si>
  <si>
    <t>FL_H_0000007023_2014_0</t>
  </si>
  <si>
    <t>Requiring each county and municipality to adopt and enforce land development regulations in accordance with the submitted comprehensive plan; providing a sales tax refund for purchases of electricity by certain eligible businesses; providing requirements for loan programs relating to accountability and proper stewardship of funds; extending and renewing building permits and certain permits issued by the Department of Environmental Protection or a water management district, including any local government-issued development order or building permit issued pursuant thereto; creating the &amp;quot;Florida Microfinance Act&amp;quot;, etc.</t>
  </si>
  <si>
    <t>FL_H_0000000639_2016_0</t>
  </si>
  <si>
    <t>Carbon Dioxide Emissions from Existing Stationary Sources</t>
  </si>
  <si>
    <t>Provides legislative findings regarding federal Clean Air Act regulations that limit certain carbon dioxide emissions; prohibits certain entities from implementing certain rules or submitting certain plans regarding carbon dioxide emissions from existing stationary sources before occurrence of specified events; authorizes DEP to request extension for submitting certain implementation plans.</t>
  </si>
  <si>
    <t>FL_H_0000001133_2016_0</t>
  </si>
  <si>
    <t>Applicability of Revenue Laws to Out-of-state Businesses During Disaster-Response Periods</t>
  </si>
  <si>
    <t>Provides exemptions from certain registration &amp; licensing requirements &amp; taxes for out-of-state businesses &amp; employees that enter the state in response to disasters or emergencies; specifies applicability of certain transaction taxes &amp; fees; specifies obligations &amp; privileges of out-of-state businesses or employees after disaster-response periods.</t>
  </si>
  <si>
    <t>CO_block_57</t>
  </si>
  <si>
    <t>CO_block_1</t>
  </si>
  <si>
    <t>CO_block_0</t>
  </si>
  <si>
    <t>CO</t>
  </si>
  <si>
    <t>CO_SB_0000000252_2013_0</t>
  </si>
  <si>
    <t>Renewable Energy Standard Retail Wholesale Methane</t>
  </si>
  <si>
    <t>CO_HB_0000001365_2010_0</t>
  </si>
  <si>
    <t>Incent Util Convert Coal To Natural Gas</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</si>
  <si>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ncsl_database__energy_legislation_tracking_database__ncsl_topic__fossil_energy_coal; ncsl_database__energy_legislation_tracking_database__ncsl_topic__fossil_energy_natural_gas</t>
  </si>
  <si>
    <t>CO_SB_0000000258_2015_0</t>
  </si>
  <si>
    <t>Coordinated Review CO2 Emission Reduction Measures</t>
  </si>
  <si>
    <t>CO_HB_0000001342_2010_0</t>
  </si>
  <si>
    <t>Community Solar Gardens Util Elec Std</t>
  </si>
  <si>
    <t>CO_HB_0000001315_2012_0</t>
  </si>
  <si>
    <t>Reorganization Of Governor's Energy Office</t>
  </si>
  <si>
    <t>CO_SB_0000000044_2015_0</t>
  </si>
  <si>
    <t>Electric Renewable Energy Standard Reduction</t>
  </si>
  <si>
    <t>CO_SB_0000000107_2012_0</t>
  </si>
  <si>
    <t>Protect Water Oil Gas Operations Fracking</t>
  </si>
  <si>
    <t>CO_HB_0000001228_2011_0</t>
  </si>
  <si>
    <t>Economic Devel Through Distributed Gen</t>
  </si>
  <si>
    <t>CO_SB_0000000178_2012_0</t>
  </si>
  <si>
    <t>Renewable Energy Standards CO Credits Removal</t>
  </si>
  <si>
    <t>CO_HB_0000001167_2012_0</t>
  </si>
  <si>
    <t>Special Fuel Inspection &amp; Revenues</t>
  </si>
  <si>
    <t>CO_HB_0000001284_2015_0</t>
  </si>
  <si>
    <t>Expand Scope Shared Photovoltaic Facilities</t>
  </si>
  <si>
    <t>CO_HB_0000001132_2011_0</t>
  </si>
  <si>
    <t>On-bill Energy Efficiency Impr Financing</t>
  </si>
  <si>
    <t>CO_HB_0000001349_2010_0</t>
  </si>
  <si>
    <t>Re-energize CO Renewable Elec For Parks</t>
  </si>
  <si>
    <t>CO_HB_0000001172_2012_0</t>
  </si>
  <si>
    <t>Electric Utility No Imputed Carbon Tax</t>
  </si>
  <si>
    <t>CO_SB_0000000131_2011_0</t>
  </si>
  <si>
    <t>Colo Smart Grid Task Force Recommend</t>
  </si>
  <si>
    <t>CO_HB_0000001240_2011_0</t>
  </si>
  <si>
    <t>Elec Util Carbon Tax Rate Of Return</t>
  </si>
  <si>
    <t>CO_SB_0000000120_2015_0</t>
  </si>
  <si>
    <t>Electric Grid Modernization Plans</t>
  </si>
  <si>
    <t>CO_HB_0000001356_2012_0</t>
  </si>
  <si>
    <t>No Sev Money For Local Gov That Impacts Oil &amp; Gas</t>
  </si>
  <si>
    <t>CO_HB_0000001199_2011_0</t>
  </si>
  <si>
    <t>Limit Gov Fee Install Solar Energy Panel</t>
  </si>
  <si>
    <t>CO_SB_0000000186_2013_0</t>
  </si>
  <si>
    <t>Updating Requirements New Building Technologies</t>
  </si>
  <si>
    <t>CO_HB_0000001118_2015_0</t>
  </si>
  <si>
    <t>Hydroelectric Power</t>
  </si>
  <si>
    <t>ncsl_database__energy_legislation_tracking_database__ncsl_topic__renewable_energy; ncsl_database__energy_legislation_tracking_database__ncsl_topic__renewable_energy_hydrogren; ncsl_database__energy_legislation_tracking_database__ncsl_topic__transportation</t>
  </si>
  <si>
    <t>CO_HB_0000001250_2015_0</t>
  </si>
  <si>
    <t>Explore Performance-based Utility Regulation</t>
  </si>
  <si>
    <t>CO_block_482</t>
  </si>
  <si>
    <t>CO_block_6</t>
  </si>
  <si>
    <t>CO_SB_0000000046_2015_0</t>
  </si>
  <si>
    <t>RPS rollbacks and and anti-renewables bills</t>
  </si>
  <si>
    <t>Renewable Energy Std Adjust REAs Distributed Gen</t>
  </si>
  <si>
    <t>CO_HB_0000001138_2014_0</t>
  </si>
  <si>
    <t>Renewable Energy Std Add Hydroelectric To Eligible</t>
  </si>
  <si>
    <t>CO_HB_0000001067_2014_0</t>
  </si>
  <si>
    <t>Renewable Energy Electric Std REAs Move To 2025</t>
  </si>
  <si>
    <t>CO_SB_0000000046_2016_0</t>
  </si>
  <si>
    <t>Preserve Options Respond EPA Clean Power Plan Rule</t>
  </si>
  <si>
    <t>CO_HB_0000001113_2014_0</t>
  </si>
  <si>
    <t>CO_SB_0000000061_2016_0</t>
  </si>
  <si>
    <t>Ratepayer Protection Carbon Dioxide Increased Cost</t>
  </si>
  <si>
    <t>CO_HB_0000001160_2012_0</t>
  </si>
  <si>
    <t>Captured Methane From Coal Mines</t>
  </si>
  <si>
    <t>CO_HB_0000001351_2012_0</t>
  </si>
  <si>
    <t>Recycled Energy Includes Gas Derived From Waste</t>
  </si>
  <si>
    <t>CO_SB_0000000157_2016_0</t>
  </si>
  <si>
    <t>Don't Implement Clean Power Plan Until Stay Lifted</t>
  </si>
  <si>
    <t>CO_SB_0000000246_2018_0</t>
  </si>
  <si>
    <t>Renewable Energy Standard Repeal Senate Bill 13-252</t>
  </si>
  <si>
    <t>Concerning measures to reduce the cost of compliance with Colorado&amp;#039;s renewable energy standard, and, in connection therewith, repealing recent increases in the renewable component for cooperative electric associations and expanding the types of hydroelectricity that qualify as renewable energy resources.</t>
  </si>
  <si>
    <t>CO_HB_0000001023_2021_0</t>
  </si>
  <si>
    <t>Energy Facility Real Property Classification</t>
  </si>
  <si>
    <t>Concerning the classification of real property on which a renewable energy facility is located.</t>
  </si>
  <si>
    <t>CO_HB_0000001081_2011_0</t>
  </si>
  <si>
    <t>LPG Vehicles Included For Incentives</t>
  </si>
  <si>
    <t>CO_SB_0000000226_2018_0</t>
  </si>
  <si>
    <t>Prohibit Colorado Involvement Climate Alliance</t>
  </si>
  <si>
    <t>Concerning a prohibition on Colorado&amp;#039;s involvement in a state-level climate collaboration that attempts to reduce carbon dioxide emissions.</t>
  </si>
  <si>
    <t>CO_HB_0000001085_2018_0</t>
  </si>
  <si>
    <t>Health Effects Industrial Wind Turbines</t>
  </si>
  <si>
    <t>Concerning research on the health effects of industrial wind energy turbines.</t>
  </si>
  <si>
    <t>CO_block_469</t>
  </si>
  <si>
    <t>CO_HB_0000001110_2013_0</t>
  </si>
  <si>
    <t>Special Fuel Tax and Oil &amp; Gas Storage</t>
  </si>
  <si>
    <t>Special Fuel Tax &amp; Electric Vehicle Fee</t>
  </si>
  <si>
    <t>CO_SB_0000000165_2010_0</t>
  </si>
  <si>
    <t>Adjust Oil And Gas Well Regulation</t>
  </si>
  <si>
    <t>CO_HB_0000001159_2014_0</t>
  </si>
  <si>
    <t>Biogas System Components Sales &amp; Use Tax Exemption</t>
  </si>
  <si>
    <t>CO_SB_0000000275_2013_0</t>
  </si>
  <si>
    <t>Interim Pipeline Safety Review Committee</t>
  </si>
  <si>
    <t>CO_HB_0000001228_2015_0</t>
  </si>
  <si>
    <t>Special Fuel Tax On Liquefied Petroleum Gas</t>
  </si>
  <si>
    <t>ncsl_database__energy_legislation_tracking_database__ncsl_topic__fossil_energy; ncsl_database__ncsl_transportation_funding_finance_legis_database__ncsl_topic__alternative_fuels_and_electric_vehicles</t>
  </si>
  <si>
    <t>CO_HB_0000001044_2016_0</t>
  </si>
  <si>
    <t>Extend Repeal Dates Petroleum Storage Tank Fund</t>
  </si>
  <si>
    <t>CO_SJR_0000000039_2016_0</t>
  </si>
  <si>
    <t>Jordan Cove Liquefied Natural Gas Export Facility</t>
  </si>
  <si>
    <t>CO_block_458</t>
  </si>
  <si>
    <t>CO_block_3</t>
  </si>
  <si>
    <t>CO_HB_0000001255_2011_0</t>
  </si>
  <si>
    <t>Carbon Emissions Reduction and Clean Energy Transition</t>
  </si>
  <si>
    <t>Colorado Alternative Energy Park Act</t>
  </si>
  <si>
    <t>CO_SB_0000000092_2015_0</t>
  </si>
  <si>
    <t>Multi-agency Review Of State Carbon Emission Plan</t>
  </si>
  <si>
    <t>CO_HB_0000001210_2015_0</t>
  </si>
  <si>
    <t>GA Review Envtl Rules Required In Lieu Fed Law</t>
  </si>
  <si>
    <t>CO_HB_0000001122_2013_0</t>
  </si>
  <si>
    <t>Incentive Well Sev Tax Holiday &amp; Higher Ed Funding</t>
  </si>
  <si>
    <t>CO_HB_0000001158_2010_0</t>
  </si>
  <si>
    <t>Clarify Wind Rights</t>
  </si>
  <si>
    <t>CO_HB_0000001194_2018_0</t>
  </si>
  <si>
    <t>Conservation Easement Transparency</t>
  </si>
  <si>
    <t>Concerning measures to protect the interests of landowners who create conservation easements on their property.</t>
  </si>
  <si>
    <t>CO_HB_0000001320_2012_0</t>
  </si>
  <si>
    <t>Energy-related Assistance Low-income Households</t>
  </si>
  <si>
    <t>CO_SB_0000000007_2016_0</t>
  </si>
  <si>
    <t>Biomass Renewable Energy Wildfire High Risk Areas</t>
  </si>
  <si>
    <t>CO_HB_0000001103_2011_0</t>
  </si>
  <si>
    <t>Incentivize Certain Wind Turbine Systems</t>
  </si>
  <si>
    <t>CO_HB_0000001404_2022_0</t>
  </si>
  <si>
    <t>Colorado Critical Infrastructure Resiliency Initiative</t>
  </si>
  <si>
    <t>Concerning the Colorado critical infrastructure resiliency initiative.</t>
  </si>
  <si>
    <t>ncsl_database__energy_legislation_tracking_database__ncsl_topic__energy_security_and_critical_infrastructure; ncsl_database__energy_legislation_tracking_database__ncsl_topic__fossil_energy; ncsl_database__energy_legislation_tracking_database__ncsl_topic__fossil_energy_natural_gas; ncsl_database__military_veterans_affairs_state_leg_database__ncsl_topic__energy_development</t>
  </si>
  <si>
    <t>CO_HB_0000001282_2010_0</t>
  </si>
  <si>
    <t>Moratorium Coal-solar Power Plant Close</t>
  </si>
  <si>
    <t>ncsl_database__energy_legislation_tracking_database__ncsl_topic__fossil_energy; ncsl_database__energy_legislation_tracking_database__ncsl_topic__fossil_energy_coal; ncsl_database__energy_legislation_tracking_database__ncsl_topic__renewable_energy; ncsl_database__energy_legislation_tracking_database__ncsl_topic__renewable_energy_solar</t>
  </si>
  <si>
    <t>CO_SJM_0000000005_2017_0</t>
  </si>
  <si>
    <t>Reduce Energy Subsidies</t>
  </si>
  <si>
    <t>Memorializing Congress to reduce subsidies for energy industries.</t>
  </si>
  <si>
    <t>CO_block_443</t>
  </si>
  <si>
    <t>CO_HB_0000001001_2013_0</t>
  </si>
  <si>
    <t>Advanced Industries Acceleration Act</t>
  </si>
  <si>
    <t>CO_SB_0000000238_2022_0</t>
  </si>
  <si>
    <t>2023 And 2024 Property Tax</t>
  </si>
  <si>
    <t>Concerning reductions in real property taxation for only the 2023 and 2024 property tax years, and, in connection therewith, reducing the assessment rates for certain classes of nonresidential property and all residential property and the amount of actual value to which the rate is applied for all residential real property and commercial property for 2023; reducing the assessment rates for all multi-family residential real property to a set amount for 2024; reducing the assessment rates for all residential real property other than multi-family residential real property for 2024 by an amount determined by the property tax administrator to cumulatively with the other provisions of the bill reduce statewide property tax revenue for 2023 and 2024 by a specified amount; reducing the assessment rates for real and personal property that is classified as agricultural or renewable energy production property for 2024; and requiring the state to reimburse local governments, excluding school districts, in 2024 for 2023 reductions in their property tax revenue resulting from the bill.</t>
  </si>
  <si>
    <t>CO_HB_0000001275_2015_0</t>
  </si>
  <si>
    <t>Career &amp; Tech Ed In Concurrent Enrollment</t>
  </si>
  <si>
    <t>CO_HB_0000001270_2015_0</t>
  </si>
  <si>
    <t>Pathways In Technology Early College High Schools</t>
  </si>
  <si>
    <t>CO_HB_0000001271_2018_0</t>
  </si>
  <si>
    <t>Public Utilities Commission Electric Utilities Economic Development Rates</t>
  </si>
  <si>
    <t>Concerning the authorization of economic development rates to be charged by electric utilities to qualifying nonresidential customers.</t>
  </si>
  <si>
    <t>CO_block_439</t>
  </si>
  <si>
    <t>CO_block_21</t>
  </si>
  <si>
    <t>CO_SB_0000000260_2021_0</t>
  </si>
  <si>
    <t>Health-Oriented Transit and Building Improvements</t>
  </si>
  <si>
    <t>Sustainability Of The Transportation System</t>
  </si>
  <si>
    <t>Concerning the sustainability of the transportation system in Colorado, and, in connection therewith, creating new sources of dedicated funding and new state enterprises to preserve, improve, and expand existing transportation infrastructure, develop the modernized infrastructure needed to support the widespread adoption of electric motor vehicles, and mitigate environmental and health impacts of transportation system use; expanding authority for regional transportation improvements; and making an appropriation.</t>
  </si>
  <si>
    <t>ncsl_database__energy_legislation_tracking_database__ncsl_topic__climate_change; ncsl_database__energy_legislation_tracking_database__ncsl_topic__climate_change_emissions_reduction; ncsl_database__energy_legislation_tracking_database__ncsl_topic__transportation; ncsl_database__energy_legislation_tracking_database__ncsl_topic__transportation_alt_fuel/hybrid; ncsl_database__ncsl_transportation_funding_finance_legis_database__ncsl_topic__local_transportation_funding; ncsl_database__ncsl_transportation_funding_finance_legis_database__ncsl_topic__state_dmv_fees; ncsl_database__ncsl_transportation_funding_finance_legis_database__ncsl_topic__state_general_sales_taxes; ncsl_database__ncsl_transportation_funding_finance_legis_database__ncsl_topic__state_taxes_on_aviation_and_jet_fuels</t>
  </si>
  <si>
    <t>CO_SB_0000000193_2022_0</t>
  </si>
  <si>
    <t>Air Quality Improvement Investments</t>
  </si>
  <si>
    <t>Concerning measures to improve air quality in the state, and, in connection therewith, making an appropriation.</t>
  </si>
  <si>
    <t>ncsl_database__energy_legislation_tracking_database__ncsl_topic__climate_change_adaptation_and_environment; ncsl_database__energy_legislation_tracking_database__ncsl_topic__climate_change_emissions_reduction;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ncsl_database__energy_legislation_tracking_database__ncsl_topic__transportation_alt_fuel/hybrid</t>
  </si>
  <si>
    <t>CO_SB_0000000051_2022_0</t>
  </si>
  <si>
    <t>Policies To Reduce Emissions From Built Environment</t>
  </si>
  <si>
    <t>Concerning policies to reduce emissions from the built environment.</t>
  </si>
  <si>
    <t>CO_HB_0000001151_2020_0</t>
  </si>
  <si>
    <t>Expand Authority For Regional Transportation Improvements</t>
  </si>
  <si>
    <t>Concerning the expansion of authority for regional transportation improvements.</t>
  </si>
  <si>
    <t>ncsl_database__energy_legislation_tracking_database__ncsl_topic__climate_change; ncsl_database__energy_legislation_tracking_database__ncsl_topic__climate_change_emissions_reduction; ncsl_database__energy_legislation_tracking_database__ncsl_topic__transportation; ncsl_database__ncsl_transportation_funding_finance_legis_database__ncsl_topic__public_transit_and_rail</t>
  </si>
  <si>
    <t>CO_SB_0000000150_2020_0</t>
  </si>
  <si>
    <t>Adopt Renewable Natural Gas Standard</t>
  </si>
  <si>
    <t>Concerning adoption of a renewable natural gas standard, and, in connection therewith, making an appropriation.</t>
  </si>
  <si>
    <t>ncsl_database__energy_legislation_tracking_database__ncsl_topic__fossil_energy; ncsl_database__energy_legislation_tracking_database__ncsl_topic__fossil_energy_natural_gas; ncsl_database__energy_legislation_tracking_database__ncsl_topic__renewable_energy; ncsl_database__energy_legislation_tracking_database__ncsl_topic__renewable_energy_hydrogren</t>
  </si>
  <si>
    <t>CO_SB_0000000180_2022_0</t>
  </si>
  <si>
    <t>Programs To Reduce Ozone Through Increased Transit</t>
  </si>
  <si>
    <t>Concerning programs to reduce ground level ozone through increased use of transit.</t>
  </si>
  <si>
    <t>CO_SB_0000000206_2022_0</t>
  </si>
  <si>
    <t>Disaster Preparedness And Recovery Resources</t>
  </si>
  <si>
    <t>Concerning resources for disaster preparedness and recovery, and, in connection therewith, creating the disaster resilience rebuilding program, the sustainable rebuilding program, the office of climate preparedness, and making an appropriation.</t>
  </si>
  <si>
    <t>ncsl_database__energy_legislation_tracking_database__ncsl_topic__climate_change_adaptation_and_environment; ncsl_database__energy_legislation_tracking_database__ncsl_topic__climate_change_emissions_reduction; ncsl_database__energy_legislation_tracking_database__ncsl_topic__energy_security_and_critical_infrastructure; ncsl_database__energy_legislation_tracking_database__ncsl_topic__renewable_energy; ncsl_database__economic_mobility_database__ncsl_topic__emergency_response</t>
  </si>
  <si>
    <t>CO_HB_0000001410_2020_0</t>
  </si>
  <si>
    <t>COVID-19-related Housing Assistance</t>
  </si>
  <si>
    <t>Concerning assistance for individuals facing a housing-related hardship due to the COVID-19 pandemic, and, in connection therewith, transferring money received from the federal government pursuant to the &amp;quot;CARES Act&amp;quot; to the eviction legal defense fund and the housing development grant fund to provide such assistance and making an appropriation.</t>
  </si>
  <si>
    <t>CO_SB_0000000103_2021_0</t>
  </si>
  <si>
    <t>Sunset Office Of Consumer Counsel</t>
  </si>
  <si>
    <t>Concerning the continuation of the office of consumer counsel, and, in connection therewith, implementing the recommendations contained in the 2020 sunset report by the department of regulatory agencies regarding the office of consumer counsel and the utility consumers&amp;#039; board, and making an appropriation.</t>
  </si>
  <si>
    <t>CO_SB_0000000030_2020_0</t>
  </si>
  <si>
    <t>Consumer Protections For Utility Customers</t>
  </si>
  <si>
    <t>Concerning increased consumer protections for customers of investor-owned utilities, and, in connection therewith, making an appropriation.</t>
  </si>
  <si>
    <t>CO_SB_0000000151_2020_0</t>
  </si>
  <si>
    <t>Administration Of The RTD Regional Transportation District</t>
  </si>
  <si>
    <t>Concerning the administration of the regional transportation district.</t>
  </si>
  <si>
    <t>CO_SB_0000000105_2017_0</t>
  </si>
  <si>
    <t>Consumer Right To Know Electric Utility Charges</t>
  </si>
  <si>
    <t>Concerning consumers&amp;#039; right to know their electric utility charges by requiring investor-owned electric utilities to provide their customers with a comprehensive breakdown of cost on their monthly bills.</t>
  </si>
  <si>
    <t>CO_SB_0000000108_2021_0</t>
  </si>
  <si>
    <t>Public Utilities Commission Gas Utility Safety Inspection Authority</t>
  </si>
  <si>
    <t>Concerning gas pipeline safety, and, in connection therewith, increasing and clarifying the rule-making and enforcement authority of the public utilities commission, and making an appropriation.</t>
  </si>
  <si>
    <t>CO_SB_0000000237_2021_0</t>
  </si>
  <si>
    <t>Create Forest Health Council In Department Of Natural Resources</t>
  </si>
  <si>
    <t>Concerning creation of the Colorado forest health council in the department of natural resources, and, in connection therewith, repealing the forest health advisory council within the state forest service and making an appropriation.</t>
  </si>
  <si>
    <t>CO_HB_0000001380_2022_0</t>
  </si>
  <si>
    <t>Critical Services For Low-income Households</t>
  </si>
  <si>
    <t>Concerning creating comprehensive, statewide systems to provide improved access to critical program services that support low-income households, and, in connection therewith, making an appropriation.</t>
  </si>
  <si>
    <t>CO_HB_0000001192_2020_0</t>
  </si>
  <si>
    <t>Petroleum Redevelopment Fund Electric Vehicle</t>
  </si>
  <si>
    <t>Concerning the use of money in the petroleum cleanup and redevelopment fund to develop fuel-cell electric-vehicle projects.</t>
  </si>
  <si>
    <t>CO_SB_0000000235_2021_0</t>
  </si>
  <si>
    <t>Stimulus Funding Department Of Agriculture Efficiency Programs</t>
  </si>
  <si>
    <t>Concerning additional funding for programs of the department of agriculture to support increased efficiency in agricultural operations, and, in connection therewith, making an appropriation.</t>
  </si>
  <si>
    <t>CO_block_437</t>
  </si>
  <si>
    <t>CO_block_5</t>
  </si>
  <si>
    <t>CO_SB_0000000138_2022_0</t>
  </si>
  <si>
    <t>Emissions Reductions and Environmental Justice</t>
  </si>
  <si>
    <t>Reduce Greenhouse Gas Emissions In Colorado</t>
  </si>
  <si>
    <t>Concerning measures to promote reductions in greenhouse gas emissions in Colorado, and, in connection therewith, making an appropriation.</t>
  </si>
  <si>
    <t>CO_SB_0000000181_2019_0</t>
  </si>
  <si>
    <t>Protect Public Welfare Oil And Gas Operations</t>
  </si>
  <si>
    <t>Concerning additional public welfare protections regarding the conduct of oil and gas operations, and, in connection therewith, making an appropriation.</t>
  </si>
  <si>
    <t>CO_SB_0000000200_2021_0</t>
  </si>
  <si>
    <t>Reduce Greenhouse Gases Increase Environmental Justice</t>
  </si>
  <si>
    <t>Concerning measures to further environmental protections, and, in connection therewith, adopting measures to reduce emissions of greenhouse gases and adopting protections for disproportionately impacted communities.</t>
  </si>
  <si>
    <t>CO_HB_0000001244_2022_0</t>
  </si>
  <si>
    <t>Public Protections From Toxic Air Contaminants</t>
  </si>
  <si>
    <t>Concerning measures to increase public protection from toxic air contaminants, and, in connection therewith, making an appropriation.</t>
  </si>
  <si>
    <t>CO_HB_0000001261_2019_0</t>
  </si>
  <si>
    <t>Climate Action Plan To Reduce Pollution</t>
  </si>
  <si>
    <t>Concerning the reduction of greenhouse gas pollution, and, in connection therewith, establishing statewide greenhouse gas pollution reduction goals and making an appropriation.</t>
  </si>
  <si>
    <t>CO_HB_0000001025_2020_0</t>
  </si>
  <si>
    <t>Sales Tax Exemption Industrial And Manufacturing Energy Use</t>
  </si>
  <si>
    <t>Concerning modifications to the sales tax exemption for certain energy uses.</t>
  </si>
  <si>
    <t>CO_SB_0000000038_2020_0</t>
  </si>
  <si>
    <t>Statewide Biodiesel Blend Requirement Diesel Fuel Sales</t>
  </si>
  <si>
    <t>Concerning the establishment of a statewide standard for the sale of biodiesel-blended diesel fuel in Colorado.</t>
  </si>
  <si>
    <t>CO_HB_0000001266_2021_0</t>
  </si>
  <si>
    <t>Environmental Justice Disproportionate Impacted Community</t>
  </si>
  <si>
    <t>Concerning efforts to redress the effects of environmental injustice on disproportionately impacted communities, and, in connection therewith, making an appropriation.</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</si>
  <si>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 ncsl_database__energy_legislation_tracking_database__ncsl_topic__fossil_energy</t>
  </si>
  <si>
    <t>CO_HB_0000001143_2020_0</t>
  </si>
  <si>
    <t>Environmental Justice And Projects Increase Environmental Fines</t>
  </si>
  <si>
    <t>Concerning additional public health protections regarding alleged environmental violations, and, in connection therewith, raising the maximum fines for air quality and water quality violations.</t>
  </si>
  <si>
    <t>CO_HB_0000001265_2020_0</t>
  </si>
  <si>
    <t>Increase Public Protection Air Toxics Emissions</t>
  </si>
  <si>
    <t>Concerning increased public protections from emissions of air toxics.</t>
  </si>
  <si>
    <t>CO_HB_0000001104_2022_0</t>
  </si>
  <si>
    <t>Powerline Trails</t>
  </si>
  <si>
    <t>Concerning public recreational trails in electric transmission corridors of the state, and, in connection therewith, encouraging transmission providers to enter into written agreements for the construction and maintenance of powerline trails and requiring transmission providers to provide informational resources and notify local governments regarding the potential for powerline trails when planning for the expansion or construction of transmission corridors.</t>
  </si>
  <si>
    <t>CO_SB_0000000204_2020_0</t>
  </si>
  <si>
    <t>Additional Resources To Protect Air Quality</t>
  </si>
  <si>
    <t>Concerning the provision of additional resources to protect air quality, and, in connection therewith, increasing fees, creating the air quality enterprise, and making an appropriation.</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</si>
  <si>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ncsl_database__energy_legislation_tracking_database__ncsl_topic__fossil_energy_natural_gas</t>
  </si>
  <si>
    <t>CO_HB_0000001089_2015_0</t>
  </si>
  <si>
    <t>Register Title Kei Vehicle For Roadway</t>
  </si>
  <si>
    <t>CO_HB_0000001246_2021_0</t>
  </si>
  <si>
    <t>PERA Public Employees&amp;#039; Retirement Association Divestment From Fossil Fuel Companies</t>
  </si>
  <si>
    <t>Concerning divestment action by the public employees&amp;#039; retirement association against companies financially involved with fossil fuel companies.</t>
  </si>
  <si>
    <t>ncsl_database__energy_legislation_tracking_database__ncsl_topic__climate_change; ncsl_database__energy_legislation_tracking_database__ncsl_topic__climate_change_emissions_reduction; ncsl_database__pension_legislation_database__ncsl_topic__divestiture; ncsl_database__pension_legislation_database__ncsl_topic__governance_and_invesment_policy</t>
  </si>
  <si>
    <t>CO_block_425</t>
  </si>
  <si>
    <t>CO_SB_0000000072_2021_0</t>
  </si>
  <si>
    <t xml:space="preserve">Electric and Gas Utility emissions reductions and modernization </t>
  </si>
  <si>
    <t>Public Utilities Commission Modernize Electric Transmission Infrastructure</t>
  </si>
  <si>
    <t>Concerning the expansion of electric transmission facilities to enable Colorado to meet its clean energy goals, and, in connection therewith, creating the Colorado electric transmission authority, requiring transmission utilities to join organized wholesale markets, and allowing additional classes of transmission utilities to obtain revenue through the colocation of broadband facilities within their existing rights-of-way.</t>
  </si>
  <si>
    <t>ncsl_database__energy_legislation_tracking_database__ncsl_topic__climate_change_emissions_reduction; ncsl_database__energy_legislation_tracking_database__ncsl_topic__electric_grid_and_transmission; ncsl_database__energy_legislation_tracking_database__ncsl_topic__energy_security_and_critical_infrastructure; ncsl_database__energy_legislation_tracking_database__ncsl_topic__renewable_energy; ncsl_database__energy_legislation_tracking_database__ncsl_topic__utility_regulation</t>
  </si>
  <si>
    <t>CO_SB_0000000077_2019_0</t>
  </si>
  <si>
    <t>Electric Motor Vehicles Public Utility Services</t>
  </si>
  <si>
    <t>Concerning measures that affect the development of infrastructure used by electric motor vehicles, and, in connection therewith, establishing a process at the Colorado public utilities commission whereby a public utility may undertake implementation of an electric motor vehicle infrastructure program within the area covered by the utility&amp;#039;s certificate of public convenience and necessity.</t>
  </si>
  <si>
    <t>CO_HB_0000001313_2019_0</t>
  </si>
  <si>
    <t>Electric Utility Plans To Further Reduce Carbon Dioxide Emissions</t>
  </si>
  <si>
    <t>Concerning plans to reduce carbon dioxide emissions by qualifying retail utilities, and, in connection therewith, encouraging the achievement of zero carbon dioxide emissions by 2050 and making an appropriation.</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</si>
  <si>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ncsl_database__energy_legislation_tracking_database__ncsl_topic__renewable_energy</t>
  </si>
  <si>
    <t>CO_HB_0000001155_2020_0</t>
  </si>
  <si>
    <t>Higher Efficiency New Construction Residence</t>
  </si>
  <si>
    <t>Concerning requirements that builders of new residences offer buyers options to accommodate higher efficiency devices.</t>
  </si>
  <si>
    <t>ncsl_database__energy_legislation_tracking_database__ncsl_topic__energy_efficiency; 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t>
  </si>
  <si>
    <t>CO_SB_0000000236_2019_0</t>
  </si>
  <si>
    <t>Sunset Public Utilities Commission</t>
  </si>
  <si>
    <t>Concerning the continuation of the public utilities commission, and, in connection therewith, implementing the recommendations contained in the 2018 sunset report by the department of regulatory agencies and making an appropriation.</t>
  </si>
  <si>
    <t>ncsl_database__energy_legislation_tracking_database__ncsl_topic__climate_change; ncsl_database__energy_legislation_tracking_database__ncsl_topic__climate_change_emissions_reduction; ncsl_database__energy_legislation_tracking_database__ncsl_topic__energy_security_and_critical_infrastructure; ncsl_database__energy_legislation_tracking_database__ncsl_topic__fossil_energy; ncsl_database__energy_legislation_tracking_database__ncsl_topic__fossil_energy_coal; ncsl_database__energy_legislation_tracking_database__ncsl_topic__renewable_energy; ncsl_database__energy_legislation_tracking_database__ncsl_topic__utility_regulation</t>
  </si>
  <si>
    <t>CO_SB_0000000264_2021_0</t>
  </si>
  <si>
    <t>Adopt Programs Reduce Greenhouse Gas Emissions Utilities</t>
  </si>
  <si>
    <t>Concerning the adoption of programs by gas utilities to reduce greenhouse gas emissions, and, in connection therewith, making an appropriation.</t>
  </si>
  <si>
    <t>ncsl_database__energy_legislation_tracking_database__ncsl_topic__climate_change_emissions_reduction; ncsl_database__energy_legislation_tracking_database__ncsl_topic__energy_efficiency; ncsl_database__energy_legislation_tracking_database__ncsl_topic__financing_energy_efficiency_and_renewable_energy; ncsl_database__energy_legislation_tracking_database__ncsl_topic__fossil_energy_natural_gas; ncsl_database__energy_legislation_tracking_database__ncsl_topic__utility_regulation</t>
  </si>
  <si>
    <t>CO_HB_0000001037_2019_0</t>
  </si>
  <si>
    <t>Colorado Energy Impact Assistance Act</t>
  </si>
  <si>
    <t>Concerning energy asset management, and, in connection therewith, authorizing the issuance of low-cost ratepayer-backed bonds and creating the Colorado energy impact assistance authority to mitigate the impacts of power plant retirements on Colorado workers and communities.</t>
  </si>
  <si>
    <t>CO_HB_0000001249_2022_0</t>
  </si>
  <si>
    <t>Electric Grid Resilience And Reliability Roadmap</t>
  </si>
  <si>
    <t>Concerning the creation of a microgrid roadmap for improving electric grids in the state, and, in connection therewith, making an appropriation.</t>
  </si>
  <si>
    <t>CO_HB_0000001314_2019_0</t>
  </si>
  <si>
    <t>Just Transition From Coal-based Electrical Energy Economy</t>
  </si>
  <si>
    <t>Concerning a just transition from a coal-based electrical energy economy, and, in connection therewith, making an appropriation.</t>
  </si>
  <si>
    <t>ncsl_database__energy_legislation_tracking_database__ncsl_topic__climate_change; ncsl_database__energy_legislation_tracking_database__ncsl_topic__climate_change_emissions_reduction; ncsl_database__energy_legislation_tracking_database__ncsl_topic__fossil_energy; ncsl_database__energy_legislation_tracking_database__ncsl_topic__fossil_energy_coal; ncsl_database__energy_legislation_tracking_database__ncsl_topic__green_jobs</t>
  </si>
  <si>
    <t>CO_HB_0000001003_2019_0</t>
  </si>
  <si>
    <t>Community Solar Gardens Modernization Act</t>
  </si>
  <si>
    <t>Concerning community solar gardens.</t>
  </si>
  <si>
    <t>CO_SB_0000000161_2021_0</t>
  </si>
  <si>
    <t>Voluntary Reduce Greenhouse Gas Natural Gas Utility</t>
  </si>
  <si>
    <t>Concerning adoption by the public utilities commission of programs for the voluntary reduction of greenhouse gas emissions by natural gas utilities.</t>
  </si>
  <si>
    <t>CO_SB_0000000009_2018_0</t>
  </si>
  <si>
    <t>Allow Electric Utility Customers Install Energy Storage Equipment</t>
  </si>
  <si>
    <t>Concerning the right of consumers of electricity to interconnect energy storage systems for use on their property.</t>
  </si>
  <si>
    <t>CO_HB_0000001159_2019_0</t>
  </si>
  <si>
    <t>Modify Innovative Motor Vehicle Income Tax Credits</t>
  </si>
  <si>
    <t>Concerning modifications to the income tax credits for innovative motor vehicles.</t>
  </si>
  <si>
    <t>CO_HB_0000001238_2021_0</t>
  </si>
  <si>
    <t>Public Utilities Commission Modernize Gas Utility Demand-side Management Standards</t>
  </si>
  <si>
    <t>Concerning the modernization of gas energy efficiency programs.</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</si>
  <si>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ncsl_database__energy_legislation_tracking_database__ncsl_topic__fossil_energy; ncsl_database__energy_legislation_tracking_database__ncsl_topic__fossil_energy_natural_gas</t>
  </si>
  <si>
    <t>CO_HB_0000001339_2017_0</t>
  </si>
  <si>
    <t>Concerning authorization for the issuance of low-cost ratepayer-backed bonds, and creation of the Colorado energy impact assistance authority to mitigate the impacts of power plant retirements on Colorado workers and communities.</t>
  </si>
  <si>
    <t>CO_HB_0000001107_2018_0</t>
  </si>
  <si>
    <t>Prewire Residence For Electric Vehicle Charging Port</t>
  </si>
  <si>
    <t>Concerning a requirement that builders of new residences offer buyers the option to accommodate electric vehicle charging systems.</t>
  </si>
  <si>
    <t>CO_HB_0000001140_2022_0</t>
  </si>
  <si>
    <t>Green Hydrogen To Meet Pollution Reduction Goals</t>
  </si>
  <si>
    <t>Concerning the use of green hydrogen to meet statewide greenhouse gas pollution reduction goals.</t>
  </si>
  <si>
    <t>ncsl_database__energy_legislation_tracking_database__ncsl_topic__climate_change_emissions_reduction; ncsl_database__energy_legislation_tracking_database__ncsl_topic__renewable_energy_hydrogren</t>
  </si>
  <si>
    <t>CO_HB_0000001290_2021_0</t>
  </si>
  <si>
    <t>Additional Funding For Just Transition</t>
  </si>
  <si>
    <t>Concerning funding to provide just transition for coal transition workers and coal transition communities, and, in connection therewith, making an appropriation.</t>
  </si>
  <si>
    <t>ncsl_database__energy_legislation_tracking_database__ncsl_topic__fossil_energy; ncsl_database__energy_legislation_tracking_database__ncsl_topic__fossil_energy_coal; ncsl_database__energy_legislation_tracking_database__ncsl_topic__green_jobs</t>
  </si>
  <si>
    <t>CO_HB_0000001324_2021_0</t>
  </si>
  <si>
    <t>Promote Innovative And Clean Energy Technologies</t>
  </si>
  <si>
    <t>Concerning measures to facilitate the use of innovative energy technologies by investor-owned utilities in Colorado, and, in connection therewith, authorizing the public utilities commission to review and approve investor-owned utilities&amp;#039; applications for low-emission innovative energy technologies based on meeting specified criteria.</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</si>
  <si>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ncsl_database__energy_legislation_tracking_database__ncsl_topic__renewable_energy; ncsl_database__energy_legislation_tracking_database__ncsl_topic__utility_regulation</t>
  </si>
  <si>
    <t>CO_HB_0000001428_2018_0</t>
  </si>
  <si>
    <t>Authorize Utility Community Collaboration Contract</t>
  </si>
  <si>
    <t>Concerning authorization for an investor-owned utility to enter into a collaboration agreement with a community, and, in connection therewith, making an appropriation.</t>
  </si>
  <si>
    <t>CO_SB_0000000170_2021_0</t>
  </si>
  <si>
    <t>Wildland Fire Mitigation Cooperative Electric Association</t>
  </si>
  <si>
    <t>Concerning standards applicable to cooperative electric association wildland fire mitigation, and, in connection therewith, requiring wildland fire protection plans, providing authority for vegetation management, and limiting cooperative electric association liability.</t>
  </si>
  <si>
    <t>CO_SB_0000000216_2018_0</t>
  </si>
  <si>
    <t>Alternative Fuel Vehicles Public Utilities</t>
  </si>
  <si>
    <t>Concerning measures that affect the development of infrastructure used by alternative fuel motor vehicles, and, in connection therewith, establishing a process at the Colorado public utilities commission whereby a public utility may undertake implementation of an alternative fuel motor vehicle infrastructure program within the area covered by the utility&amp;#039;s certificate of public convenience and necessity.</t>
  </si>
  <si>
    <t>CO_SB_0000000126_2013_0</t>
  </si>
  <si>
    <t>HOA Condo Apt Electric Vehicle Charging Stations</t>
  </si>
  <si>
    <t>CO_HB_0000001284_2021_0</t>
  </si>
  <si>
    <t>Limit Fee Install Active Solar Energy System</t>
  </si>
  <si>
    <t>Concerning modifications to the limitation on the aggregate amount of fees that may be assessed by governmental bodies for the installation of active solar energy systems, and, in connection therewith, extending the repeal date of the limitation.</t>
  </si>
  <si>
    <t>ncsl_database__energy_legislation_tracking_database__ncsl_topic__energy_efficiency_building_codes_and_standards; ncsl_database__energy_legislation_tracking_database__ncsl_topic__financing_energy_efficiency_and_renewable_energy; ncsl_database__energy_legislation_tracking_database__ncsl_topic__renewable_energy_solar</t>
  </si>
  <si>
    <t>CO_HB_0000001270_2018_0</t>
  </si>
  <si>
    <t>Public Utilities Commission Evaluation Of Energy Storage Systems</t>
  </si>
  <si>
    <t>Concerning energy storage, and, in connection therewith, requiring the public utilities commission to establish mechanisms for investor-owned electric utilities to procure energy storage systems if certain criteria are satisfied.</t>
  </si>
  <si>
    <t>CO_SB_0000000190_2020_0</t>
  </si>
  <si>
    <t>Boost Renewable Energy Transmission Investment</t>
  </si>
  <si>
    <t>Concerning incentives for the development of an electric grid that fully accommodates increased production from zero-carbon generation resources.</t>
  </si>
  <si>
    <t>ncsl_database__energy_legislation_tracking_database__ncsl_topic__climate_change; ncsl_database__energy_legislation_tracking_database__ncsl_topic__climate_change_emissions_reduction; ncsl_database__energy_legislation_tracking_database__ncsl_topic__electric_grid_and_transmission; ncsl_database__energy_legislation_tracking_database__ncsl_topic__renewable_energy</t>
  </si>
  <si>
    <t>CO_HB_0000001299_2017_0</t>
  </si>
  <si>
    <t>Transportation Legislation Review Committee Interim Hearing Electric Utility Energy Storage</t>
  </si>
  <si>
    <t>Concerning a transportation legislation review committee hearing on the integration of energy storage into the electric resource planning process for public utilities.</t>
  </si>
  <si>
    <t>CO_SB_0000000272_2021_0</t>
  </si>
  <si>
    <t>Measures To Modernize The Public Utilities Commission</t>
  </si>
  <si>
    <t>Concerning the operations of the public utilities commission, and, in connection therewith, modernizing the commission&amp;#039;s statutory directives regarding distributed generation of electricity; requiring additional disclosure from intervenors in adversarial proceedings; providing the commissioners with access to independent subject-matter experts; and making an appropriation.</t>
  </si>
  <si>
    <t>CO_HB_0000001299_2020_0</t>
  </si>
  <si>
    <t>Enterprise Zone Investment Tax Credit For Renewable Energy Investments</t>
  </si>
  <si>
    <t>Concerning the enterprise zone investment tax credit for renewable energy investments, and, in connection therewith, extending the tax years that a taxpayer may elect to receive a refund of eighty percent of the amount of such credit and including investments in energy storage systems as qualified renewable energy investments.</t>
  </si>
  <si>
    <t>ncsl_database__energy_legislation_tracking_database__ncsl_topic__financing_energy_efficiency_and_renewable_energy; ncsl_database__energy_legislation_tracking_database__ncsl_topic__green_jobs; ncsl_database__energy_legislation_tracking_database__ncsl_topic__renewable_energy</t>
  </si>
  <si>
    <t>CO_SB_0000000230_2021_0</t>
  </si>
  <si>
    <t>Transfer To Colorado Energy Office Energy Fund</t>
  </si>
  <si>
    <t>Concerning a transfer of money from the general fund to the energy fund to finance programs of the Colorado energy office.</t>
  </si>
  <si>
    <t>CO_HB_0000001325_2019_0</t>
  </si>
  <si>
    <t>Electric Car Manufacturers May Sell Directly To Consumers</t>
  </si>
  <si>
    <t>Concerning increasing consumer access to electric motor vehicles by allowing electric motor vehicle manufacturers to sell their own electric motor vehicles directly to consumers.</t>
  </si>
  <si>
    <t>CO_block_379</t>
  </si>
  <si>
    <t>CO_HB_0000001020_2022_0</t>
  </si>
  <si>
    <t>Right to Use Natural Gas &amp; Alternative Energy Sources</t>
  </si>
  <si>
    <t>Customer Right To Use Energy</t>
  </si>
  <si>
    <t>Concerning a guarantee of a customer&amp;#039;s right to use energy.</t>
  </si>
  <si>
    <t>CO_HB_0000001052_2021_0</t>
  </si>
  <si>
    <t>Define Pumped Hydroelectricity As Renewable Energy</t>
  </si>
  <si>
    <t>Concerning the inclusion of pumped hydroelectric energy generation in the definition of &amp;quot;eligible energy resources&amp;quot; for purposes of meeting Colorado&amp;#039;s renewable energy standard.</t>
  </si>
  <si>
    <t>CO_SB_0000000094_2020_0</t>
  </si>
  <si>
    <t>Plug-in Electric Motor Vehicle Registration Fees</t>
  </si>
  <si>
    <t>Concerning the imposition of additional plug-in electric motor vehicle registration fees by the high-performance transportation enterprise, and, in connection therewith, making the total amount of registration fees imposed on such vehicles roughly equal to the combined amount of registration fees and motor fuel taxes imposed on vehicles powered by internal combustion engines.</t>
  </si>
  <si>
    <t>CO_HB_0000001034_2021_0</t>
  </si>
  <si>
    <t>Consumer Right To Use Natural Gas Or Propane</t>
  </si>
  <si>
    <t>Concerning a guarantee of customer choice in the use of gaseous fuels to produce thermal energy.</t>
  </si>
  <si>
    <t>CO_SB_0000000073_2022_0</t>
  </si>
  <si>
    <t>Alternative Energy Sources</t>
  </si>
  <si>
    <t>Concerning alternative energy sources, and, in connection therewith, requiring a feasibility study for the use of small modular nuclear reactors as a source of carbon-free energy and for recycled energy, specifying the maximum nameplate capacity of a generation unit for pumped hydroelectricity.</t>
  </si>
  <si>
    <t>ncsl_database__energy_legislation_tracking_database__ncsl_topic__nuclear_energy_facilities; ncsl_database__energy_legislation_tracking_database__ncsl_topic__renewable_energy; ncsl_database__energy_legislation_tracking_database__ncsl_topic__renewable_energy_hydrogren</t>
  </si>
  <si>
    <t>CO_HB_0000001205_2021_0</t>
  </si>
  <si>
    <t>Electric Vehicle Road Usage Equalization Fee</t>
  </si>
  <si>
    <t>Concerning a road usage equalization fee for plug-in electric motor vehicles.</t>
  </si>
  <si>
    <t>CO_SB_0000000149_2021_0</t>
  </si>
  <si>
    <t>Wind Energy Facilities Sited Near Military Operations</t>
  </si>
  <si>
    <t>Concerning limitations on the construction of wind energy facilities sited near military resources.</t>
  </si>
  <si>
    <t>ncsl_database__energy_legislation_tracking_database__ncsl_topic__renewable_energy; ncsl_database__energy_legislation_tracking_database__ncsl_topic__renewable_energy_wind; ncsl_database__military_veterans_affairs_state_leg_database__ncsl_topic__energy_development</t>
  </si>
  <si>
    <t>CO_block_371</t>
  </si>
  <si>
    <t>CO_SB_0000000167_2018_0</t>
  </si>
  <si>
    <t>Promoting Natural Gas Vehicles and Infrastructure</t>
  </si>
  <si>
    <t>Enforce Requirements 811 Locate Underground Facilities</t>
  </si>
  <si>
    <t>Concerning increased enforcement of requirements related to the location of underground facilities, and, in connection therewith, making an appropriation.</t>
  </si>
  <si>
    <t>CO_SB_0000000301_2017_0</t>
  </si>
  <si>
    <t>Energy-related Statutes</t>
  </si>
  <si>
    <t>Concerning energy-related statutes.</t>
  </si>
  <si>
    <t>ncsl_database__energy_legislation_tracking_database__ncsl_topic__financing_energy_efficiency_and_renewable_energy; ncsl_database__energy_legislation_tracking_database__ncsl_topic__renewable_energy; 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t>
  </si>
  <si>
    <t>CO_SB_0000000003_2018_0</t>
  </si>
  <si>
    <t>Colorado Energy Office</t>
  </si>
  <si>
    <t>Concerning the Colorado energy office.</t>
  </si>
  <si>
    <t>ncsl_database__energy_legislation_tracking_database__ncsl_topic__energy_efficiency; ncsl_database__energy_legislation_tracking_database__ncsl_topic__financing_energy_efficiency_and_renewable_energy; ncsl_database__energy_legislation_tracking_database__ncsl_topic__nuclear_energy_facilities; ncsl_database__energy_legislation_tracking_database__ncsl_topic__renewable_energy; ncsl_database__energy_legislation_tracking_database__ncsl_topic__renewable_energy_solar; ncsl_database__energy_legislation_tracking_database__ncsl_topic__renewable_energy_wind</t>
  </si>
  <si>
    <t>CO_HB_0000001326_2014_0</t>
  </si>
  <si>
    <t>Tax Incentives For Alternative Fuel Trucks</t>
  </si>
  <si>
    <t>CO_HB_0000001232_2017_0</t>
  </si>
  <si>
    <t>Public Utilities Alternative Fuel Motor Vehicles</t>
  </si>
  <si>
    <t>Concerning public utilities providing infrastructure to serve alternative fuel motor vehicles, and, in connection therewith, establishing a process at the Colorado public utilities commission whereby a public utility may undertake implementation of an alternative fuel motor vehicle infrastructure program within the area covered by the utility&amp;#039;s certificate of public convenience and necessity.</t>
  </si>
  <si>
    <t>CO_SB_0000000013_2020_0</t>
  </si>
  <si>
    <t>Concerning measures to facilitate the use of innovative energy technologies by investor-owned public utilities, and, in connection therewith, authorizing the public utilities commission to review and approve investor-owned utilities&amp;#039; applications for low-emission dispatchable and innovative energy technologies based on meeting specified criteria.</t>
  </si>
  <si>
    <t>ncsl_database__energy_legislation_tracking_database__ncsl_topic__climate_change; ncsl_database__energy_legislation_tracking_database__ncsl_topic__climate_change_carbon_capture_and_sequestration; ncsl_database__energy_legislation_tracking_database__ncsl_topic__climate_change_emissions_reduction; ncsl_database__energy_legislation_tracking_database__ncsl_topic__financing_energy_efficiency_and_renewable_energy; ncsl_database__energy_legislation_tracking_database__ncsl_topic__fossil_energy; ncsl_database__energy_legislation_tracking_database__ncsl_topic__nuclear_energy_facilities; ncsl_database__energy_legislation_tracking_database__ncsl_topic__renewable_energy; ncsl_database__energy_legislation_tracking_database__ncsl_topic__utility_regulation</t>
  </si>
  <si>
    <t>CO_HB_0000001105_2013_0</t>
  </si>
  <si>
    <t>Energy Saving Mortgage Program</t>
  </si>
  <si>
    <t>CO_HB_0000001029_2016_0</t>
  </si>
  <si>
    <t>Kei Vehicle Roadway Registration For Use</t>
  </si>
  <si>
    <t>CO_HB_0000001332_2016_0</t>
  </si>
  <si>
    <t>Alternative Fuel Motor Vehicle Income Tax Credits</t>
  </si>
  <si>
    <t>CO_HB_0000001133_2011_0</t>
  </si>
  <si>
    <t>Alt Fuel Vehicle Refueling Stations</t>
  </si>
  <si>
    <t>CO_SB_0000000200_2014_0</t>
  </si>
  <si>
    <t>Alternative Fuel Vehicles &amp; High Occupancy Lanes</t>
  </si>
  <si>
    <t>CO_SB_0000000175_2016_0</t>
  </si>
  <si>
    <t>E-15 Gasoline Income Tax Credit For Retail Dealers</t>
  </si>
  <si>
    <t>CO_HB_0000001322_2021_0</t>
  </si>
  <si>
    <t>Gasoline And Special Fuel Tax Restructuring</t>
  </si>
  <si>
    <t>Concerning the restructuring of the gasoline and special fuel tax.</t>
  </si>
  <si>
    <t>CO_HB_0000001391_2022_0</t>
  </si>
  <si>
    <t>Modifications To Severance Tax</t>
  </si>
  <si>
    <t>Concerning the state severance tax on oil and gas, and, in connection therewith, making an appropriation.</t>
  </si>
  <si>
    <t>CO_HB_0000001170_2011_0</t>
  </si>
  <si>
    <t>Extend Credit For Alt Fuel Facilities</t>
  </si>
  <si>
    <t>CO_HB_0000001053_2016_0</t>
  </si>
  <si>
    <t>Retail Hydrogen Fuel Systems Regulation</t>
  </si>
  <si>
    <t>CO_HB_0000001431_2010_0</t>
  </si>
  <si>
    <t>Renew Energy Facility Prop Tax Valuation</t>
  </si>
  <si>
    <t>CO_block_349</t>
  </si>
  <si>
    <t>CO_HB_0000001286_2021_0</t>
  </si>
  <si>
    <t>Building and Vehicle Greenhouse Gas Emissions</t>
  </si>
  <si>
    <t>Energy Performance For Buildings</t>
  </si>
  <si>
    <t>Concerning measures to improve energy efficiency, and, in connection therewith, requiring owners of large buildings to collect and report on energy-use benchmarking data and comply with rules regarding performance standards related to energy and greenhouse gas emissions and modifying statutory requirements regarding energy performance contracts.</t>
  </si>
  <si>
    <t>ncsl_database__energy_legislation_tracking_database__ncsl_topic__climate_change_emissions_reduction; ncsl_database__energy_legislation_tracking_database__ncsl_topic__energy_efficiency; ncsl_database__energy_legislation_tracking_database__ncsl_topic__fossil_energy_natural_gas</t>
  </si>
  <si>
    <t>CO_HB_0000001362_2022_0</t>
  </si>
  <si>
    <t>Building Greenhouse Gas Emissions</t>
  </si>
  <si>
    <t>Concerning the reduction of building greenhouse gas emissions, and, in connection therewith, requiring the director of the Colorado energy office and the executive director of the department of local affairs to appoint an energy code board that develops two model codes, requiring local governments and certain state agencies to adopt and enforce codes that are consistent with the model codes developed by the energy code board, creating the building electrification for public buildings grant program, creating the high-efficiency electric heating and appliances grant program, and establishing the clean air building investments fund.</t>
  </si>
  <si>
    <t>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ncsl_database__energy_legislation_tracking_database__ncsl_topic__financing_energy_efficiency_and_renewable_energy; ncsl_database__energy_legislation_tracking_database__ncsl_topic__renewable_energy; ncsl_database__energy_legislation_tracking_database__ncsl_topic__renewable_energy_solar</t>
  </si>
  <si>
    <t>CO_HB_0000001138_2022_0</t>
  </si>
  <si>
    <t>Reduce Employee Single-occupancy Vehicle Trips</t>
  </si>
  <si>
    <t>Concerning the creation of programs to reduce the number of single-occupancy vehicle commuter trips by improving access to alternative transportation options.</t>
  </si>
  <si>
    <t>CO_HB_0000001218_2022_0</t>
  </si>
  <si>
    <t>Resource Efficiency Buildings Electric Vehicles</t>
  </si>
  <si>
    <t>Concerning resource efficiency related to constructing a building for occupancy.</t>
  </si>
  <si>
    <t>CO_SB_0000000246_2021_0</t>
  </si>
  <si>
    <t>Electric Utility Promote Beneficial Electrification</t>
  </si>
  <si>
    <t>Concerning measures to encourage beneficial electrification, and, in connection therewith, directing the public utilities commission and Colorado utilities to promote compliance with current environmental and labor standards and making an appropriation.</t>
  </si>
  <si>
    <t>ncsl_database__energy_legislation_tracking_database__ncsl_topic__climate_change; ncsl_database__energy_legislation_tracking_database__ncsl_topic__climate_change_emissions_reduction; ncsl_database__energy_legislation_tracking_database__ncsl_topic__energy_efficiency; ncsl_database__energy_legislation_tracking_database__ncsl_topic__green_jobs; ncsl_database__energy_legislation_tracking_database__ncsl_topic__utility_regulation</t>
  </si>
  <si>
    <t>CO_HB_0000001346_2022_0</t>
  </si>
  <si>
    <t>Electrician Plumber Licensing Apprentice Ratio</t>
  </si>
  <si>
    <t>Concerning state requirements applicable to certain licensed construction professionals, and, in connection therewith, requiring the state electrical board and the state plumbing board to direct enforcement of state licensing and supervisor-to-apprentice ratio requirements, specifying who is authorized to apply for electrical and plumbing permits, and making an appropriation.</t>
  </si>
  <si>
    <t>CO_SB_0000000168_2020_0</t>
  </si>
  <si>
    <t>Sustainable Severance &amp;amp; Property Tax Policies</t>
  </si>
  <si>
    <t>Concerning tax policy that promotes environmental sustainability.</t>
  </si>
  <si>
    <t>CO_HB_0000001199_2019_0</t>
  </si>
  <si>
    <t>Colorado Clean Pass Act</t>
  </si>
  <si>
    <t>Concerning the conditions under which operation of a plug-in electric motor vehicle on an express lane without regard to the number of persons in the vehicle and without payment of a toll or with payment of a reduced toll is allowed.</t>
  </si>
  <si>
    <t>CO_SB_0000000261_2021_0</t>
  </si>
  <si>
    <t>Public Utilities Commission Encourage Renewable Energy Generation</t>
  </si>
  <si>
    <t>Concerning measures to increase the deployment of renewable energy generation facilities to meet Colorado&amp;#039;s energy needs, and, in connection therewith, raising the allowable capacity of customer-sited renewable energy generation facilities, giving customers additional options for increasing the scale and flexibility of new installations, and making an appropriation.</t>
  </si>
  <si>
    <t>CO_HB_0000001303_2021_0</t>
  </si>
  <si>
    <t>Global Warming Potential For Public Project Materials</t>
  </si>
  <si>
    <t>Concerning measures to limit the global warming potential for certain materials used in public projects, and, in connection therewith, making an appropriation.</t>
  </si>
  <si>
    <t>ncsl_database__energy_legislation_tracking_database__ncsl_topic__climate_change; ncsl_database__energy_legislation_tracking_database__ncsl_topic__energy_efficiency_building_codes_and_standards</t>
  </si>
  <si>
    <t>CO_HB_0000001229_2021_0</t>
  </si>
  <si>
    <t>Home Owners&amp;#039; Associations Governance Funding Record Keeping</t>
  </si>
  <si>
    <t>Concerning increased protections for unit owners in the governance of unit owners&amp;#039; associations under the &amp;quot;Colorado Common Interest Ownership Act&amp;quot;.</t>
  </si>
  <si>
    <t>CO_HB_0000001188_2019_0</t>
  </si>
  <si>
    <t>Greenhouse Gas Pollution Impact In Fiscal Notes</t>
  </si>
  <si>
    <t>Concerning the inclusion of the net impact on greenhouse gas pollution in the fiscal notes prepared for legislative measures, and, in connection therewith, making an appropriation.</t>
  </si>
  <si>
    <t>CO_HB_0000001142_2020_0</t>
  </si>
  <si>
    <t>Hazard Mitigation Grant Program</t>
  </si>
  <si>
    <t>Concerning the creation of an enterprise that is exempt from the requirements of section 20 of article X of the state constitution to administer a fee-based hazard mitigation grant program.</t>
  </si>
  <si>
    <t>CO_SB_0000000167_2020_0</t>
  </si>
  <si>
    <t>Electric Motor Vehicle Manufacturer And Dealer</t>
  </si>
  <si>
    <t>Concerning increasing consumer access to electric motor vehicles by allowing manufacturers to sell their own electric motor vehicles directly to consumers.</t>
  </si>
  <si>
    <t>CO_HB_0000001325_2020_0</t>
  </si>
  <si>
    <t>Low-emission Vehicle Managed Lane Access</t>
  </si>
  <si>
    <t>Concerning a requirement that the executive director of the department of transportation adopt rules that allow preferential access to managed lanes for low-emission vehicles.</t>
  </si>
  <si>
    <t>CO_block_335</t>
  </si>
  <si>
    <t>CO_HB_0000001072_2020_0</t>
  </si>
  <si>
    <t>Water &amp; Electric Utility Regulations</t>
  </si>
  <si>
    <t>Study Emerging Technologies For Water Management</t>
  </si>
  <si>
    <t>Concerning a requirement that Colorado institutions of higher education study potential uses of emerging technologies to more effectively manage Colorado&amp;#039;s water supply, and, in connection therewith, making an appropriation, conditioned on the receipt of matching funds from gifts, grants, and donations.</t>
  </si>
  <si>
    <t>CO_HB_0000001312_2012_0</t>
  </si>
  <si>
    <t>Pub Util Commn Elec Transmission Lines Certificate</t>
  </si>
  <si>
    <t>CO_HB_0000001015_2019_0</t>
  </si>
  <si>
    <t>Recreation Of The Colorado Water Institute</t>
  </si>
  <si>
    <t>Concerning the recreation of the Colorado water institute.</t>
  </si>
  <si>
    <t>CO_HB_0000001003_2014_0</t>
  </si>
  <si>
    <t>Nonresident Disaster Relief Worker Tax Exemption</t>
  </si>
  <si>
    <t>CO_HB_0000001129_2014_0</t>
  </si>
  <si>
    <t>State Provide Utilities Facility Info To Local Gov</t>
  </si>
  <si>
    <t>CO_SB_0000000286_2013_0</t>
  </si>
  <si>
    <t>Renewable Energy Inv Tax Credit Carryover Years</t>
  </si>
  <si>
    <t>CO_HB_0000001457_2016_0</t>
  </si>
  <si>
    <t>Sales &amp; Use Tax Exemption Residential Energy</t>
  </si>
  <si>
    <t>CO_block_33</t>
  </si>
  <si>
    <t>CO_HB_0000001001_2010_0</t>
  </si>
  <si>
    <t>Renewable Energy Stds Solar Certif</t>
  </si>
  <si>
    <t>CO_HB_0000001258_2012_0</t>
  </si>
  <si>
    <t>Alternative Fuel Vehicle Charging Facilities</t>
  </si>
  <si>
    <t>CO_SB_0000000174_2010_0</t>
  </si>
  <si>
    <t>Promote Geothermal Energy Development</t>
  </si>
  <si>
    <t>CO_SB_0000000177_2010_0</t>
  </si>
  <si>
    <t>Promote Biomass Energy Development</t>
  </si>
  <si>
    <t>CO_HB_0000001278_2013_0</t>
  </si>
  <si>
    <t>Oil Spills Gas Releases Reporting</t>
  </si>
  <si>
    <t>CO_SB_0000000272_2013_0</t>
  </si>
  <si>
    <t>Energy Efficiency and Renewable Energy Jobs Act</t>
  </si>
  <si>
    <t>CO_HB_0000001418_2010_0</t>
  </si>
  <si>
    <t>Community-based Renewable Energy Proj</t>
  </si>
  <si>
    <t>CO_HB_0000001236_2015_0</t>
  </si>
  <si>
    <t>Tax Credit For Improving Energy Efficiency</t>
  </si>
  <si>
    <t>CO_SB_0000000180_2010_0</t>
  </si>
  <si>
    <t>Colo Smart Grid Task Force</t>
  </si>
  <si>
    <t>CO_HB_0000001219_2015_0</t>
  </si>
  <si>
    <t>EZ Investment Tax Credit For Renewable Energy</t>
  </si>
  <si>
    <t>CO_HB_0000001182_2010_0</t>
  </si>
  <si>
    <t>Clean Energy Dev Auth Financing Limits</t>
  </si>
  <si>
    <t>CO_SB_0000000254_2013_0</t>
  </si>
  <si>
    <t>Fleet Vehicle Energy Cost-savings Contracts</t>
  </si>
  <si>
    <t>CO_HB_0000001105_2012_0</t>
  </si>
  <si>
    <t>Wind Energy Property Rights</t>
  </si>
  <si>
    <t>CO_HB_0000001330_2015_0</t>
  </si>
  <si>
    <t>Social Cost Of Carbon In Certain Fiscal Notes</t>
  </si>
  <si>
    <t>CO_block_328</t>
  </si>
  <si>
    <t>CO_HB_0000001119_2015_0</t>
  </si>
  <si>
    <t>Local Government Authority Over Fossil Fuel Extraction</t>
  </si>
  <si>
    <t>Local Government Fracking Ban Liable Royalties</t>
  </si>
  <si>
    <t>CO_HB_0000001124_2017_0</t>
  </si>
  <si>
    <t>Local Government Liable Fracking Ban Oil And Gas Moratorium</t>
  </si>
  <si>
    <t>Concerning a requirement that a local government that interferes with oil and gas operations compensate persons damaged by the interference.</t>
  </si>
  <si>
    <t>CO_HB_0000001070_2020_0</t>
  </si>
  <si>
    <t>CO_HB_0000001126_2020_0</t>
  </si>
  <si>
    <t>Local Control Approvals Oil And Gas Applications</t>
  </si>
  <si>
    <t>Concerning a requirement that the state approve an oil and gas permit to drill that has been approved by a local government.</t>
  </si>
  <si>
    <t>CO_SB_0000000192_2018_0</t>
  </si>
  <si>
    <t>CO_HB_0000001150_2018_0</t>
  </si>
  <si>
    <t>CO_HB_0000001064_2014_0</t>
  </si>
  <si>
    <t>Sev Tax Distribution To Local Gov Limits Oil &amp; Gas</t>
  </si>
  <si>
    <t>CO_SB_0000000230_2018_0</t>
  </si>
  <si>
    <t>Modify Laws Drilling Units Pooling Orders</t>
  </si>
  <si>
    <t>Concerning modification of the laws governing the establishment of drilling units for oil and gas wells, and, in connection therewith, clarifying that a drilling unit may include more than one well, providing limited immunity to nonconsenting owners subject to pooling orders, adjusting cost recovery from nonconsenting owners, and modifying the conditions upon which a pooling order may be entered.</t>
  </si>
  <si>
    <t>CO_HB_0000001181_2016_0</t>
  </si>
  <si>
    <t>CO_SJR_0000000021_2015_0</t>
  </si>
  <si>
    <t>Colorado Coal</t>
  </si>
  <si>
    <t>ncsl_database__energy_legislation_tracking_database__ncsl_topic__energy_security_and_critical_infrastructure; ncsl_database__energy_legislation_tracking_database__ncsl_topic__fossil_energy_coal</t>
  </si>
  <si>
    <t>CO_SJR_0000000008_2022_0</t>
  </si>
  <si>
    <t>Colorado Energy Development.</t>
  </si>
  <si>
    <t>Concerning Colorado energy development.</t>
  </si>
  <si>
    <t>CO_HJR_0000001020_2016_0</t>
  </si>
  <si>
    <t>Recognize Importance Oil Gas Industry CO Citizens</t>
  </si>
  <si>
    <t>CO_block_319</t>
  </si>
  <si>
    <t>CO_HB_0000001013_2022_0</t>
  </si>
  <si>
    <t>Incentives for Clean Energy Grid &amp; Utility Programs</t>
  </si>
  <si>
    <t>Microgrids For Community Resilience Grant Program</t>
  </si>
  <si>
    <t>Concerning the creation of a grant program to build community resilience regarding electric grid disruptions through the development of microgrids, and, in connection therewith, making an appropriation.</t>
  </si>
  <si>
    <t>CO_HB_0000001105_2021_0</t>
  </si>
  <si>
    <t>Low-income Utility Payment Assistance Contributions</t>
  </si>
  <si>
    <t>Concerning utility customers&amp;#039; financial contributions for low-income utility assistance.</t>
  </si>
  <si>
    <t>ncsl_database__energy_legislation_tracking_database__ncsl_topic__energy_security_and_critical_infrastructure; ncsl_database__energy_legislation_tracking_database__ncsl_topic__utility_regulation; ncsl_database__economic_mobility_database__ncsl_topic__other/miscellaneous</t>
  </si>
  <si>
    <t>CO_HB_0000001045_2020_0</t>
  </si>
  <si>
    <t>Energy Efficiency Improvement Programs Funding</t>
  </si>
  <si>
    <t>Concerning the stabilization of state funding for energy efficiency improvement programs.</t>
  </si>
  <si>
    <t>CO_HB_0000001131_2021_0</t>
  </si>
  <si>
    <t>Cooperative Electric Associations Governance Requirements</t>
  </si>
  <si>
    <t>Concerning governance requirements for cooperative electric associations.</t>
  </si>
  <si>
    <t>CO_HB_0000001253_2021_0</t>
  </si>
  <si>
    <t>Renewable And Clean Energy Project Grants</t>
  </si>
  <si>
    <t>Concerning a general fund transfer to the local government severance tax fund to fund grants to local governments for renewable and clean energy infrastructure projects, and, in connection therewith, making an appropriation.</t>
  </si>
  <si>
    <t>CO_HB_0000001149_2021_0</t>
  </si>
  <si>
    <t>Energy Sector Career Pathway In Higher Education</t>
  </si>
  <si>
    <t>Concerning supporting an energy sector career pathway for Colorado, and, in connection therewith, making an appropriation.</t>
  </si>
  <si>
    <t>ncsl_database__education_bill_tracking_database__ncsl_topic__postsecondary_workforce_development; ncsl_database__energy_legislation_tracking_database__ncsl_topic__climate_change; ncsl_database__energy_legislation_tracking_database__ncsl_topic__green_jobs; ncsl_database__energy_legislation_tracking_database__ncsl_topic__renewable_energy</t>
  </si>
  <si>
    <t>CO_HB_0000001394_2022_0</t>
  </si>
  <si>
    <t>Fund Just Transition Community And Worker Supports</t>
  </si>
  <si>
    <t>Concerning funding for just transition programs to assist communities with economic transitions, and, in connection therewith, making an appropriation.</t>
  </si>
  <si>
    <t>CO_SB_0000000124_2020_0</t>
  </si>
  <si>
    <t>School Construction Guideline Utility Consultation</t>
  </si>
  <si>
    <t>Concerning adding to the public school facility construction guidelines a requirement to consult with the local electric utility.</t>
  </si>
  <si>
    <t>CO_HB_0000001412_2020_0</t>
  </si>
  <si>
    <t>COVID-19 Utility Bill Payment-related Assistance</t>
  </si>
  <si>
    <t>Concerning assistance for individuals unable to pay their utility bills due to economic hardship caused by the COVID-19 pandemic, and, in connection therewith, transferring money received from the federal government pursuant to the &amp;quot;CARES Act&amp;quot; to the energy outreach Colorado low-income energy assistance fund to provide such assistance.</t>
  </si>
  <si>
    <t>CO_HB_0000001381_2022_0</t>
  </si>
  <si>
    <t>Colorado Energy Office Geothermal Energy Grant Program</t>
  </si>
  <si>
    <t>Concerning the creation of a geothermal energy grant program to facilitate the development of geothermal energy resources.</t>
  </si>
  <si>
    <t>ncsl_database__energy_legislation_tracking_database__ncsl_topic__climate_change_emissions_reduction; ncsl_database__energy_legislation_tracking_database__ncsl_topic__energy_efficiency; ncsl_database__energy_legislation_tracking_database__ncsl_topic__energy_efficiency_building_codes_and_standards; ncsl_database__energy_legislation_tracking_database__ncsl_topic__energy_security_and_critical_infrastructure; ncsl_database__energy_legislation_tracking_database__ncsl_topic__financing_energy_efficiency_and_renewable_energy; ncsl_database__energy_legislation_tracking_database__ncsl_topic__renewable_energy</t>
  </si>
  <si>
    <t>CO_SB_0000000231_2021_0</t>
  </si>
  <si>
    <t>Energy Office Weatherization Assistance Grants</t>
  </si>
  <si>
    <t>Concerning a transfer of money from the general fund to the energy fund to finance the weatherization assistance program of the Colorado energy office.</t>
  </si>
  <si>
    <t>CO_HB_0000001193_2022_0</t>
  </si>
  <si>
    <t>Fund Just Transition Coal Workforce Programs</t>
  </si>
  <si>
    <t>Concerning adjustments to expenditures from funds dedicated to assisting those impacted by the transition to a clean energy economy, and, in connection therewith, making an appropriation.</t>
  </si>
  <si>
    <t>ncsl_database__energy_legislation_tracking_database__ncsl_topic__green_jobs; ncsl_database__energy_legislation_tracking_database__ncsl_topic__renewable_energy; ncsl_database__economic_mobility_database__ncsl_topic__workforce_and_training_opportunities</t>
  </si>
  <si>
    <t>CO_block_313</t>
  </si>
  <si>
    <t>Clean Energy Incentives</t>
  </si>
  <si>
    <t>CO_SB_0000000293_2021_0</t>
  </si>
  <si>
    <t>Property Tax Classification And Assessment Rates</t>
  </si>
  <si>
    <t>Concerning property taxation, and, in connection therewith, establishing subclasses of residential and nonresidential property; for the 2022 and 2023 property tax years, temporarily reducing the assessment rate for property classified as agricultural property or renewable energy production property from twenty-nine percent to twenty-six and four-tenths percent, for property classified as multi-family residential real property from seven and fifteen one-hundredths percent to six and eight-tenths percent, contingent on the assessment rate not otherwise being reduced by an initiated measure, and for all other residential real property from seven and fifteen one-hundredths percent to six and ninety-five one-hundredths percent; restructuring the assessment rate laws; expanding the property tax deferral program to allow taxpayers to defer increases in property taxes in limited circumstances; and making an appropriation.</t>
  </si>
  <si>
    <t>CO_HB_0000001030_2014_0</t>
  </si>
  <si>
    <t>Hydroelectric Generation Incentive</t>
  </si>
  <si>
    <t>CO_SB_0000000020_2021_0</t>
  </si>
  <si>
    <t>Energy Equipment And Facility Property Tax Valuation</t>
  </si>
  <si>
    <t>Concerning the valuation of property related to renewable energy for purposes of the property tax.</t>
  </si>
  <si>
    <t>CO_HB_0000001059_2020_0</t>
  </si>
  <si>
    <t>Valuation Of Energy Storage Equipment</t>
  </si>
  <si>
    <t>Concerning the valuation of property used to store electricity.</t>
  </si>
  <si>
    <t>CO_HB_0000001132_2015_0</t>
  </si>
  <si>
    <t>Residential Energy Efficiency Tax Credit</t>
  </si>
  <si>
    <t>CO_HB_0000001196_2010_0</t>
  </si>
  <si>
    <t>Elim Certain Cars Qualified For Tax Cred</t>
  </si>
  <si>
    <t>CO_SB_0000000012_2020_0</t>
  </si>
  <si>
    <t>Transmit Renewable Energy Conservation Easements</t>
  </si>
  <si>
    <t>Concerning the transmission of renewable energy through transmission lines that cross property subject to a conservation easement.</t>
  </si>
  <si>
    <t>CO_HB_0000001047_2011_0</t>
  </si>
  <si>
    <t>Incl Comm Prop In New Energy Imp Dist</t>
  </si>
  <si>
    <t>CO_SB_0000000279_2013_0</t>
  </si>
  <si>
    <t>K-12 School Energy Resource Efficiency</t>
  </si>
  <si>
    <t>ncsl_database__education_bill_tracking_database__ncsl_topic__charter_schools; ncsl_database__education_bill_tracking_database__ncsl_topic__charter_schools_facilities; ncsl_database__education_bill_tracking_database__ncsl_topic__charter_schools_funding; ncsl_database__energy_legislation_tracking_database__ncsl_topic__energy_efficiency</t>
  </si>
  <si>
    <t>CO_HB_0000001121_2015_0</t>
  </si>
  <si>
    <t>Wind Energy Devel Agreement Recording &amp; Expiration</t>
  </si>
  <si>
    <t>CO_HB_0000001329_2010_0</t>
  </si>
  <si>
    <t>Solid Waste User Fees</t>
  </si>
  <si>
    <t>CO_HB_0000001101_2014_0</t>
  </si>
  <si>
    <t>Community Solar Garden Bus Per Prop Tax Exemption</t>
  </si>
  <si>
    <t>CO_HB_0000001027_2014_0</t>
  </si>
  <si>
    <t>Plug-in Electric Motor Vehicle Definition</t>
  </si>
  <si>
    <t>CO_SB_0000000118_2022_0</t>
  </si>
  <si>
    <t>Encourage Geothermal Energy Use</t>
  </si>
  <si>
    <t>Concerning the encouragement of the use of geothermal energy by providing similar treatment to solar energy, and, in connection therewith, making an appropriation.</t>
  </si>
  <si>
    <t>ncsl_database__energy_legislation_tracking_database__ncsl_topic__climate_change_emissions_reduction; ncsl_database__energy_legislation_tracking_database__ncsl_topic__energy_efficiency_building_codes_and_standards; ncsl_database__energy_legislation_tracking_database__ncsl_topic__renewable_energy</t>
  </si>
  <si>
    <t>CO_HB_0000001377_2015_0</t>
  </si>
  <si>
    <t>Shared Renewable Generation Facilities For REAs</t>
  </si>
  <si>
    <t>CO_SB_0000000254_2015_0</t>
  </si>
  <si>
    <t>Renewable Energy Std New Solar Extend Date</t>
  </si>
  <si>
    <t>CO_SB_0000000171_2014_0</t>
  </si>
  <si>
    <t>New Energy District Finance Water Conservation</t>
  </si>
  <si>
    <t>CO_HB_0000001204_2011_0</t>
  </si>
  <si>
    <t>Energy Efficient School Buildings</t>
  </si>
  <si>
    <t>CO_SB_0000000063_2015_0</t>
  </si>
  <si>
    <t>Alternative Energy For Schools Grant Program</t>
  </si>
  <si>
    <t>CO_HB_0000001305_2014_0</t>
  </si>
  <si>
    <t>Renewable Energy EZ Investment Tax Credit Refund</t>
  </si>
  <si>
    <t>CO_HB_0000001332_2015_0</t>
  </si>
  <si>
    <t>Inc Tax Credit For Distributed Energy Resource Sys</t>
  </si>
  <si>
    <t>CO_HB_0000001406_2010_0</t>
  </si>
  <si>
    <t>Green Schools Energy Efficiency</t>
  </si>
  <si>
    <t>CO_SB_0000000273_2013_0</t>
  </si>
  <si>
    <t>Renewable Energy Forest Biomass Incentives</t>
  </si>
  <si>
    <t>CO_SB_0000000179_2017_0</t>
  </si>
  <si>
    <t>Fee Limits For Solar Energy Device Installations</t>
  </si>
  <si>
    <t>Concerning the limitation on the amount of fees that can be assessed for allowing solar energy device installations, and, in connection therewith, extending the repeal date.</t>
  </si>
  <si>
    <t>CO_SB_0000000134_2010_0</t>
  </si>
  <si>
    <t>Elec Util RPS More Credit For Dist Gen</t>
  </si>
  <si>
    <t>CO_HB_0000001293_2013_0</t>
  </si>
  <si>
    <t>Gov To Create Exec Branch Climate Change Position</t>
  </si>
  <si>
    <t>CO_HB_0000001165_2019_0</t>
  </si>
  <si>
    <t>On-site Wind Turbine Manufacturing Property Tax Exemption</t>
  </si>
  <si>
    <t>Concerning an exemption from property tax for business personal property used to manufacture wind turbines or components of wind turbines at the site where the wind turbines will be placed into service.</t>
  </si>
  <si>
    <t>CO_HB_0000001235_2012_0</t>
  </si>
  <si>
    <t>Energy Efficient Public Schools</t>
  </si>
  <si>
    <t>CO_SB_0000000186_2014_0</t>
  </si>
  <si>
    <t>Efficient School &amp; Community Performance Contract</t>
  </si>
  <si>
    <t>ncsl_database__energy_legislation_tracking_database__ncsl_topic__energy_efficiency; ncsl_database__energy_legislation_tracking_database__ncsl_topic__financing_energy_efficiency_and_renewable_energy; ncsl_database__energy_legislation_tracking_database__ncsl_topic__renewable_energy; ncsl_database__energy_legislation_tracking_database__ncsl_topic__transportation</t>
  </si>
  <si>
    <t>CO_SB_0000000110_2022_0</t>
  </si>
  <si>
    <t>Equip Wind Turbine Aircraft Detection Lighting System</t>
  </si>
  <si>
    <t>Concerning a requirement that a wind-powered energy generation facility be equipped with light mitigating technology.</t>
  </si>
  <si>
    <t>CO_HB_0000001160_2011_0</t>
  </si>
  <si>
    <t>Gov Energy Ofc Green Bldg Incent Prog</t>
  </si>
  <si>
    <t>CO_HB_0000001364_2015_0</t>
  </si>
  <si>
    <t>Limited Scope Inspections Hydroelectric Projects</t>
  </si>
  <si>
    <t>CO_HB_0000001363_2017_0</t>
  </si>
  <si>
    <t>Exempt New Energy Requirement If Not Subordinate Lien</t>
  </si>
  <si>
    <t>Concerning an exemption from otherwise applicable requirements for financing from the Colorado new energy improvement district if a residential property owner is not seeking to subordinate the priority of existing mortgages.</t>
  </si>
  <si>
    <t>CO_HB_0000001267_2010_0</t>
  </si>
  <si>
    <t>Prop Tax Of Indep Residential Solar</t>
  </si>
  <si>
    <t>CO_HB_0000001298_2016_0</t>
  </si>
  <si>
    <t>Vehicle Height, Length, And Weight</t>
  </si>
  <si>
    <t>CO_block_290</t>
  </si>
  <si>
    <t>CO_HB_0000001355_2022_0</t>
  </si>
  <si>
    <t>Environmental Regulations</t>
  </si>
  <si>
    <t>Producer Responsibility Program For Recycling</t>
  </si>
  <si>
    <t>Concerning the creation of the producer responsibility program for statewide recycling, and, in connection therewith, making an appropriation.</t>
  </si>
  <si>
    <t>CO_SB_0000000096_2019_0</t>
  </si>
  <si>
    <t>Collect Long-term Climate Change Data</t>
  </si>
  <si>
    <t>Concerning the collection of greenhouse gas emissions data to facilitate the implementation of measures that would most cost-effectively allow the state to meet its greenhouse gas emissions reduction goals, and, in connection therewith, making an appropriation.</t>
  </si>
  <si>
    <t>CO_HB_0000001189_2021_0</t>
  </si>
  <si>
    <t>Regulate Air Toxics</t>
  </si>
  <si>
    <t>Concerning additional public health protections in relation to the emission of air toxics, and, in connection therewith, making an appropriation.</t>
  </si>
  <si>
    <t>CO_HB_0000001064_2020_0</t>
  </si>
  <si>
    <t>Public Utilities Commission Study Of Community Choice Energy</t>
  </si>
  <si>
    <t>Concerning investigations by the public utilities commission to evaluate the implications of allowing community choice of wholesale electric supply in Colorado through the vehicle of community choice energy authorities.</t>
  </si>
  <si>
    <t>CO_HB_0000001231_2019_0</t>
  </si>
  <si>
    <t>New Appliance Energy And Water Efficiency Standards</t>
  </si>
  <si>
    <t>Concerning efficiency standards for equipment sold in Colorado, and, in connection therewith, requiring certain appliances, plumbing fixtures, and other products sold for residential or commercial use to meet energy efficiency and water efficiency standards.</t>
  </si>
  <si>
    <t>CO_HB_0000001208_2021_0</t>
  </si>
  <si>
    <t>Natural Disaster Mitigation Enterprise</t>
  </si>
  <si>
    <t>Concerning the creation of an enterprise that is exempt from the requirements of section 20 of article X of the state constitution to administer a fee-based natural disaster mitigation grant program.</t>
  </si>
  <si>
    <t>ncsl_database__energy_legislation_tracking_database__ncsl_topic__climate_change; ncsl_database__energy_legislation_tracking_database__ncsl_topic__climate_change_adaptation_and_environment; ncsl_database__energy_legislation_tracking_database__ncsl_topic__climate_change_emissions_reduction; ncsl_database__energy_legislation_tracking_database__ncsl_topic__energy_security_and_critical_infrastructure</t>
  </si>
  <si>
    <t>CO_HB_0000001260_2019_0</t>
  </si>
  <si>
    <t>Building Energy Codes</t>
  </si>
  <si>
    <t>Concerning an update to the minimum energy code for the construction of buildings.</t>
  </si>
  <si>
    <t>CO_HB_0000001269_2021_0</t>
  </si>
  <si>
    <t>Concerning an investigation by the public utilities commission to evaluate the parameters of an energy policy allowing communities in Colorado that are served by an investor-owned electric utility to choose alternative wholesale electricity suppliers, and, in connection therewith, making an appropriation.</t>
  </si>
  <si>
    <t>CO_HB_0000001242_2021_0</t>
  </si>
  <si>
    <t>Create Agricultural Drought And Climate Resilience Office</t>
  </si>
  <si>
    <t>Concerning the creation of an agricultural drought and climate resilience office in the department of agriculture, and, in connection therewith, making an appropriation.</t>
  </si>
  <si>
    <t>CO_HB_0000001297_2018_0</t>
  </si>
  <si>
    <t>Climate Change Preparedness And Resiliency</t>
  </si>
  <si>
    <t>Concerning a comprehensive plan to proactively address the anticipated impacts on Colorado of global climate change, and, in connection therewith, making an appropriation.</t>
  </si>
  <si>
    <t>CO_HB_0000001198_2019_0</t>
  </si>
  <si>
    <t>Electric Vehicle Grant Fund</t>
  </si>
  <si>
    <t>Concerning the powers and duties of the electric vehicle grant fund.</t>
  </si>
  <si>
    <t>CO_SB_0000000252_2017_0</t>
  </si>
  <si>
    <t>Utility Cost-saving Contract For Local Governments</t>
  </si>
  <si>
    <t>Concerning the authority of a board of any political subdivision to enter into contracts for utility cost savings.</t>
  </si>
  <si>
    <t>CO_HB_0000001319_2016_0</t>
  </si>
  <si>
    <t>Prohibit Coal Rolling In Diesel Vehicles</t>
  </si>
  <si>
    <t>ncsl_database__energy_legislation_tracking_database__ncsl_topic__fossil_energy; ncsl_database__energy_legislation_tracking_database__ncsl_topic__fossil_energy_coal; ncsl_database__state_traffic_safety_legislation_database__ncsl_topic__pedestrian_and_bike_safety</t>
  </si>
  <si>
    <t>CO_SB_0000000218_2020_0</t>
  </si>
  <si>
    <t>CDPHE Colorado Department Of Public Health And Environment Hazardous Substances Response</t>
  </si>
  <si>
    <t>Concerning measures by the department of public health and environment to protect the public from certain hazardous substances, and, in connection therewith, making an appropriation.</t>
  </si>
  <si>
    <t>CO_HB_0000001225_2020_0</t>
  </si>
  <si>
    <t>Cooperative Electric Utilities Reasonable Rates Energy Storage</t>
  </si>
  <si>
    <t>Concerning clarification of the requirement of reasonableness in charges imposed by one cooperative electric association upon another.</t>
  </si>
  <si>
    <t>CO_HB_0000001366_2017_0</t>
  </si>
  <si>
    <t>Measurable Goals Deadlines Colorado Climate Action Plan</t>
  </si>
  <si>
    <t>Concerning a requirement to include measurable goals that are subject to deadlines in Colorado&amp;#039;s climate action plan.</t>
  </si>
  <si>
    <t>CO_HB_0000001298_2019_0</t>
  </si>
  <si>
    <t>Electric Motor Vehicle Charging Station Parking</t>
  </si>
  <si>
    <t>Concerning the use of electric motor vehicle charging stations for parking a motor vehicle.</t>
  </si>
  <si>
    <t>CO_HB_0000001225_2017_0</t>
  </si>
  <si>
    <t>Electric Regional Transmission Organization Hearing</t>
  </si>
  <si>
    <t>Concerning a transportation legislation review committee hearing on the effects that a retail electric service provider&amp;#039;s participation in a regional transmission organization would have in Colorado.</t>
  </si>
  <si>
    <t>CO_SB_0000000117_2018_0</t>
  </si>
  <si>
    <t>Concerning the collection of greenhouse gas emissions data.</t>
  </si>
  <si>
    <t>CO_HB_0000001270_2019_0</t>
  </si>
  <si>
    <t>PERA Public Employees&amp;#039; Retirement Association Board Assess Climate-related Financial Risks</t>
  </si>
  <si>
    <t>Concerning a requirement that the board of trustees of the public employees&amp;#039; retirement association take certain actions in connection with climate-related financial risks to the various trust funds managed by the association.</t>
  </si>
  <si>
    <t>CO_HB_0000001281_2018_0</t>
  </si>
  <si>
    <t>Public Utilities Commission Ethics And Improved Public Information Reporting</t>
  </si>
  <si>
    <t>Concerning measures to enhance the consumer protection mission of the Colorado public utilities commission, and, in connection therewith, prohibiting a person with recent connections to a regulated utility from serving on the commission and providing for periodic performance audits.</t>
  </si>
  <si>
    <t>CO_SB_0000000212_2013_0</t>
  </si>
  <si>
    <t>Energy District Private Financing Commercial</t>
  </si>
  <si>
    <t>CO_SB_0000000134_2015_0</t>
  </si>
  <si>
    <t>Energy Cost-savings Contracts For Vehicle Fleets</t>
  </si>
  <si>
    <t>CO_HB_0000001361_2022_0</t>
  </si>
  <si>
    <t>Oil And Gas Reporting</t>
  </si>
  <si>
    <t>Concerning measures to enhance oversight of oil and gas operations within the state.</t>
  </si>
  <si>
    <t>CO_HB_0000001141_2021_0</t>
  </si>
  <si>
    <t>Electric Vehicle License Plate</t>
  </si>
  <si>
    <t>Concerning the creation of a license plate for plug-in electric motor vehicles, and, in connection therewith, making an appropriation.</t>
  </si>
  <si>
    <t>CO_HB_0000001057_2013_0</t>
  </si>
  <si>
    <t>Retain Avalanche Information Center In DNR</t>
  </si>
  <si>
    <t>CO_SJR_0000000002_2017_0</t>
  </si>
  <si>
    <t>Support For Use Of Biochar</t>
  </si>
  <si>
    <t>Concerning the Colorado general assembly&amp;#039;s support for the continued research, development, and application of biochar from our forests.</t>
  </si>
  <si>
    <t>CO_block_275</t>
  </si>
  <si>
    <t>CO_HB_0000001026_2022_0</t>
  </si>
  <si>
    <t>Environment-Oriented Economic Mobility Programs</t>
  </si>
  <si>
    <t>Alternative Transportation Options Tax Credit</t>
  </si>
  <si>
    <t>Concerning the replacement of the income tax deduction for amounts spent by an employer to provide alternative transportation options to employees with an income tax credit for amounts spent by an employer for that purpose, and, in connection therewith, making an appropriation.</t>
  </si>
  <si>
    <t>ncsl_database__energy_legislation_tracking_database__ncsl_topic__transportation_alt_fuel/hybrid; ncsl_database__state_traffic_safety_legislation_database__ncsl_topic__pedestrian_and_bike_safety; ncsl_database__state_traffic_safety_legislation_database__ncsl_topic__slow_medium_speed_vehicles</t>
  </si>
  <si>
    <t>CO_HB_0000001304_2022_0</t>
  </si>
  <si>
    <t>State Grants Investments Local Affordable Housing</t>
  </si>
  <si>
    <t>Concerning state grants for investments in affordable housing at the local level, and, in connection therewith, creating the local investments in transformational affordable housing grant program and the infrastructure and strong communities grant program to invest in infill infrastructure projects that support affordable housing, and making an appropriation.</t>
  </si>
  <si>
    <t>CO_HB_0000001329_2022_0</t>
  </si>
  <si>
    <t>2022-23 Long Bill</t>
  </si>
  <si>
    <t>Concerning the provision for payment of the expenses of the executive, legislative, and judicial departments of the state of Colorado, and of its agencies and institutions, for and during the fiscal year beginning July 1, 2022, except as otherwise noted.</t>
  </si>
  <si>
    <t>ncsl_database__energy_legislation_tracking_database__ncsl_topic__energy_efficiency; ncsl_database__energy_legislation_tracking_database__ncsl_topic__transportation_alt_fuel/hybrid; ncsl_database__2012_child_welfare_enacted_legislation_database__ncsl_topic__funding_of_child_welfare_services</t>
  </si>
  <si>
    <t>CO_SB_0000000159_2022_0</t>
  </si>
  <si>
    <t>Revolving Loan Fund Invest Affordable Housing</t>
  </si>
  <si>
    <t>Concerning the creation of a revolving loan fund within the division of housing in the department of local affairs to make investments in transformational affordable housing, and, in connection therewith, making an appropriation.</t>
  </si>
  <si>
    <t>ncsl_database__energy_legislation_tracking_database__ncsl_topic__energy_efficiency_building_codes_and_standards; ncsl_database__energy_legislation_tracking_database__ncsl_topic__renewable_energy; ncsl_database__economic_mobility_database__ncsl_topic__other/miscellaneous</t>
  </si>
  <si>
    <t>CO_HB_0000001282_2022_0</t>
  </si>
  <si>
    <t>The Innovative Housing Incentive Program</t>
  </si>
  <si>
    <t>Concerning the creation of the innovative housing incentive program.</t>
  </si>
  <si>
    <t>CO_HB_0000001002_2020_0</t>
  </si>
  <si>
    <t>College Credit For Work Experience</t>
  </si>
  <si>
    <t>Concerning a statewide plan for awarding college credit for work-related experience.</t>
  </si>
  <si>
    <t>CO_SB_0000000130_2022_0</t>
  </si>
  <si>
    <t>State Entity Authority For Public-private Partnerships</t>
  </si>
  <si>
    <t>Concerning the authority for state public entities to enter into public-private partnerships for public projects, and, in connection therewith, making an appropriation.</t>
  </si>
  <si>
    <t>CO_HB_0000001009_2021_0</t>
  </si>
  <si>
    <t>Update Division Housing Function &amp;amp; Local Development</t>
  </si>
  <si>
    <t>Concerning an update to statutory provisions governing the functions of the division of housing in the department of local affairs to facilitate housing that promotes state goals for local development, and, in connection therewith, enabling the division of housing to leverage state housing funding to promote the state&amp;#039;s affordable housing and energy performance objectives.</t>
  </si>
  <si>
    <t>CO_HB_0000001157_2022_0</t>
  </si>
  <si>
    <t>Utilization Of Demographic Data By Colorado Department Public Health And Environment</t>
  </si>
  <si>
    <t>Concerning the utilization of demographic health data by the department of public health and environment to address health inequities, and, in connection therewith, making an appropriation.</t>
  </si>
  <si>
    <t>CO_SB_0000000171_2016_0</t>
  </si>
  <si>
    <t>New Energy Improvement District Clarifications</t>
  </si>
  <si>
    <t>CO_HB_0000001274_2021_0</t>
  </si>
  <si>
    <t>Unused State-owned Real Property Beneficial Use</t>
  </si>
  <si>
    <t>Concerning the beneficial use of unused state-owned real property, and, in connection therewith, directing the department of personnel to inventory such property and use such property to promote affordable housing, child care, public schools, residential mental and behavioral health care, and renewable energy development.</t>
  </si>
  <si>
    <t>CO_HB_0000001331_2010_0</t>
  </si>
  <si>
    <t>CO_HB_0000001019_2021_0</t>
  </si>
  <si>
    <t>Modification To Regulations Of Factory-built Structures</t>
  </si>
  <si>
    <t>Concerning modifications to the regulations of factory-built structures.</t>
  </si>
  <si>
    <t>CO_HB_0000001149_2022_0</t>
  </si>
  <si>
    <t>Advanced Industry Investment Tax Credit</t>
  </si>
  <si>
    <t>Concerning the expansion of the advanced industry investment tax credit, and, in connection therewith, making an appropriation.</t>
  </si>
  <si>
    <t>CO_HB_0000001107_2017_0</t>
  </si>
  <si>
    <t>Division Of Motor Vehicles Colorado Driver&amp;#039;s License Record Identification And Vehicle Enterprise System</t>
  </si>
  <si>
    <t>Concerning the implementation of a new computer system by the division of motor vehicles to facilitate the division&amp;#039;s administration of the operation of motor vehicles in the state.</t>
  </si>
  <si>
    <t>CO_SB_0000000185_2022_0</t>
  </si>
  <si>
    <t>Security For Colorado Seniors</t>
  </si>
  <si>
    <t>Concerning addressing the needs of older Coloradans through the strategic investments in aging grant program.</t>
  </si>
  <si>
    <t>ncsl_database__energy_legislation_tracking_database__ncsl_topic__climate_change_emissions_reduction; ncsl_database__energy_legislation_tracking_database__ncsl_topic__energy_efficiency; ncsl_database__energy_legislation_tracking_database__ncsl_topic__renewable_energy; ncsl_database__energy_legislation_tracking_database__ncsl_topic__transportation_alt_fuel/hybrid</t>
  </si>
  <si>
    <t>CO_HB_0000001418_2022_0</t>
  </si>
  <si>
    <t>Extension Of Certain Unused Tax Credits</t>
  </si>
  <si>
    <t>Concerning the extension of the period for which unused and expiring Colorado job growth incentive and enterprise zone income tax credits may be carried forward to subsequent years, and, in connection therewith, making an appropriation.</t>
  </si>
  <si>
    <t>CO_block_270</t>
  </si>
  <si>
    <t>CO_HB_0000001310_2016_0</t>
  </si>
  <si>
    <t>Oil &amp; Gas Local Impacts</t>
  </si>
  <si>
    <t>Operators Liable For Oil And Gas Operations</t>
  </si>
  <si>
    <t>CO_HB_0000001355_2016_0</t>
  </si>
  <si>
    <t>Affirm Local Gov Siting Auth Oil &amp; Gas Facilities</t>
  </si>
  <si>
    <t>CO_HB_0000001215_2018_0</t>
  </si>
  <si>
    <t>Safe Disposal Naturally Occur Radioactive Material</t>
  </si>
  <si>
    <t>Concerning enhanced protections regarding the disposal of naturally occurring radioactive materials, and, in connection therewith, making an appropriation.</t>
  </si>
  <si>
    <t>CO_HB_0000001256_2017_0</t>
  </si>
  <si>
    <t>Oil And Gas Facilities Distance From School Property</t>
  </si>
  <si>
    <t>Concerning a clarification of the minimum distance from which certain oil and gas facilities must be located from any school.</t>
  </si>
  <si>
    <t>CO_HB_0000001176_2012_0</t>
  </si>
  <si>
    <t>Oil Gas Surface Owner Horizontal Drilling Setbacks</t>
  </si>
  <si>
    <t>CO_HB_0000001173_2012_0</t>
  </si>
  <si>
    <t>Protect Pub Health Oil &amp; Gas Hydraulic Fracturing</t>
  </si>
  <si>
    <t>CO_HB_0000001277_2012_0</t>
  </si>
  <si>
    <t>Local Control Oil Gas Regulation</t>
  </si>
  <si>
    <t>CO_HB_0000001352_2018_0</t>
  </si>
  <si>
    <t>CO_HB_0000001274_2018_0</t>
  </si>
  <si>
    <t>Reduce Greenhouse Gas Emissions by 2050</t>
  </si>
  <si>
    <t>Concerning a reduction in greenhouse gas emissions in Colorado, and, in connection therewith, requiring that, by the year 2050, statewide greenhouse gas emissions be reduced by eighty percent of the levels of greenhouse gas emissions that existed in the year 2005.</t>
  </si>
  <si>
    <t>CO_HB_0000001430_2016_0</t>
  </si>
  <si>
    <t>Oil &amp; Gas Operators Share Dev Plans With Local Gov</t>
  </si>
  <si>
    <t>CO_HB_0000001157_2018_0</t>
  </si>
  <si>
    <t>Increased Reporting Oil And Gas Incidents</t>
  </si>
  <si>
    <t>Concerning increased reporting of oil and gas incidents.</t>
  </si>
  <si>
    <t>CO_HB_0000001336_2017_0</t>
  </si>
  <si>
    <t>Additional Protections Forced Pooling Order</t>
  </si>
  <si>
    <t>Concerning additional protections for oil and gas interest owners subject to pooling of oil and gas resources.</t>
  </si>
  <si>
    <t>CO_HB_0000001372_2017_0</t>
  </si>
  <si>
    <t>Oil Gas Operators Disclose Pipe Location Development Plans</t>
  </si>
  <si>
    <t>Concerning additional disclosures of information by oil and gas operators, and, in connection therewith, requiring the disclosure of the location of subsurface facilities and the sharing of oil and gas operators&amp;#039; development plans with affected local governments.</t>
  </si>
  <si>
    <t>CO_HB_0000001125_2011_0</t>
  </si>
  <si>
    <t>Oil &amp; Gas Sev Tax Point Of Taxation</t>
  </si>
  <si>
    <t>CO_HB_0000001419_2018_0</t>
  </si>
  <si>
    <t>Oil Gas Operators Disclosures Wellhead Integrity</t>
  </si>
  <si>
    <t>Concerning additional safety requirements for oil and gas operators, and, in connection therewith, requiring the disclosure of the location of subsurface facilities and the sharing of oil and gas operators&amp;#039; development plans with affected local governments and requiring rules regarding wellhead integrity.</t>
  </si>
  <si>
    <t>CO_HB_0000001172_2011_0</t>
  </si>
  <si>
    <t>Oil &amp; Gas Comm Review EPA Fracking Study</t>
  </si>
  <si>
    <t>CO_HB_0000001322_2013_0</t>
  </si>
  <si>
    <t>Treat Recovered Natural Gas As Lease Gas</t>
  </si>
  <si>
    <t>CO_block_256</t>
  </si>
  <si>
    <t>Renewable Energy Incentives and Infrastructure</t>
  </si>
  <si>
    <t>CO_SB_0000000064_2018_0</t>
  </si>
  <si>
    <t>Require 100% Renewable Energy By 2035</t>
  </si>
  <si>
    <t>Concerning an update to the renewable energy standard to require that all electric utilities derive their energy from one hundred percent renewable sources by 2035.</t>
  </si>
  <si>
    <t>CO_HB_0000001004_2016_0</t>
  </si>
  <si>
    <t>Measurable Goals Deadlines CO Climate Action Plan</t>
  </si>
  <si>
    <t>CO_HB_0000001216_2013_0</t>
  </si>
  <si>
    <t>Incentives for Distributed Energy</t>
  </si>
  <si>
    <t>CO_HB_0000001018_2020_0</t>
  </si>
  <si>
    <t>Concerning adoption of a renewable natural gas standard.</t>
  </si>
  <si>
    <t>CO_HB_0000001216_2014_0</t>
  </si>
  <si>
    <t>Safety Markings For Rural Towers Under 200 Feet</t>
  </si>
  <si>
    <t>CO_SB_0000000089_2017_0</t>
  </si>
  <si>
    <t>Concerning the rights of consumers of electricity to install electricity storage systems on their property.</t>
  </si>
  <si>
    <t>CO_SB_0000000130_2011_0</t>
  </si>
  <si>
    <t>Transparency Bldg Energy Performance</t>
  </si>
  <si>
    <t>CO_SB_0000000180_2012_0</t>
  </si>
  <si>
    <t>Colorado Forest Energy Jobs Act</t>
  </si>
  <si>
    <t>CO_SB_0000000202_2014_0</t>
  </si>
  <si>
    <t>Funding For Energy Efficiency In Schools</t>
  </si>
  <si>
    <t>ncsl_database__energy_legislation_tracking_database__ncsl_topic__financing_energy_efficiency_and_renewable_energy; ncsl_database__energy_legislation_tracking_database__ncsl_topic__renewable_energy; ncsl_database__energy_legislation_tracking_database__ncsl_topic__transportation</t>
  </si>
  <si>
    <t>CO_SB_0000000145_2017_0</t>
  </si>
  <si>
    <t>Electric Utility Distribution Grid Resource Acquisition Plan</t>
  </si>
  <si>
    <t>Concerning modifications to the electric utility resource acquisition process, and, in connection therewith, promoting a more resilient, reliable, and cost-effective electrical grid through enhanced planning and data transparency.</t>
  </si>
  <si>
    <t>CO_HB_0000001348_2010_0</t>
  </si>
  <si>
    <t>Increase Oversight Radioactive Materials</t>
  </si>
  <si>
    <t>CO_HB_0000001264_2012_0</t>
  </si>
  <si>
    <t>Facilitate Distributed Energy Generation In CO</t>
  </si>
  <si>
    <t>CO_HB_0000001441_2016_0</t>
  </si>
  <si>
    <t>PUC Consider Full Cost Carbon For Elec Generation</t>
  </si>
  <si>
    <t>CO_HB_0000001363_2015_0</t>
  </si>
  <si>
    <t>Infrastructure Resistance To EMP &amp; Solar Flare</t>
  </si>
  <si>
    <t>AZ_block_203</t>
  </si>
  <si>
    <t>AZ_block_13</t>
  </si>
  <si>
    <t>AZ_block_1</t>
  </si>
  <si>
    <t>AZ_block_0</t>
  </si>
  <si>
    <t>AZ</t>
  </si>
  <si>
    <t>AZ_SB_0000001413_2014_0</t>
  </si>
  <si>
    <t>Tax credits, Vehicle Emissions, Renewable Energy, Infrastructure</t>
  </si>
  <si>
    <t>Taxes; manufacturers' electricity sales; exemption</t>
  </si>
  <si>
    <t>ncsl_database__energy_legislation_tracking_database__ncsl_topic__electric_grid_and_transmission; ncsl_database__energy_legislation_tracking_database__ncsl_topic__fossil_energy; ncsl_database__energy_legislation_tracking_database__ncsl_topic__transportation; ncsl_database__energy_legislation_tracking_database__ncsl_topic__transportation_alt_fuel/hybrid</t>
  </si>
  <si>
    <t>AZ_SB_0000001446_2015_0</t>
  </si>
  <si>
    <t>TPT reform; contractors</t>
  </si>
  <si>
    <t>AZ_HB_0000002771_2020_0</t>
  </si>
  <si>
    <t>Tax credits; qualified facilities; extension</t>
  </si>
  <si>
    <t>AZ_HB_0000002152_2017_0</t>
  </si>
  <si>
    <t>Emissions credits; voluntary emissions bank</t>
  </si>
  <si>
    <t>AZ_HB_0000002813_2021_0</t>
  </si>
  <si>
    <t>Autonomous vehicles</t>
  </si>
  <si>
    <t>AZ_SB_0000001245_2020_0</t>
  </si>
  <si>
    <t>Qualified facilities; tax credits; extension</t>
  </si>
  <si>
    <t>AZ_SB_0000001505_2016_0</t>
  </si>
  <si>
    <t>Tax exemption; natural gas delivery</t>
  </si>
  <si>
    <t>AZ_HB_0000002649_2021_0</t>
  </si>
  <si>
    <t>Computer data centers; tax incentives</t>
  </si>
  <si>
    <t>ncsl_database__energy_legislation_tracking_database__ncsl_topic__energy_efficiency; ncsl_database__energy_legislation_tracking_database__ncsl_topic__fossil_energy_natural_gas; ncsl_database__energy_legislation_tracking_database__ncsl_topic__renewable_energy</t>
  </si>
  <si>
    <t>AZ_HB_0000002126_2019_0</t>
  </si>
  <si>
    <t>Sanitary districts; bids</t>
  </si>
  <si>
    <t>AZ_SB_0000001332_2019_0</t>
  </si>
  <si>
    <t>Alternative fuel vehicles; VLT</t>
  </si>
  <si>
    <t>AZ_HB_0000002488_2013_0</t>
  </si>
  <si>
    <t>200_x001e_day school calendar; funding.</t>
  </si>
  <si>
    <t>AZ_SB_0000001468_2015_0</t>
  </si>
  <si>
    <t>International operations centers; incentives</t>
  </si>
  <si>
    <t>AZ_HB_0000002549_2019_0</t>
  </si>
  <si>
    <t>VLT; alternative fuel classification; repeal</t>
  </si>
  <si>
    <t>AZ_HB_0000002584_2016_0</t>
  </si>
  <si>
    <t>Data center tax relief; qualification</t>
  </si>
  <si>
    <t>AZ_SB_0000001202_2017_0</t>
  </si>
  <si>
    <t>Forestry and fire management; conformity</t>
  </si>
  <si>
    <t>AZ_HB_0000002670_2015_0</t>
  </si>
  <si>
    <t>International operations centers</t>
  </si>
  <si>
    <t>AZ_HB_0000002458_2011_0</t>
  </si>
  <si>
    <t>County infill, renewable energy districts</t>
  </si>
  <si>
    <t>AZ_HB_0000002535_2013_0</t>
  </si>
  <si>
    <t>Independent functional utility</t>
  </si>
  <si>
    <t>AZ_HB_0000002352_2020_0</t>
  </si>
  <si>
    <t>Centrally assessed property; valuation; pipelines.</t>
  </si>
  <si>
    <t>AZ_SB_0000001465_2013_0</t>
  </si>
  <si>
    <t>Solid waste facilities; general permit</t>
  </si>
  <si>
    <t>AZ_HB_0000002148_2014_0</t>
  </si>
  <si>
    <t>Municipalities; counties; transfer; right-of-way</t>
  </si>
  <si>
    <t>AZ_HB_0000002064_2010_0</t>
  </si>
  <si>
    <t>Biofuels conversion program</t>
  </si>
  <si>
    <t>AZ_SB_0000001056_2021_0</t>
  </si>
  <si>
    <t>Energy; water; savings accounts</t>
  </si>
  <si>
    <t>AZ_SB_0000001484_2014_0</t>
  </si>
  <si>
    <t>Tax credit; manufacturers; renewable energy</t>
  </si>
  <si>
    <t>AZ_SB_0000001341_2015_0</t>
  </si>
  <si>
    <t>County transportation excise tax</t>
  </si>
  <si>
    <t>AZ_HB_0000002580_2014_0</t>
  </si>
  <si>
    <t>Alternative fuel vehicles; registration; inspection</t>
  </si>
  <si>
    <t>AZ_SB_0000001324_2013_0</t>
  </si>
  <si>
    <t>Critical infrastructure; information disclosure</t>
  </si>
  <si>
    <t>AZ_HB_0000002336_2013_0</t>
  </si>
  <si>
    <t>Taxation; retail classification; cash equivalents</t>
  </si>
  <si>
    <t>ncsl_database__energy_legislation_tracking_database__ncsl_topic__renewable_energy; ncsl_database__energy_legislation_tracking_database__ncsl_topic__renewable_energy_solar; ncsl_database__energy_legislation_tracking_database__ncsl_topic__transportation</t>
  </si>
  <si>
    <t>AZ_block_185</t>
  </si>
  <si>
    <t>AZ_SB_0000001150_2022_0</t>
  </si>
  <si>
    <t>Electric Vehicles, Renewable Energy Permitting</t>
  </si>
  <si>
    <t>Electric vehicles; pilot program; appropriation</t>
  </si>
  <si>
    <t>AZ_SB_0000001154_2022_0</t>
  </si>
  <si>
    <t>Transportation electrification study committee</t>
  </si>
  <si>
    <t>AZ_HB_0000002493_2019_0</t>
  </si>
  <si>
    <t>Solar energy devices; appraisal methods</t>
  </si>
  <si>
    <t>AZ_SB_0000001246_2022_0</t>
  </si>
  <si>
    <t>School buses; electrification; contracts</t>
  </si>
  <si>
    <t>AZ_SB_0000001151_2022_0</t>
  </si>
  <si>
    <t>Charging station; pilot program</t>
  </si>
  <si>
    <t>AZ_SB_0000001152_2022_0</t>
  </si>
  <si>
    <t>Zero emission vehicles; plans</t>
  </si>
  <si>
    <t>AZ_HB_0000002498_2021_0</t>
  </si>
  <si>
    <t>Clean energy technology; grants; appropriation</t>
  </si>
  <si>
    <t>AZ_HB_0000002153_2021_0</t>
  </si>
  <si>
    <t>Renewable energy storage equipment; valuation</t>
  </si>
  <si>
    <t>AZ_SB_0000001102_2021_0</t>
  </si>
  <si>
    <t>Electric vehicle omnibus; appropriations</t>
  </si>
  <si>
    <t>AZ_HB_0000002319_2014_0</t>
  </si>
  <si>
    <t>School boards; nonprofit organizations; formation</t>
  </si>
  <si>
    <t>AZ_SB_0000001009_2021_0</t>
  </si>
  <si>
    <t>State vehicle fleet; electric vehicles</t>
  </si>
  <si>
    <t>ncsl_database__energy_legislation_tracking_database__ncsl_topic__transportation; ncsl_database__energy_legislation_tracking_database__ncsl_topic__transportation_alt_fuel/hybrid; ncsl_database__state_traffic_safety_legislation_database__ncsl_topic__slow_medium_speed_vehicles</t>
  </si>
  <si>
    <t>AZ_HB_0000002830_2012_0</t>
  </si>
  <si>
    <t>Energy and water savings account</t>
  </si>
  <si>
    <t>AZ_HB_0000002574_2010_0</t>
  </si>
  <si>
    <t>Renewable energy districts</t>
  </si>
  <si>
    <t>AZ_HB_0000002210_2021_0</t>
  </si>
  <si>
    <t>School functions; food; beverages</t>
  </si>
  <si>
    <t>ncsl_database__education_bill_tracking_database__ncsl_topic__k_12_leadership; ncsl_database__energy_legislation_tracking_database__ncsl_topic__energy_efficiency</t>
  </si>
  <si>
    <t>AZ_HB_0000002226_2014_0</t>
  </si>
  <si>
    <t>Vehicle emissions inspection program</t>
  </si>
  <si>
    <t>AZ_HB_0000002063_2010_0</t>
  </si>
  <si>
    <t>Solar energy; permit fees</t>
  </si>
  <si>
    <t>AZ_SB_0000001152_2021_0</t>
  </si>
  <si>
    <t>Zero emission vehicles; plans; fleet</t>
  </si>
  <si>
    <t>AZ_HB_0000002219_2017_0</t>
  </si>
  <si>
    <t>School capital finance revisions</t>
  </si>
  <si>
    <t>ncsl_database__education_bill_tracking_database__ncsl_topic__k_12_finance; ncsl_database__energy_legislation_tracking_database__ncsl_topic__energy_efficiency; ncsl_database__energy_legislation_tracking_database__ncsl_topic__financing_energy_efficiency_and_renewable_energy</t>
  </si>
  <si>
    <t>AZ_HB_0000002700_2010_0</t>
  </si>
  <si>
    <t>Solar energy tax incentives; extension</t>
  </si>
  <si>
    <t>AZ_HB_0000002122_2011_0</t>
  </si>
  <si>
    <t>Energy policy study committee</t>
  </si>
  <si>
    <t>AZ_SB_0000001201_2010_0</t>
  </si>
  <si>
    <t>Renewable energy tax incentive revisions</t>
  </si>
  <si>
    <t>AZ_SB_0000001337_2020_0</t>
  </si>
  <si>
    <t>Homeowners' associations; solar, water devices</t>
  </si>
  <si>
    <t>AZ_HB_0000002445_2021_0</t>
  </si>
  <si>
    <t>Lawn equipment emissions reduction program</t>
  </si>
  <si>
    <t>AZ_HB_0000002333_2021_0</t>
  </si>
  <si>
    <t>Energy; water; savings accounts.</t>
  </si>
  <si>
    <t>AZ_HB_0000002743_2012_0</t>
  </si>
  <si>
    <t>School districts; renewable energy development</t>
  </si>
  <si>
    <t>ncsl_database__education_bill_tracking_database__ncsl_topic__alternative_education; ncsl_database__education_bill_tracking_database__ncsl_topic__teacher_issues; ncsl_database__education_bill_tracking_database__ncsl_topic__teacher_issues_employment; ncsl_database__energy_legislation_tracking_database__ncsl_topic__renewable_energy</t>
  </si>
  <si>
    <t>AZ_HB_0000002106_2016_0</t>
  </si>
  <si>
    <t>Homeowners' associations; enforcement grace period</t>
  </si>
  <si>
    <t>AZ_SB_0000001229_2012_0</t>
  </si>
  <si>
    <t>Tax exemption; residential solar electricity</t>
  </si>
  <si>
    <t>AZ_HCM_0000002014_2010_0</t>
  </si>
  <si>
    <t>Nuclear energy plant; development</t>
  </si>
  <si>
    <t>AZ_HB_0000002724_2012_0</t>
  </si>
  <si>
    <t>AZ_HB_0000002412_2015_0</t>
  </si>
  <si>
    <t>Renewable energy credit; refundable; cap</t>
  </si>
  <si>
    <t>AZ_SB_0000001345_2021_0</t>
  </si>
  <si>
    <t>Neighborhood electric shuttles</t>
  </si>
  <si>
    <t>AZ_SB_0000001551_2020_0</t>
  </si>
  <si>
    <t>AZ_block_177</t>
  </si>
  <si>
    <t>AZ_HB_0000002248_2021_0</t>
  </si>
  <si>
    <t>Renewable Energy, Education, Energy Efficiency, Pollution and Waste</t>
  </si>
  <si>
    <t>Corporation commission; electric generation resources</t>
  </si>
  <si>
    <t>AZ_SB_0000001175_2021_0</t>
  </si>
  <si>
    <t>Corporation commission; electric generation resources.</t>
  </si>
  <si>
    <t>AZ_HB_0000002898_2021_0</t>
  </si>
  <si>
    <t>K-12 education; budget reconciliation; 2021-2022.</t>
  </si>
  <si>
    <t>ncsl_database__education_bill_tracking_database__ncsl_topic__accountability; ncsl_database__education_bill_tracking_database__ncsl_topic__k_12_finance; ncsl_database__education_bill_tracking_database__ncsl_topic__teacher_issues_employment; ncsl_database__education_bill_tracking_database__ncsl_topic__teacher_issues_licensure_and_certification; ncsl_database__education_bill_tracking_database__ncsl_topic__teacher_issues_preparation; ncsl_database__energy_legislation_tracking_database__ncsl_topic__energy_efficiency; ncsl_database__state_public_health_legislation_database__ncsl_topic__vaccines:_requirements</t>
  </si>
  <si>
    <t>AZ_SB_0000001826_2021_0</t>
  </si>
  <si>
    <t>K-12 education; budget reconciliation; 2021-2022</t>
  </si>
  <si>
    <t>AZ_HB_0000002595_2014_0</t>
  </si>
  <si>
    <t>Tax; renewable energy; on-site consumption</t>
  </si>
  <si>
    <t>AZ_SB_0000001630_2022_0</t>
  </si>
  <si>
    <t>School buses; student transportation; vehicles</t>
  </si>
  <si>
    <t>ncsl_database__education_bill_tracking_database__ncsl_topic__k_12_governance; ncsl_database__energy_legislation_tracking_database__ncsl_topic__transportation_alt_fuel/hybrid; ncsl_database__state_traffic_safety_legislation_database__ncsl_topic__school_bus_safety</t>
  </si>
  <si>
    <t>AZ_SB_0000001227_2014_0</t>
  </si>
  <si>
    <t>Municipalities; counties; energy efficient codes</t>
  </si>
  <si>
    <t>AZ_HB_0000002828_2020_0</t>
  </si>
  <si>
    <t>Solar; electric vehicle batteries; disposal</t>
  </si>
  <si>
    <t>ncsl_database__energy_legislation_tracking_database__ncsl_topic__renewable_energy; ncsl_database__energy_legislation_tracking_database__ncsl_topic__renewable_energy_solar; ncsl_database__energy_legislation_tracking_database__ncsl_topic__transportation; ncsl_database__energy_legislation_tracking_database__ncsl_topic__transportation_alt_fuel/hybrid</t>
  </si>
  <si>
    <t>AZ_SB_0000001048_2014_0</t>
  </si>
  <si>
    <t>Tax credits; STOs; preapproval; entities</t>
  </si>
  <si>
    <t>AZ_HB_0000002789_2012_0</t>
  </si>
  <si>
    <t>Corporation commission rules; legislative approval</t>
  </si>
  <si>
    <t>AZ_HB_0000002123_2014_0</t>
  </si>
  <si>
    <t>Board of technical registration; registrants</t>
  </si>
  <si>
    <t>AZ_SB_0000001369_2020_0</t>
  </si>
  <si>
    <t>Vehicle fuels; infrastructure; legislative authority</t>
  </si>
  <si>
    <t>AZ_HB_0000002555_2021_0</t>
  </si>
  <si>
    <t>SFB; department of administration</t>
  </si>
  <si>
    <t>AZ_HB_0000002111_2019_0</t>
  </si>
  <si>
    <t>Carbon dioxide emissions committee; repeal</t>
  </si>
  <si>
    <t>AZ_HB_0000002124_2022_0</t>
  </si>
  <si>
    <t>School districts; tuition; expenditures</t>
  </si>
  <si>
    <t>ncsl_database__education_bill_tracking_database__ncsl_topic__consolidation; ncsl_database__education_bill_tracking_database__ncsl_topic__k_12_governance; ncsl_database__energy_legislation_tracking_database__ncsl_topic__energy_efficiency</t>
  </si>
  <si>
    <t>AZ_HCM_0000002003_2019_0</t>
  </si>
  <si>
    <t>Uranium pollution; remediation</t>
  </si>
  <si>
    <t>AZ_HB_0000002636_2015_0</t>
  </si>
  <si>
    <t>Underground storage tanks</t>
  </si>
  <si>
    <t>AZ_SB_0000001460_2021_0</t>
  </si>
  <si>
    <t>ADOT; state motor vehicle fleet</t>
  </si>
  <si>
    <t>ncsl_database__energy_legislation_tracking_database__ncsl_topic__transportation; ncsl_database__energy_legislation_tracking_database__ncsl_topic__transportation_alt_fuel/hybrid; ncsl_database__state_traffic_safety_legislation_database__ncsl_topic__speed_limits</t>
  </si>
  <si>
    <t>AZ_SCM_0000001015_2016_0</t>
  </si>
  <si>
    <t>EPA; exceeding authority; urging Congress</t>
  </si>
  <si>
    <t>AZ_SB_0000001819_2021_0</t>
  </si>
  <si>
    <t>Budget procedures; budget reconciliation; 2021-2022</t>
  </si>
  <si>
    <t>ncsl_database__education_bill_tracking_database__ncsl_topic__k_12_finance; ncsl_database__energy_legislation_tracking_database__ncsl_topic__renewable_energy</t>
  </si>
  <si>
    <t>AZ_SB_0000001829_2021_0</t>
  </si>
  <si>
    <t>Transportation; budget reconciliation; 2021-2022</t>
  </si>
  <si>
    <t>ncsl_database__energy_legislation_tracking_database__ncsl_topic__transportation; ncsl_database__energy_legislation_tracking_database__ncsl_topic__transportation_alt_fuel/hybrid; ncsl_database__ncsl_transportation_funding_finance_legis_database__ncsl_topic__transportation_appropriations; ncsl_database__state_traffic_safety_legislation_database__ncsl_topic__slow_medium_speed_vehicles</t>
  </si>
  <si>
    <t>AZ_HB_0000002901_2021_0</t>
  </si>
  <si>
    <t>Transportation; budget reconciliation; 2021-2022.</t>
  </si>
  <si>
    <t>AZ_HB_0000002855_2020_0</t>
  </si>
  <si>
    <t>Electric charging providers; regulation</t>
  </si>
  <si>
    <t>AZ_block_169</t>
  </si>
  <si>
    <t>AZ_HB_0000002674_2022_0</t>
  </si>
  <si>
    <t>Land, Housing, and Zoning</t>
  </si>
  <si>
    <t>Housing supply study committee</t>
  </si>
  <si>
    <t>AZ_HB_0000002479_2018_0</t>
  </si>
  <si>
    <t>TPT; digital goods and services</t>
  </si>
  <si>
    <t>AZ_HB_0000002841_2020_0</t>
  </si>
  <si>
    <t>Municipal zoning; housing overlay</t>
  </si>
  <si>
    <t>AZ_HB_0000002049_2021_0</t>
  </si>
  <si>
    <t>Eminent domain; existing contracts</t>
  </si>
  <si>
    <t>AZ_SB_0000001001_2019_0</t>
  </si>
  <si>
    <t>Highway safety fee; repeal; VLT</t>
  </si>
  <si>
    <t>AZ_HB_0000002480_2015_0</t>
  </si>
  <si>
    <t>Weights and measures department; transfer</t>
  </si>
  <si>
    <t>AZ_SB_0000001079_2015_0</t>
  </si>
  <si>
    <t>Solid waste collection; multifamily housing</t>
  </si>
  <si>
    <t>AZ_SB_0000001372_2022_0</t>
  </si>
  <si>
    <t>TPT; exemptions; motor vehicles; nonresidents</t>
  </si>
  <si>
    <t>AZ_SB_0000001187_2015_0</t>
  </si>
  <si>
    <t>Services outside municipal boundaries; requirements</t>
  </si>
  <si>
    <t>AZ_SB_0000001333_2022_0</t>
  </si>
  <si>
    <t>Neighborhood occupantless electric vehicles</t>
  </si>
  <si>
    <t>AZ_block_168</t>
  </si>
  <si>
    <t>AZ_SB_0000001309_2017_0</t>
  </si>
  <si>
    <t>Environmental Impact of Renewable Energy, Property Valuation, Clean Power</t>
  </si>
  <si>
    <t>Not a coherent group</t>
  </si>
  <si>
    <t>Renewable energy; environmental impact; committee</t>
  </si>
  <si>
    <t>Establishes the Renewable Energy Technology Environmental Impact Study Committee</t>
  </si>
  <si>
    <t>AZ_SB_0000001303_2014_0</t>
  </si>
  <si>
    <t>Property valuation; class six</t>
  </si>
  <si>
    <t>Classifies certain higher education property as class six property for taxation purposes.</t>
  </si>
  <si>
    <t>AZ_HB_0000002265_2017_0</t>
  </si>
  <si>
    <t>Clean power; state plan; standards</t>
  </si>
  <si>
    <t>AZ_HB_0000002480_2018_0</t>
  </si>
  <si>
    <t>Uranium; radioactive materials; transportation; monitoring</t>
  </si>
  <si>
    <t>AZ_block_143</t>
  </si>
  <si>
    <t>AZ_block_11</t>
  </si>
  <si>
    <t>AZ_SB_0000001222_2020_0</t>
  </si>
  <si>
    <t>Building Energy Permitting and Reporting</t>
  </si>
  <si>
    <t>Building permits; utilities; restrictions; prohibitions.</t>
  </si>
  <si>
    <r>
      <rPr>
        <rFont val="Times New Roman"/>
        <color rgb="FF000000"/>
        <sz val="10.0"/>
      </rPr>
      <t>Prohibits a city, town or county</t>
    </r>
    <r>
      <rPr>
        <rFont val="Times New Roman"/>
        <color rgb="FFFF0000"/>
        <sz val="10.0"/>
      </rPr>
      <t> </t>
    </r>
    <r>
      <rPr>
        <rFont val="Times New Roman"/>
        <color rgb="FF000000"/>
        <sz val="10.0"/>
      </rPr>
      <t>from denying a building permit based on the project's utility provider or from imposing a fine or requirement that restricts an authorized utility provider's service or operation. Requires municipal and county regulations to preserve use of the services of an authorized utility provider.</t>
    </r>
  </si>
  <si>
    <t>AZ_HB_0000002686_2020_0</t>
  </si>
  <si>
    <t>Building permits; utilities; restrictions; prohibitions</t>
  </si>
  <si>
    <t>Prohibits a municipality or county from establishing restrictions on issuing building permits based on the utility provider that will serve that project.  </t>
  </si>
  <si>
    <t>AZ_HB_0000002130_2016_0</t>
  </si>
  <si>
    <t>Municipalities; counties; energy use; reporting</t>
  </si>
  <si>
    <t>HB 2130 repeals and reinserts prohibitions on municipalities and counties requiring businesses to report their energy consumption.</t>
  </si>
  <si>
    <t>AZ_SB_0000001241_2015_0</t>
  </si>
  <si>
    <t>Auxiliary containers; regulatory prohibition; reporting</t>
  </si>
  <si>
    <t>AZ_HB_0000002111_2013_0</t>
  </si>
  <si>
    <t>Transaction privilege tax changes</t>
  </si>
  <si>
    <t>ncsl_database__energy_legislation_tracking_database__ncsl_topic__renewable_energy; ncsl_database__energy_legislation_tracking_database__ncsl_topic__renewable_energy_solar; ncsl_database__energy_legislation_tracking_database__ncsl_topic__transportation; ncsl_database__ncsl_transportation_funding_finance_legis_database__ncsl_topic__local_transportation_funding; ncsl_database__ncsl_transportation_funding_finance_legis_database__ncsl_topic__state_general_sales_taxes</t>
  </si>
  <si>
    <t>AZ_block_137</t>
  </si>
  <si>
    <t>AZ_HB_0000002101_2022_0</t>
  </si>
  <si>
    <t>Restructuring Electric Utility Regulations, Transportation Taxes</t>
  </si>
  <si>
    <t>Electric energy; reliability; public policy</t>
  </si>
  <si>
    <t>Directs public power entities to adopt consumer protection measures, allows anyone to challenge a public power entity's rate decisions, authorizes electric cooperatives to collaborate with other entities in acquiring and disposing of electricity and repeals parts of a 1998 law that established a framework for electric generation service competition.</t>
  </si>
  <si>
    <t>ncsl_database__energy_legislation_tracking_database__ncsl_topic__electric_grid_and_transmission; ncsl_database__energy_legislation_tracking_database__ncsl_topic__energy_security_and_critical_infrastructure; ncsl_database__energy_legislation_tracking_database__ncsl_topic__fossil_energy; ncsl_database__energy_legislation_tracking_database__ncsl_topic__utility_regulation</t>
  </si>
  <si>
    <t>AZ_SB_0000001631_2022_0</t>
  </si>
  <si>
    <t>Electric energy; public policy; reliability</t>
  </si>
  <si>
    <t>Repeals statute that promotes competition among public power entities (entities). Establishes consumer protection measures relating to electric service (service).</t>
  </si>
  <si>
    <t>ncsl_database__energy_legislation_tracking_database__ncsl_topic__electric_grid_and_transmission; ncsl_database__energy_legislation_tracking_database__ncsl_topic__energy_security_and_critical_infrastructure; ncsl_database__energy_legislation_tracking_database__ncsl_topic__fossil_energy_natural_gas; ncsl_database__energy_legislation_tracking_database__ncsl_topic__utility_regulation</t>
  </si>
  <si>
    <t>AZ_SB_0000001650_2021_0</t>
  </si>
  <si>
    <t>Transportation tax; election; gas tax</t>
  </si>
  <si>
    <t>Establishes a new 20-year transportation excise tax in Maricopa County subject to voter approval. Increases, beginning January 1, 2022, and ending December 31, 2045, the statewide gas tax by 1 cent annually and indexes the tax to annual inflation. Contains requirements for enactment and becomes effective on signature of the Governor (Proposition 108).</t>
  </si>
  <si>
    <t>AZ_HB_0000002290_2020_0</t>
  </si>
  <si>
    <t>Renewable energy production; tax credits</t>
  </si>
  <si>
    <t>AZ_block_133</t>
  </si>
  <si>
    <t>AZ_SB_0000001356_2022_0</t>
  </si>
  <si>
    <t>Transportation Taxes</t>
  </si>
  <si>
    <t>Transportation tax; election; Maricopa county</t>
  </si>
  <si>
    <t>ncsl_database__energy_legislation_tracking_database__ncsl_topic__fossil_energy_natural_gas; ncsl_database__energy_legislation_tracking_database__ncsl_topic__transportation; ncsl_database__energy_legislation_tracking_database__ncsl_topic__transportation_alt_fuel/hybrid</t>
  </si>
  <si>
    <t>AZ_HB_0000002598_2022_0</t>
  </si>
  <si>
    <t>Transportation tax; election; Maricopa county.</t>
  </si>
  <si>
    <t>ncsl_database__energy_legislation_tracking_database__ncsl_topic__fossil_energy_natural_gas; ncsl_database__energy_legislation_tracking_database__ncsl_topic__transportation; ncsl_database__ncsl_transportation_funding_finance_legis_database__ncsl_topic__local_transportation_funding; ncsl_database__ncsl_transportation_funding_finance_legis_database__ncsl_topic__state_general_sales_taxes</t>
  </si>
  <si>
    <t>AZ_HB_0000002481_2021_0</t>
  </si>
  <si>
    <t>Short-term rentals; enforcement; penalties</t>
  </si>
  <si>
    <t>AZ_HB_0000002899_2020_0</t>
  </si>
  <si>
    <t>Fuel; electric cars; hybrids; taxes</t>
  </si>
  <si>
    <t>ncsl_database__energy_legislation_tracking_database__ncsl_topic__fossil_energy; ncsl_database__energy_legislation_tracking_database__ncsl_topic__fossil_energy_natural_gas; 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ncsl_database__ncsl_transportation_funding_finance_legis_database__ncsl_topic__bonding_and_debt; ncsl_database__ncsl_transportation_funding_finance_legis_database__ncsl_topic__state_taxes_on_gasoline_and_diesel</t>
  </si>
  <si>
    <t>AZ_HB_0000002162_2018_0</t>
  </si>
  <si>
    <t>ncsl_database__energy_legislation_tracking_database__ncsl_topic__fossil_energy; ncsl_database__energy_legislation_tracking_database__ncsl_topic__fossil_energy_natural_gas; ncsl_database__ncsl_transportation_funding_finance_legis_database__ncsl_topic__local_transportation_funding; ncsl_database__ncsl_transportation_funding_finance_legis_database__ncsl_topic__state_general_sales_taxes</t>
  </si>
  <si>
    <t>AZ_HB_0000002166_2018_0</t>
  </si>
  <si>
    <t>Vehicle fees; alternative fuel VLT</t>
  </si>
  <si>
    <t>AZ_SB_0000001146_2018_0</t>
  </si>
  <si>
    <t>Vehicle fees; alternative fuel VLT.</t>
  </si>
  <si>
    <t>AZ_HB_0000002536_2019_0</t>
  </si>
  <si>
    <t>ncsl_database__energy_legislation_tracking_database__ncsl_topic__fossil_energy; ncsl_database__energy_legislation_tracking_database__ncsl_topic__fossil_energy_natural_gas; ncsl_database__energy_legislation_tracking_database__ncsl_topic__transportation; ncsl_database__energy_legislation_tracking_database__ncsl_topic__transportation_alt_fuel/hybrid; ncsl_database__ncsl_transportation_funding_finance_legis_database__ncsl_topic__alternative_fuels_and_electric_vehicles; ncsl_database__ncsl_transportation_funding_finance_legis_database__ncsl_topic__state_taxes_on_gasoline_and_diesel</t>
  </si>
  <si>
    <t>AZ_HB_0000002685_2022_0</t>
  </si>
  <si>
    <t>Transportation tax; Maricopa county; election</t>
  </si>
  <si>
    <t>AZ_HB_0000002437_2021_0</t>
  </si>
  <si>
    <t>AZ_SB_0000001721_2021_0</t>
  </si>
  <si>
    <t>TPT; prime contracting classification</t>
  </si>
  <si>
    <t>AZ_SB_0000001146_2017_0</t>
  </si>
  <si>
    <t>Registration fees; VLT; gas tax</t>
  </si>
  <si>
    <t>ncsl_database__energy_legislation_tracking_database__ncsl_topic__transportation; ncsl_database__ncsl_transportation_funding_finance_legis_database__ncsl_topic__alternative_fuels_and_electric_vehicles; ncsl_database__ncsl_transportation_funding_finance_legis_database__ncsl_topic__state_dmv_fees</t>
  </si>
  <si>
    <t>AZ_SB_0000001490_2020_0</t>
  </si>
  <si>
    <t>Short-term rental properties; classification</t>
  </si>
  <si>
    <t>AZ_HB_0000002436_2021_0</t>
  </si>
  <si>
    <t>Motor fuel taxes; inflation adjustment</t>
  </si>
  <si>
    <t>AZ_HB_0000002769_2021_0</t>
  </si>
  <si>
    <t>Transportation funding task force</t>
  </si>
  <si>
    <t>AZ_block_131</t>
  </si>
  <si>
    <t>AZ_SB_0000001465_2015_0</t>
  </si>
  <si>
    <t>Energy Generation and Emissions/Pollution</t>
  </si>
  <si>
    <t>Distributed energy generation systems; disclosure</t>
  </si>
  <si>
    <t>AZ_SB_0000001007_2015_0</t>
  </si>
  <si>
    <t>State plans; carbon dioxide emissions</t>
  </si>
  <si>
    <t>AZ_HB_0000002046_2014_0</t>
  </si>
  <si>
    <t>Disaster recovery; businesses; tax; regulation</t>
  </si>
  <si>
    <t>AZ_HB_0000002701_2010_0</t>
  </si>
  <si>
    <t>Electric utilities; renewable energy standards</t>
  </si>
  <si>
    <t>AZ_SB_0000001417_2016_0</t>
  </si>
  <si>
    <t>Distributed energy generation systems</t>
  </si>
  <si>
    <t>ncsl_database__energy_legislation_tracking_database__ncsl_topic__electric_grid_and_transmission; ncsl_database__energy_legislation_tracking_database__ncsl_topic__green_jobs; ncsl_database__energy_legislation_tracking_database__ncsl_topic__renewable_energy; ncsl_database__energy_legislation_tracking_database__ncsl_topic__renewable_energy_solar</t>
  </si>
  <si>
    <t>AZ_SB_0000001396_2022_0</t>
  </si>
  <si>
    <t>Hydrogen study committee</t>
  </si>
  <si>
    <t>ncsl_database__energy_legislation_tracking_database__ncsl_topic__climate_change_carbon_capture_and_sequestration; ncsl_database__energy_legislation_tracking_database__ncsl_topic__climate_change_emissions_reduction; ncsl_database__energy_legislation_tracking_database__ncsl_topic__renewable_energy; ncsl_database__energy_legislation_tracking_database__ncsl_topic__renewable_energy_hydrogren</t>
  </si>
  <si>
    <t>AZ_HCR_0000002041_2016_0</t>
  </si>
  <si>
    <t>Corporation commission; distributed energy resources</t>
  </si>
  <si>
    <t>AZ_HCR_0000002017_2018_0</t>
  </si>
  <si>
    <t>Renewable energy standards; corporation commission</t>
  </si>
  <si>
    <t>AZ_HB_0000002147_2015_0</t>
  </si>
  <si>
    <t>TPT; municipal tax; pole attachment</t>
  </si>
  <si>
    <t>AZ_HB_0000002404_2013_0</t>
  </si>
  <si>
    <t>Building codes; energy efficiency</t>
  </si>
  <si>
    <t>AZ_HB_0000002293_2020_0</t>
  </si>
  <si>
    <t>AZ_HB_0000002411_2022_0</t>
  </si>
  <si>
    <t>Coal combustion residuals program</t>
  </si>
  <si>
    <t>AZ_SB_0000001091_2017_0</t>
  </si>
  <si>
    <t>Nuclear emergency appropriations; assessments</t>
  </si>
  <si>
    <t>AZ_HCR_0000002039_2016_0</t>
  </si>
  <si>
    <t>Public service corporations; furnishing electricity</t>
  </si>
  <si>
    <t>AZ_HB_0000002442_2014_0</t>
  </si>
  <si>
    <t>Air quality; begin actual construction</t>
  </si>
  <si>
    <t>AZ_HB_0000002389_2014_0</t>
  </si>
  <si>
    <t>AZ_SB_0000001321_2013_0</t>
  </si>
  <si>
    <t>Residential energy efficiency; building codes</t>
  </si>
  <si>
    <t>AZ_SCM_0000001016_2016_0</t>
  </si>
  <si>
    <t>Rulemaking; electric generating units; opposition</t>
  </si>
  <si>
    <t>AZ_SCM_0000001013_2015_0</t>
  </si>
  <si>
    <t>ncsl_database__energy_legislation_tracking_database__ncsl_topic__climate_change; ncsl_database__energy_legislation_tracking_database__ncsl_topic__climate_change_emissions_reduction; ncsl_database__energy_legislation_tracking_database__ncsl_topic__electric_grid_and_transmission; ncsl_database__energy_legislation_tracking_database__ncsl_topic__fossil_energy</t>
  </si>
  <si>
    <t>AZ_SCM_0000001014_2015_0</t>
  </si>
  <si>
    <t>Urging EPA; ozone concentration standard</t>
  </si>
  <si>
    <t>AZ_SCR_0000001018_2018_0</t>
  </si>
  <si>
    <t>Local humane societies; support</t>
  </si>
  <si>
    <t>AZ_SB_0000001663_2020_0</t>
  </si>
  <si>
    <t>State permitting dashboard</t>
  </si>
  <si>
    <t>AZ_HB_0000002003_2018_0</t>
  </si>
  <si>
    <t>Coal mining; TPT; repeal</t>
  </si>
  <si>
    <t>AZ_HB_0000002358_2015_0</t>
  </si>
  <si>
    <t>TPT; exemption; crop dusters</t>
  </si>
  <si>
    <t>AZ_SB_0000001001_2015_0</t>
  </si>
  <si>
    <t>AZ_HB_0000002171_2016_0</t>
  </si>
  <si>
    <t>Weights and measures; omnibus</t>
  </si>
  <si>
    <t>AZ_HCR_0000002009_2021_0</t>
  </si>
  <si>
    <t>Hardrock mining; supporting</t>
  </si>
  <si>
    <t>AZ_HB_0000002617_2019_0</t>
  </si>
  <si>
    <t>AZ_HB_0000002285_2014_0</t>
  </si>
  <si>
    <t>Refined coal transfer; tax exemptions</t>
  </si>
  <si>
    <t>ncsl_database__energy_legislation_tracking_database__ncsl_topic__fossil_energy; ncsl_database__energy_legislation_tracking_database__ncsl_topic__fossil_energy_coal; ncsl_database__energy_legislation_tracking_database__ncsl_topic__transportation; ncsl_database__energy_legislation_tracking_database__ncsl_topic__transportation_alt_fuel/hybrid</t>
  </si>
  <si>
    <t>AZ_HB_0000002528_2017_0</t>
  </si>
  <si>
    <t>Index exemptions; unused tax credits</t>
  </si>
  <si>
    <t>ncsl_database__education_bill_tracking_database__ncsl_topic__postsecondary_finance; ncsl_database__education_bill_tracking_database__ncsl_topic__postsecondary_financial_aid_and_affordability; ncsl_database__energy_legislation_tracking_database__ncsl_topic__renewable_energy</t>
  </si>
  <si>
    <t>AZ_SB_0000001116_2021_0</t>
  </si>
  <si>
    <t>ncsl_database__energy_legislation_tracking_database__ncsl_topic__electric_grid_and_transmission; ncsl_database__energy_legislation_tracking_database__ncsl_topic__fossil_energy; ncsl_database__energy_legislation_tracking_database__ncsl_topic__renewable_energy</t>
  </si>
  <si>
    <t>AZ_HB_0000002580_2021_0</t>
  </si>
  <si>
    <t>Environmental quality omnibus</t>
  </si>
  <si>
    <t>AZ_HB_0000002128_2014_0</t>
  </si>
  <si>
    <t>Weights; measures; vapor recovery systems</t>
  </si>
  <si>
    <t>AZ_SCR_0000001012_2013_0</t>
  </si>
  <si>
    <t>EPA actions; haze</t>
  </si>
  <si>
    <t>AZ_SCR_0000001022_2014_0</t>
  </si>
  <si>
    <t>AZ_HCR_0000002001_2019_0</t>
  </si>
  <si>
    <t>Navajo Generating Station</t>
  </si>
  <si>
    <t>ncsl_database__elections_legislation_database__ncsl_topic__voters_miscellaneous_qualifications; ncsl_database__energy_legislation_tracking_database__ncsl_topic__fossil_energy; ncsl_database__energy_legislation_tracking_database__ncsl_topic__fossil_energy_coal</t>
  </si>
  <si>
    <t>AZ_SB_0000001322_2022_0</t>
  </si>
  <si>
    <t>TPT; use tax; hydrogen; exemption</t>
  </si>
  <si>
    <t>ncsl_database__energy_legislation_tracking_database__ncsl_topic__climate_change_emissions_reduction; ncsl_database__energy_legislation_tracking_database__ncsl_topic__financing_energy_efficiency_and_renewable_energy; ncsl_database__energy_legislation_tracking_database__ncsl_topic__fossil_energy_natural_gas; ncsl_database__energy_legislation_tracking_database__ncsl_topic__renewable_energy; ncsl_database__energy_legislation_tracking_database__ncsl_topic__renewable_energy_hydrogren</t>
  </si>
  <si>
    <t>AZ_SB_0000001399_2017_0</t>
  </si>
  <si>
    <t>Arizona power authority; conflicts; meetings</t>
  </si>
  <si>
    <t>ncsl_database__ethics_and_lobbying_legislation_database_2009_to_p__ncsl_topic__conflict_of_interest</t>
  </si>
  <si>
    <t>AZ_HCM_0000002006_2017_0</t>
  </si>
  <si>
    <t>Clean power plan; repeal; replace</t>
  </si>
  <si>
    <t>AZ_HB_0000002543_2021_0</t>
  </si>
  <si>
    <t>State permitting dashboard.</t>
  </si>
  <si>
    <t>AZ_HB_0000002395_2015_0</t>
  </si>
  <si>
    <t>Weights and measures; biofuels</t>
  </si>
  <si>
    <t>AZ_SB_0000001134_2015_0</t>
  </si>
  <si>
    <t>Renewable energy; definition</t>
  </si>
  <si>
    <t>AZ_HCR_0000002038_2022_0</t>
  </si>
  <si>
    <t>Supporting proper forest management</t>
  </si>
  <si>
    <t>AZ_SB_0000001032_2017_0</t>
  </si>
  <si>
    <t>Public service corporations; hydroelectric power</t>
  </si>
  <si>
    <t>AZ_HB_0000002452_2019_0</t>
  </si>
  <si>
    <t>Vehicle emissions program; remote inspections</t>
  </si>
  <si>
    <t>AZ_SCR_0000001010_2017_0</t>
  </si>
  <si>
    <t>Nuclear energy; support</t>
  </si>
  <si>
    <t>AZ_HB_0000002410_2022_0</t>
  </si>
  <si>
    <t>Environmental programs; amendments</t>
  </si>
  <si>
    <t>AZ_HCM_0000002003_2017_0</t>
  </si>
  <si>
    <t>Urging EPA, Congress; nuclear power</t>
  </si>
  <si>
    <t>AZ_HB_0000002531_2013_0</t>
  </si>
  <si>
    <t>Income tax; instant depreciation</t>
  </si>
  <si>
    <t>ncsl_database__energy_legislation_tracking_database__ncsl_topic__transportation; ncsl_database__pension_legislation_database__ncsl_topic__pensions_public_employees; ncsl_database__pension_legislation_database__ncsl_topic__taxation_of_retirement_income</t>
  </si>
  <si>
    <t>AZ_SCM_0000001006_2015_0</t>
  </si>
  <si>
    <t>Urging Congress; Keystone pipeline; support</t>
  </si>
  <si>
    <t>AZ_SCR_0000001033_2011_0</t>
  </si>
  <si>
    <t>Best available control technology; generation</t>
  </si>
  <si>
    <t>AZ_SB_0000001254_2010_0</t>
  </si>
  <si>
    <t>Job training; tax; suspension</t>
  </si>
  <si>
    <t>AZ_HB_0000002586_2022_0</t>
  </si>
  <si>
    <t>Electric charging providers</t>
  </si>
  <si>
    <t>AZ_HB_0000002259_2015_0</t>
  </si>
  <si>
    <t>Pipeline safety; civil penalties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</si>
</sst>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sz val="10.0"/>
      <color rgb="FF000000"/>
      <name val="Times New Roman"/>
    </font>
    <font>
      <sz val="9.0"/>
      <color rgb="FF000000"/>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2" fillId="2" fontId="2" numFmtId="0" xfId="0" applyBorder="1" applyFill="1" applyFont="1"/>
    <xf borderId="0" fillId="0" fontId="3" numFmtId="0" xfId="0" applyFont="1"/>
    <xf borderId="0" fillId="0" fontId="4"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33.0" topLeftCell="F134" activePane="bottomRight" state="frozen"/>
      <selection activeCell="F1" sqref="F1" pane="topRight"/>
      <selection activeCell="A134" sqref="A134" pane="bottomLeft"/>
      <selection activeCell="F134" sqref="F134" pane="bottomRight"/>
    </sheetView>
  </sheetViews>
  <sheetFormatPr customHeight="1" defaultColWidth="14.43" defaultRowHeight="15.0"/>
  <cols>
    <col customWidth="1" min="1" max="1" width="19.57"/>
    <col customWidth="1" hidden="1" min="2" max="4" width="8.71"/>
    <col customWidth="1" min="5" max="5" width="9.57"/>
    <col customWidth="1" min="6" max="7" width="8.71"/>
    <col customWidth="1" hidden="1" min="8" max="8" width="8.71"/>
    <col customWidth="1" min="9" max="9" width="8.71"/>
    <col customWidth="1" hidden="1" min="10" max="10" width="8.71"/>
    <col customWidth="1" min="11" max="11" width="37.71"/>
    <col customWidth="1" min="12" max="12" width="7.43"/>
    <col customWidth="1" min="13" max="13" width="108.29"/>
    <col customWidth="1" min="14" max="14" width="25.71"/>
    <col customWidth="1" min="15" max="15" width="11.0"/>
    <col customWidth="1" min="16" max="16" width="85.86"/>
    <col customWidth="1" min="17" max="17" width="9.0"/>
    <col customWidth="1" min="18" max="18" width="48.29"/>
    <col customWidth="1" min="19" max="19" width="28.14"/>
  </cols>
  <sheetData>
    <row r="1">
      <c r="A1" s="1">
        <v>0.0</v>
      </c>
      <c r="B1" s="1">
        <v>1.0</v>
      </c>
      <c r="C1" s="1">
        <v>2.0</v>
      </c>
      <c r="D1" s="1">
        <v>3.0</v>
      </c>
      <c r="E1" s="1" t="s">
        <v>0</v>
      </c>
      <c r="F1" s="1" t="s">
        <v>1</v>
      </c>
      <c r="G1" s="1" t="s">
        <v>2</v>
      </c>
      <c r="H1" s="1" t="s">
        <v>3</v>
      </c>
      <c r="I1" s="1" t="s">
        <v>4</v>
      </c>
      <c r="J1" s="1">
        <v>4.0</v>
      </c>
      <c r="K1" s="1" t="s">
        <v>5</v>
      </c>
      <c r="L1" s="1" t="s">
        <v>6</v>
      </c>
      <c r="M1" s="1" t="s">
        <v>7</v>
      </c>
      <c r="N1" s="1" t="s">
        <v>8</v>
      </c>
      <c r="O1" s="1" t="s">
        <v>9</v>
      </c>
      <c r="P1" s="1" t="s">
        <v>10</v>
      </c>
      <c r="Q1" s="1" t="s">
        <v>11</v>
      </c>
      <c r="R1" s="1"/>
      <c r="S1" s="1" t="s">
        <v>12</v>
      </c>
    </row>
    <row r="2">
      <c r="A2" s="2" t="s">
        <v>13</v>
      </c>
      <c r="B2" s="2" t="s">
        <v>14</v>
      </c>
      <c r="C2" s="2" t="s">
        <v>15</v>
      </c>
      <c r="D2" s="2" t="s">
        <v>16</v>
      </c>
      <c r="E2" s="2" t="s">
        <v>17</v>
      </c>
      <c r="F2" s="2" t="s">
        <v>18</v>
      </c>
      <c r="G2" s="2" t="s">
        <v>19</v>
      </c>
      <c r="I2" s="2">
        <v>32.0</v>
      </c>
      <c r="K2" s="2" t="s">
        <v>20</v>
      </c>
      <c r="L2" s="2"/>
      <c r="M2" s="2" t="s">
        <v>21</v>
      </c>
      <c r="N2" s="2" t="s">
        <v>22</v>
      </c>
      <c r="O2" s="2" t="s">
        <v>23</v>
      </c>
      <c r="P2" s="2" t="s">
        <v>24</v>
      </c>
      <c r="Q2" s="2"/>
      <c r="R2" s="2"/>
      <c r="S2" s="2" t="s">
        <v>25</v>
      </c>
    </row>
    <row r="3">
      <c r="A3" s="2" t="s">
        <v>13</v>
      </c>
      <c r="B3" s="2" t="s">
        <v>14</v>
      </c>
      <c r="C3" s="2" t="s">
        <v>15</v>
      </c>
      <c r="D3" s="2" t="s">
        <v>16</v>
      </c>
      <c r="E3" s="2" t="s">
        <v>17</v>
      </c>
      <c r="F3" s="2" t="s">
        <v>26</v>
      </c>
      <c r="G3" s="2" t="s">
        <v>19</v>
      </c>
      <c r="I3" s="2">
        <v>32.0</v>
      </c>
      <c r="K3" s="2" t="s">
        <v>20</v>
      </c>
      <c r="L3" s="2"/>
      <c r="M3" s="2" t="s">
        <v>27</v>
      </c>
      <c r="N3" s="2" t="s">
        <v>28</v>
      </c>
      <c r="O3" s="2" t="s">
        <v>29</v>
      </c>
      <c r="P3" s="2" t="s">
        <v>30</v>
      </c>
      <c r="Q3" s="2" t="str">
        <f t="shared" ref="Q3:Q133" si="1">CONCATENATE("Bill Title: ", M3, " - Bill Description: ", N3)</f>
        <v>Bill Title: Requirements for approval of construction of nuclear power plants and changes to the state's energy priorities policy. - Bill Description: An Act to repeal 196.493; to amend 196.491 (3) (d) (intro.); and to create 1.12 (4) (cm) of the statutes; Relating to: requirements for approval of construction of nuclear power plants and changes to the state's energy priorities policy.</v>
      </c>
      <c r="R3" s="2"/>
      <c r="S3" s="2" t="s">
        <v>31</v>
      </c>
    </row>
    <row r="4">
      <c r="A4" s="2" t="s">
        <v>13</v>
      </c>
      <c r="B4" s="2" t="s">
        <v>14</v>
      </c>
      <c r="C4" s="2" t="s">
        <v>15</v>
      </c>
      <c r="D4" s="2" t="s">
        <v>16</v>
      </c>
      <c r="E4" s="2" t="s">
        <v>17</v>
      </c>
      <c r="F4" s="2" t="s">
        <v>32</v>
      </c>
      <c r="G4" s="2" t="s">
        <v>19</v>
      </c>
      <c r="I4" s="2">
        <v>31.0</v>
      </c>
      <c r="K4" s="2" t="s">
        <v>20</v>
      </c>
      <c r="L4" s="2"/>
      <c r="M4" s="2" t="s">
        <v>33</v>
      </c>
      <c r="N4" s="2" t="s">
        <v>34</v>
      </c>
      <c r="O4" s="2" t="s">
        <v>35</v>
      </c>
      <c r="P4" s="2" t="s">
        <v>36</v>
      </c>
      <c r="Q4" s="2" t="str">
        <f t="shared" si="1"/>
        <v>Bill Title: Creation of renewable resource credits by electric providers and granting rule-making authority. - Bill Description: An Act to amend 196.378 (1) (i), 196.378 (3) (a) 1. and 196.378 (3) (c); and to create 196.378 (3) (a) 1m. of the statutes; relating to: creation of renewable resource credits by electric providers and granting rule-making authority.</v>
      </c>
      <c r="R4" s="2"/>
    </row>
    <row r="5">
      <c r="A5" s="2" t="s">
        <v>13</v>
      </c>
      <c r="B5" s="2" t="s">
        <v>14</v>
      </c>
      <c r="C5" s="2" t="s">
        <v>15</v>
      </c>
      <c r="D5" s="2" t="s">
        <v>16</v>
      </c>
      <c r="E5" s="2" t="s">
        <v>17</v>
      </c>
      <c r="F5" s="2" t="s">
        <v>37</v>
      </c>
      <c r="G5" s="2" t="s">
        <v>19</v>
      </c>
      <c r="I5" s="2">
        <v>29.0</v>
      </c>
      <c r="K5" s="2" t="s">
        <v>20</v>
      </c>
      <c r="L5" s="2"/>
      <c r="M5" s="2" t="s">
        <v>21</v>
      </c>
      <c r="N5" s="2" t="s">
        <v>22</v>
      </c>
      <c r="O5" s="2" t="s">
        <v>23</v>
      </c>
      <c r="P5" s="2" t="s">
        <v>24</v>
      </c>
      <c r="Q5" s="2" t="str">
        <f t="shared" si="1"/>
        <v>Bill Title: Trespassing on the property of an energy provider and providing a penalty. - Bill Description: An Act to amend 943.01 (2k) (a) 1. a., 943.01 (2k) (a) 3., 943.143 (1) (a) 1. a., 943.143 (1) (a) 3. and 943.143 (1) (b); and to create 943.01 (2k) (a) 6., 943.01 (2k) (c), 943.143 (1) (a) 6. and 943.143 (3) of the statutes; Relating to: trespassing on the property of an energy provider and providing a penalty.</v>
      </c>
      <c r="R5" s="2"/>
      <c r="S5" s="2" t="s">
        <v>25</v>
      </c>
    </row>
    <row r="6">
      <c r="A6" s="2" t="s">
        <v>13</v>
      </c>
      <c r="B6" s="2" t="s">
        <v>14</v>
      </c>
      <c r="C6" s="2" t="s">
        <v>15</v>
      </c>
      <c r="D6" s="2" t="s">
        <v>16</v>
      </c>
      <c r="E6" s="2" t="s">
        <v>17</v>
      </c>
      <c r="F6" s="2" t="s">
        <v>38</v>
      </c>
      <c r="G6" s="2" t="s">
        <v>19</v>
      </c>
      <c r="I6" s="2">
        <v>29.0</v>
      </c>
      <c r="K6" s="2" t="s">
        <v>20</v>
      </c>
      <c r="L6" s="2"/>
      <c r="M6" s="2" t="s">
        <v>27</v>
      </c>
      <c r="N6" s="2" t="s">
        <v>28</v>
      </c>
      <c r="O6" s="2" t="s">
        <v>39</v>
      </c>
      <c r="P6" s="2" t="s">
        <v>40</v>
      </c>
      <c r="Q6" s="2" t="str">
        <f t="shared" si="1"/>
        <v>Bill Title: Requirements for approval of construction of nuclear power plants and changes to the state's energy priorities policy. - Bill Description: An Act to repeal 196.493; to amend 196.491 (3) (d) (intro.); and to create 1.12 (4) (cm) of the statutes; Relating to: requirements for approval of construction of nuclear power plants and changes to the state's energy priorities policy.</v>
      </c>
      <c r="R6" s="2"/>
      <c r="S6" s="2" t="s">
        <v>31</v>
      </c>
    </row>
    <row r="7">
      <c r="A7" s="2" t="s">
        <v>13</v>
      </c>
      <c r="B7" s="2" t="s">
        <v>14</v>
      </c>
      <c r="C7" s="2" t="s">
        <v>15</v>
      </c>
      <c r="D7" s="2" t="s">
        <v>16</v>
      </c>
      <c r="E7" s="2" t="s">
        <v>17</v>
      </c>
      <c r="F7" s="2" t="s">
        <v>41</v>
      </c>
      <c r="G7" s="2" t="s">
        <v>19</v>
      </c>
      <c r="I7" s="2">
        <v>25.0</v>
      </c>
      <c r="K7" s="2" t="s">
        <v>20</v>
      </c>
      <c r="L7" s="2"/>
      <c r="M7" s="2" t="s">
        <v>42</v>
      </c>
      <c r="N7" s="2" t="s">
        <v>43</v>
      </c>
      <c r="O7" s="2" t="s">
        <v>35</v>
      </c>
      <c r="P7" s="2" t="s">
        <v>36</v>
      </c>
      <c r="Q7" s="2" t="str">
        <f t="shared" si="1"/>
        <v>Bill Title: Renewable energy portfolio standards. - Bill Description: An Act to amend 196.378 (2) (a) 2. d. and 196.378 (2) (a) 2. e.; and to create 196.378 (2) (a) 2. f. of the statutes; Relating to: renewable energy portfolio standards.</v>
      </c>
      <c r="R7" s="2"/>
      <c r="S7" s="2" t="s">
        <v>44</v>
      </c>
    </row>
    <row r="8">
      <c r="A8" s="2" t="s">
        <v>13</v>
      </c>
      <c r="B8" s="2" t="s">
        <v>14</v>
      </c>
      <c r="C8" s="2" t="s">
        <v>15</v>
      </c>
      <c r="D8" s="2" t="s">
        <v>16</v>
      </c>
      <c r="E8" s="2" t="s">
        <v>17</v>
      </c>
      <c r="F8" s="2" t="s">
        <v>45</v>
      </c>
      <c r="G8" s="2" t="s">
        <v>19</v>
      </c>
      <c r="I8" s="2">
        <v>25.0</v>
      </c>
      <c r="K8" s="2" t="s">
        <v>20</v>
      </c>
      <c r="L8" s="2"/>
      <c r="M8" s="2" t="s">
        <v>46</v>
      </c>
      <c r="N8" s="2" t="s">
        <v>47</v>
      </c>
      <c r="O8" s="2" t="s">
        <v>35</v>
      </c>
      <c r="P8" s="2" t="s">
        <v>36</v>
      </c>
      <c r="Q8" s="2" t="str">
        <f t="shared" si="1"/>
        <v>Bill Title: Eligibility of hydroelectric resources under the renewable portfolio standard. - Bill Description: An Act to amend 196.378 (1) (h) 1m. and 196.378 (2) (b) 1m.; and to create 196.378 (1) (dm), 196.378 (1) (m) and 196.378 (2) (b) 1o. of the statutes; relating to: eligibility of hydroelectric resources under the renewable portfolio standard.</v>
      </c>
      <c r="R8" s="2"/>
    </row>
    <row r="9">
      <c r="A9" s="2" t="s">
        <v>13</v>
      </c>
      <c r="B9" s="2" t="s">
        <v>14</v>
      </c>
      <c r="C9" s="2" t="s">
        <v>15</v>
      </c>
      <c r="D9" s="2" t="s">
        <v>16</v>
      </c>
      <c r="E9" s="2" t="s">
        <v>17</v>
      </c>
      <c r="F9" s="2" t="s">
        <v>48</v>
      </c>
      <c r="G9" s="2" t="s">
        <v>19</v>
      </c>
      <c r="I9" s="2">
        <v>24.0</v>
      </c>
      <c r="K9" s="2" t="s">
        <v>20</v>
      </c>
      <c r="L9" s="2"/>
      <c r="M9" s="2" t="s">
        <v>49</v>
      </c>
      <c r="N9" s="2" t="s">
        <v>50</v>
      </c>
      <c r="O9" s="2" t="s">
        <v>51</v>
      </c>
      <c r="P9" s="2" t="s">
        <v>52</v>
      </c>
      <c r="Q9" s="2" t="str">
        <f t="shared" si="1"/>
        <v>Bill Title: Renewable resource credits, removal of certain natural gas service laterals, natural gas public utility service in municipalities, and granting rule-making authority. - Bill Description: An Act to amend 196.378 (3) (a) 1m., 196.49 (1) (am), 196.50 (1) (a) and 196.81 (3) (b); and to create 196.50 (1) (am) of the statutes; Relating to: renewable resource credits, removal of certain natural gas service laterals, natural gas public utility service in municipalities, and granting rule-making authority.</v>
      </c>
      <c r="R9" s="2"/>
      <c r="S9" s="2" t="s">
        <v>44</v>
      </c>
    </row>
    <row r="10">
      <c r="A10" s="2" t="s">
        <v>13</v>
      </c>
      <c r="B10" s="2" t="s">
        <v>14</v>
      </c>
      <c r="C10" s="2" t="s">
        <v>15</v>
      </c>
      <c r="D10" s="2" t="s">
        <v>16</v>
      </c>
      <c r="E10" s="2" t="s">
        <v>17</v>
      </c>
      <c r="F10" s="2" t="s">
        <v>53</v>
      </c>
      <c r="G10" s="2" t="s">
        <v>19</v>
      </c>
      <c r="I10" s="2">
        <v>21.0</v>
      </c>
      <c r="K10" s="2" t="s">
        <v>20</v>
      </c>
      <c r="L10" s="2"/>
      <c r="M10" s="2" t="s">
        <v>33</v>
      </c>
      <c r="N10" s="2" t="s">
        <v>34</v>
      </c>
      <c r="O10" s="2" t="s">
        <v>35</v>
      </c>
      <c r="P10" s="2" t="s">
        <v>36</v>
      </c>
      <c r="Q10" s="2" t="str">
        <f t="shared" si="1"/>
        <v>Bill Title: Creation of renewable resource credits by electric providers and granting rule-making authority. - Bill Description: An Act to amend 196.378 (1) (i), 196.378 (3) (a) 1. and 196.378 (3) (c); and to create 196.378 (3) (a) 1m. of the statutes; relating to: creation of renewable resource credits by electric providers and granting rule-making authority.</v>
      </c>
      <c r="R10" s="2"/>
    </row>
    <row r="11">
      <c r="A11" s="2" t="s">
        <v>13</v>
      </c>
      <c r="B11" s="2" t="s">
        <v>14</v>
      </c>
      <c r="C11" s="2" t="s">
        <v>15</v>
      </c>
      <c r="D11" s="2" t="s">
        <v>16</v>
      </c>
      <c r="E11" s="2" t="s">
        <v>17</v>
      </c>
      <c r="F11" s="2" t="s">
        <v>54</v>
      </c>
      <c r="G11" s="2" t="s">
        <v>19</v>
      </c>
      <c r="I11" s="2">
        <v>14.0</v>
      </c>
      <c r="K11" s="2" t="s">
        <v>20</v>
      </c>
      <c r="L11" s="2"/>
      <c r="M11" s="2" t="s">
        <v>55</v>
      </c>
      <c r="N11" s="2" t="s">
        <v>56</v>
      </c>
      <c r="O11" s="2" t="s">
        <v>57</v>
      </c>
      <c r="P11" s="2" t="s">
        <v>58</v>
      </c>
      <c r="Q11" s="2" t="str">
        <f t="shared" si="1"/>
        <v>Bill Title: Recognizing the importance of oil and natural gas pipelines for Wisconsin and its economy. - Bill Description: Relating to: recognizing the importance of oil and natural gas pipelines for Wisconsin and its economy.</v>
      </c>
      <c r="R11" s="2"/>
    </row>
    <row r="12">
      <c r="A12" s="2" t="s">
        <v>13</v>
      </c>
      <c r="B12" s="2" t="s">
        <v>14</v>
      </c>
      <c r="C12" s="2" t="s">
        <v>15</v>
      </c>
      <c r="D12" s="2" t="s">
        <v>16</v>
      </c>
      <c r="E12" s="2" t="s">
        <v>17</v>
      </c>
      <c r="F12" s="2" t="s">
        <v>59</v>
      </c>
      <c r="G12" s="2" t="s">
        <v>19</v>
      </c>
      <c r="I12" s="2">
        <v>13.0</v>
      </c>
      <c r="K12" s="2" t="s">
        <v>20</v>
      </c>
      <c r="L12" s="2"/>
      <c r="M12" s="2" t="s">
        <v>55</v>
      </c>
      <c r="N12" s="2" t="s">
        <v>56</v>
      </c>
      <c r="O12" s="2" t="s">
        <v>57</v>
      </c>
      <c r="P12" s="2" t="s">
        <v>58</v>
      </c>
      <c r="Q12" s="2" t="str">
        <f t="shared" si="1"/>
        <v>Bill Title: Recognizing the importance of oil and natural gas pipelines for Wisconsin and its economy. - Bill Description: Relating to: recognizing the importance of oil and natural gas pipelines for Wisconsin and its economy.</v>
      </c>
      <c r="R12" s="2"/>
    </row>
    <row r="13">
      <c r="A13" s="2" t="s">
        <v>13</v>
      </c>
      <c r="B13" s="2" t="s">
        <v>14</v>
      </c>
      <c r="C13" s="2" t="s">
        <v>15</v>
      </c>
      <c r="D13" s="2" t="s">
        <v>16</v>
      </c>
      <c r="E13" s="2" t="s">
        <v>17</v>
      </c>
      <c r="F13" s="2" t="s">
        <v>60</v>
      </c>
      <c r="G13" s="2" t="s">
        <v>19</v>
      </c>
      <c r="I13" s="2">
        <v>13.0</v>
      </c>
      <c r="K13" s="2" t="s">
        <v>20</v>
      </c>
      <c r="L13" s="2"/>
      <c r="M13" s="2" t="s">
        <v>61</v>
      </c>
      <c r="N13" s="2" t="s">
        <v>62</v>
      </c>
      <c r="O13" s="2" t="s">
        <v>63</v>
      </c>
      <c r="P13" s="2" t="s">
        <v>64</v>
      </c>
      <c r="Q13" s="2" t="str">
        <f t="shared" si="1"/>
        <v>Bill Title: The organization and operation of cooperatives and extensions of credit by electric cooperatives. - Bill Description: An Act to repeal 185.21 (2) (c); to renumber and amend 185.31 (1); to amend 185.01 (4) (a), 185.03 (10) (d), 185.38 (1) (intro.), 185.47 and 185.72 (1) (c); and to create 185.12 (5m), 185.31 (1) (b), 185.38 (1m) and 185.995 of the statutes; Relating to: the organization and operation of cooperatives and extensions of credit by electric cooperatives.</v>
      </c>
      <c r="R13" s="2"/>
      <c r="S13" s="2" t="s">
        <v>65</v>
      </c>
    </row>
    <row r="14">
      <c r="A14" s="2" t="s">
        <v>13</v>
      </c>
      <c r="B14" s="2" t="s">
        <v>14</v>
      </c>
      <c r="C14" s="2" t="s">
        <v>15</v>
      </c>
      <c r="D14" s="2" t="s">
        <v>16</v>
      </c>
      <c r="E14" s="2" t="s">
        <v>17</v>
      </c>
      <c r="F14" s="2" t="s">
        <v>66</v>
      </c>
      <c r="G14" s="2" t="s">
        <v>19</v>
      </c>
      <c r="I14" s="2">
        <v>12.0</v>
      </c>
      <c r="K14" s="2" t="s">
        <v>20</v>
      </c>
      <c r="L14" s="2"/>
      <c r="M14" s="2" t="s">
        <v>67</v>
      </c>
      <c r="N14" s="2" t="s">
        <v>68</v>
      </c>
      <c r="O14" s="2" t="s">
        <v>35</v>
      </c>
      <c r="P14" s="2" t="s">
        <v>36</v>
      </c>
      <c r="Q14" s="2" t="str">
        <f t="shared" si="1"/>
        <v>Bill Title: Resources eligible for renewable resource credits. - Bill Description: An Act to amend 196.378 (3) (a) 1m.; and to create 196.378 (1) (h) 1. k. of the statutes; Relating to: resources eligible for renewable resource credits.</v>
      </c>
      <c r="R14" s="2"/>
      <c r="S14" s="2" t="s">
        <v>44</v>
      </c>
    </row>
    <row r="15">
      <c r="A15" s="2" t="s">
        <v>13</v>
      </c>
      <c r="B15" s="2" t="s">
        <v>14</v>
      </c>
      <c r="C15" s="2" t="s">
        <v>15</v>
      </c>
      <c r="D15" s="2" t="s">
        <v>16</v>
      </c>
      <c r="E15" s="2" t="s">
        <v>17</v>
      </c>
      <c r="F15" s="2" t="s">
        <v>69</v>
      </c>
      <c r="G15" s="2" t="s">
        <v>19</v>
      </c>
      <c r="I15" s="2">
        <v>10.0</v>
      </c>
      <c r="K15" s="2" t="s">
        <v>20</v>
      </c>
      <c r="L15" s="2"/>
      <c r="M15" s="2" t="s">
        <v>70</v>
      </c>
      <c r="N15" s="2" t="s">
        <v>71</v>
      </c>
      <c r="O15" s="2" t="s">
        <v>72</v>
      </c>
      <c r="P15" s="2" t="s">
        <v>73</v>
      </c>
      <c r="Q15" s="2" t="str">
        <f t="shared" si="1"/>
        <v>Bill Title: Consideration of certain greenhouse gas emissions in determining requirements applicable to a stationary source of air pollution. (FE) - Bill Description: An Act to create 285.60 (3m) and 285.63 (3m) of the statutes; relating to: consideration of certain greenhouse gas emissions in determining requirements applicable to a stationary source of air pollution. (FE)</v>
      </c>
      <c r="R15" s="2"/>
    </row>
    <row r="16">
      <c r="A16" s="2" t="s">
        <v>13</v>
      </c>
      <c r="B16" s="2" t="s">
        <v>14</v>
      </c>
      <c r="C16" s="2" t="s">
        <v>15</v>
      </c>
      <c r="D16" s="2" t="s">
        <v>16</v>
      </c>
      <c r="E16" s="2" t="s">
        <v>17</v>
      </c>
      <c r="F16" s="2" t="s">
        <v>74</v>
      </c>
      <c r="G16" s="2" t="s">
        <v>19</v>
      </c>
      <c r="I16" s="2">
        <v>9.0</v>
      </c>
      <c r="K16" s="2" t="s">
        <v>20</v>
      </c>
      <c r="L16" s="2"/>
      <c r="M16" s="2" t="s">
        <v>75</v>
      </c>
      <c r="N16" s="2" t="s">
        <v>76</v>
      </c>
      <c r="O16" s="2" t="s">
        <v>77</v>
      </c>
      <c r="P16" s="2" t="s">
        <v>78</v>
      </c>
      <c r="Q16" s="2" t="str">
        <f t="shared" si="1"/>
        <v>Bill Title: Requirements for devices that dispense gasoline-ethanol fuel blends. - Bill Description: An Act to create 168.105 of the statutes; Relating to: requirements for devices that dispense gasoline-ethanol fuel blends.</v>
      </c>
      <c r="R16" s="2"/>
      <c r="S16" s="2" t="s">
        <v>79</v>
      </c>
    </row>
    <row r="17">
      <c r="A17" s="2" t="s">
        <v>13</v>
      </c>
      <c r="B17" s="2" t="s">
        <v>14</v>
      </c>
      <c r="C17" s="2" t="s">
        <v>15</v>
      </c>
      <c r="D17" s="2" t="s">
        <v>16</v>
      </c>
      <c r="E17" s="2" t="s">
        <v>17</v>
      </c>
      <c r="F17" s="2" t="s">
        <v>80</v>
      </c>
      <c r="G17" s="2" t="s">
        <v>19</v>
      </c>
      <c r="I17" s="2">
        <v>9.0</v>
      </c>
      <c r="K17" s="2" t="s">
        <v>20</v>
      </c>
      <c r="L17" s="2"/>
      <c r="M17" s="2" t="s">
        <v>67</v>
      </c>
      <c r="N17" s="2" t="s">
        <v>68</v>
      </c>
      <c r="O17" s="2" t="s">
        <v>35</v>
      </c>
      <c r="P17" s="2" t="s">
        <v>36</v>
      </c>
      <c r="Q17" s="2" t="str">
        <f t="shared" si="1"/>
        <v>Bill Title: Resources eligible for renewable resource credits. - Bill Description: An Act to amend 196.378 (3) (a) 1m.; and to create 196.378 (1) (h) 1. k. of the statutes; Relating to: resources eligible for renewable resource credits.</v>
      </c>
      <c r="R17" s="2"/>
      <c r="S17" s="2" t="s">
        <v>44</v>
      </c>
    </row>
    <row r="18">
      <c r="A18" s="2" t="s">
        <v>13</v>
      </c>
      <c r="B18" s="2" t="s">
        <v>14</v>
      </c>
      <c r="C18" s="2" t="s">
        <v>15</v>
      </c>
      <c r="D18" s="2" t="s">
        <v>16</v>
      </c>
      <c r="E18" s="2" t="s">
        <v>17</v>
      </c>
      <c r="F18" s="2" t="s">
        <v>81</v>
      </c>
      <c r="G18" s="2" t="s">
        <v>19</v>
      </c>
      <c r="I18" s="2">
        <v>8.0</v>
      </c>
      <c r="K18" s="2" t="s">
        <v>20</v>
      </c>
      <c r="L18" s="2"/>
      <c r="M18" s="2" t="s">
        <v>75</v>
      </c>
      <c r="N18" s="2" t="s">
        <v>76</v>
      </c>
      <c r="O18" s="2" t="s">
        <v>23</v>
      </c>
      <c r="P18" s="2" t="s">
        <v>24</v>
      </c>
      <c r="Q18" s="2" t="str">
        <f t="shared" si="1"/>
        <v>Bill Title: Requirements for devices that dispense gasoline-ethanol fuel blends. - Bill Description: An Act to create 168.105 of the statutes; Relating to: requirements for devices that dispense gasoline-ethanol fuel blends.</v>
      </c>
      <c r="R18" s="2"/>
      <c r="S18" s="2" t="s">
        <v>79</v>
      </c>
    </row>
    <row r="19">
      <c r="A19" s="2" t="s">
        <v>13</v>
      </c>
      <c r="B19" s="2" t="s">
        <v>14</v>
      </c>
      <c r="C19" s="2" t="s">
        <v>15</v>
      </c>
      <c r="D19" s="2" t="s">
        <v>16</v>
      </c>
      <c r="E19" s="2" t="s">
        <v>17</v>
      </c>
      <c r="F19" s="2" t="s">
        <v>82</v>
      </c>
      <c r="G19" s="2" t="s">
        <v>19</v>
      </c>
      <c r="I19" s="2">
        <v>8.0</v>
      </c>
      <c r="K19" s="2" t="s">
        <v>20</v>
      </c>
      <c r="L19" s="2"/>
      <c r="M19" s="2" t="s">
        <v>83</v>
      </c>
      <c r="N19" s="2" t="s">
        <v>84</v>
      </c>
      <c r="O19" s="2" t="s">
        <v>29</v>
      </c>
      <c r="P19" s="2" t="s">
        <v>30</v>
      </c>
      <c r="Q19" s="2" t="str">
        <f t="shared" si="1"/>
        <v>Bill Title: Requirements for approval of construction of nuclear power plants. - Bill Description: An Act to repeal 196.493; and to amend 196.491 (3) (d) (intro.) of the statutes; relating to: requirements for approval of construction of nuclear power plants.</v>
      </c>
      <c r="R19" s="2"/>
    </row>
    <row r="20">
      <c r="A20" s="2" t="s">
        <v>13</v>
      </c>
      <c r="B20" s="2" t="s">
        <v>14</v>
      </c>
      <c r="C20" s="2" t="s">
        <v>15</v>
      </c>
      <c r="D20" s="2" t="s">
        <v>16</v>
      </c>
      <c r="E20" s="2" t="s">
        <v>17</v>
      </c>
      <c r="F20" s="2" t="s">
        <v>85</v>
      </c>
      <c r="G20" s="2" t="s">
        <v>19</v>
      </c>
      <c r="I20" s="2">
        <v>8.0</v>
      </c>
      <c r="K20" s="2" t="s">
        <v>20</v>
      </c>
      <c r="L20" s="2"/>
      <c r="M20" s="2" t="s">
        <v>83</v>
      </c>
      <c r="N20" s="2" t="s">
        <v>84</v>
      </c>
      <c r="O20" s="2" t="s">
        <v>29</v>
      </c>
      <c r="P20" s="2" t="s">
        <v>30</v>
      </c>
      <c r="Q20" s="2" t="str">
        <f t="shared" si="1"/>
        <v>Bill Title: Requirements for approval of construction of nuclear power plants. - Bill Description: An Act to repeal 196.493; and to amend 196.491 (3) (d) (intro.) of the statutes; relating to: requirements for approval of construction of nuclear power plants.</v>
      </c>
      <c r="R20" s="2"/>
    </row>
    <row r="21" ht="15.75" customHeight="1">
      <c r="A21" s="2" t="s">
        <v>13</v>
      </c>
      <c r="B21" s="2" t="s">
        <v>14</v>
      </c>
      <c r="C21" s="2" t="s">
        <v>15</v>
      </c>
      <c r="D21" s="2" t="s">
        <v>16</v>
      </c>
      <c r="E21" s="2" t="s">
        <v>17</v>
      </c>
      <c r="F21" s="2" t="s">
        <v>86</v>
      </c>
      <c r="G21" s="2" t="s">
        <v>19</v>
      </c>
      <c r="I21" s="2">
        <v>8.0</v>
      </c>
      <c r="K21" s="2" t="s">
        <v>20</v>
      </c>
      <c r="L21" s="2"/>
      <c r="M21" s="2" t="s">
        <v>87</v>
      </c>
      <c r="N21" s="2" t="s">
        <v>88</v>
      </c>
      <c r="O21" s="2" t="s">
        <v>89</v>
      </c>
      <c r="P21" s="2" t="s">
        <v>90</v>
      </c>
      <c r="Q21" s="2" t="str">
        <f t="shared" si="1"/>
        <v>Bill Title: Weight limit exceptions for vehicles equipped with idle reduction technology or natural gas fuel systems. (FE) - Bill Description: An Act to amend 348.15 (3) (f) 2.; and to create 348.15 (3) (h) of the statutes; Relating to: weight limit exceptions for vehicles equipped with idle reduction technology or natural gas fuel systems. (FE)</v>
      </c>
      <c r="R21" s="2"/>
      <c r="S21" s="2" t="s">
        <v>79</v>
      </c>
    </row>
    <row r="22" ht="15.75" customHeight="1">
      <c r="A22" s="2" t="s">
        <v>13</v>
      </c>
      <c r="B22" s="2" t="s">
        <v>14</v>
      </c>
      <c r="C22" s="2" t="s">
        <v>15</v>
      </c>
      <c r="D22" s="2" t="s">
        <v>16</v>
      </c>
      <c r="E22" s="2" t="s">
        <v>17</v>
      </c>
      <c r="F22" s="2" t="s">
        <v>91</v>
      </c>
      <c r="G22" s="2" t="s">
        <v>19</v>
      </c>
      <c r="I22" s="2">
        <v>6.0</v>
      </c>
      <c r="K22" s="2" t="s">
        <v>20</v>
      </c>
      <c r="L22" s="2"/>
      <c r="M22" s="2" t="s">
        <v>87</v>
      </c>
      <c r="N22" s="2" t="s">
        <v>88</v>
      </c>
      <c r="O22" s="2" t="s">
        <v>92</v>
      </c>
      <c r="P22" s="2" t="s">
        <v>93</v>
      </c>
      <c r="Q22" s="2" t="str">
        <f t="shared" si="1"/>
        <v>Bill Title: Weight limit exceptions for vehicles equipped with idle reduction technology or natural gas fuel systems. (FE) - Bill Description: An Act to amend 348.15 (3) (f) 2.; and to create 348.15 (3) (h) of the statutes; Relating to: weight limit exceptions for vehicles equipped with idle reduction technology or natural gas fuel systems. (FE)</v>
      </c>
      <c r="R22" s="2"/>
      <c r="S22" s="2" t="s">
        <v>79</v>
      </c>
    </row>
    <row r="23" ht="15.75" customHeight="1">
      <c r="A23" s="2" t="s">
        <v>94</v>
      </c>
      <c r="B23" s="2" t="s">
        <v>95</v>
      </c>
      <c r="C23" s="2" t="s">
        <v>15</v>
      </c>
      <c r="D23" s="2" t="s">
        <v>16</v>
      </c>
      <c r="E23" s="2" t="s">
        <v>17</v>
      </c>
      <c r="F23" s="2" t="s">
        <v>96</v>
      </c>
      <c r="G23" s="2" t="s">
        <v>19</v>
      </c>
      <c r="I23" s="2">
        <v>35.0</v>
      </c>
      <c r="K23" s="2" t="s">
        <v>97</v>
      </c>
      <c r="L23" s="2"/>
      <c r="M23" s="2" t="s">
        <v>98</v>
      </c>
      <c r="N23" s="2" t="s">
        <v>99</v>
      </c>
      <c r="O23" s="2" t="s">
        <v>100</v>
      </c>
      <c r="P23" s="2" t="s">
        <v>101</v>
      </c>
      <c r="Q23" s="2" t="str">
        <f t="shared" si="1"/>
        <v>Bill Title: Authorizing community solar programs and granting rule-making authority. (FE) - Bill Description: An Act to amend 66.0401 (1m) (intro.); and to create 60.61 (5s), 62.23 (7) (j), 66.0401 (1s), 196.01 (5) (b) 8. and 196.376 of the statutes; Relating to: authorizing community solar programs and granting rule-making authority. (FE)</v>
      </c>
      <c r="R23" s="2"/>
    </row>
    <row r="24" ht="15.75" customHeight="1">
      <c r="A24" s="2" t="s">
        <v>94</v>
      </c>
      <c r="B24" s="2" t="s">
        <v>95</v>
      </c>
      <c r="C24" s="2" t="s">
        <v>15</v>
      </c>
      <c r="D24" s="2" t="s">
        <v>16</v>
      </c>
      <c r="E24" s="2" t="s">
        <v>17</v>
      </c>
      <c r="F24" s="2" t="s">
        <v>102</v>
      </c>
      <c r="G24" s="2" t="s">
        <v>19</v>
      </c>
      <c r="I24" s="2">
        <v>24.0</v>
      </c>
      <c r="K24" s="2" t="s">
        <v>97</v>
      </c>
      <c r="L24" s="2"/>
      <c r="M24" s="2" t="s">
        <v>98</v>
      </c>
      <c r="N24" s="2" t="s">
        <v>99</v>
      </c>
      <c r="O24" s="2" t="s">
        <v>103</v>
      </c>
      <c r="P24" s="2" t="s">
        <v>104</v>
      </c>
      <c r="Q24" s="2" t="str">
        <f t="shared" si="1"/>
        <v>Bill Title: Authorizing community solar programs and granting rule-making authority. (FE) - Bill Description: An Act to amend 66.0401 (1m) (intro.); and to create 60.61 (5s), 62.23 (7) (j), 66.0401 (1s), 196.01 (5) (b) 8. and 196.376 of the statutes; Relating to: authorizing community solar programs and granting rule-making authority. (FE)</v>
      </c>
      <c r="R24" s="2"/>
    </row>
    <row r="25" ht="15.75" customHeight="1">
      <c r="A25" s="2" t="s">
        <v>94</v>
      </c>
      <c r="B25" s="2" t="s">
        <v>95</v>
      </c>
      <c r="C25" s="2" t="s">
        <v>15</v>
      </c>
      <c r="D25" s="2" t="s">
        <v>16</v>
      </c>
      <c r="E25" s="2" t="s">
        <v>17</v>
      </c>
      <c r="F25" s="2" t="s">
        <v>105</v>
      </c>
      <c r="G25" s="2" t="s">
        <v>19</v>
      </c>
      <c r="I25" s="2">
        <v>23.0</v>
      </c>
      <c r="K25" s="2" t="s">
        <v>97</v>
      </c>
      <c r="L25" s="2"/>
      <c r="M25" s="2" t="s">
        <v>106</v>
      </c>
      <c r="N25" s="2" t="s">
        <v>107</v>
      </c>
      <c r="O25" s="2" t="s">
        <v>63</v>
      </c>
      <c r="P25" s="2" t="s">
        <v>64</v>
      </c>
      <c r="Q25" s="2" t="str">
        <f t="shared" si="1"/>
        <v>Bill Title: Exemption from public utility regulation regarding renewable electricity. (FE) - Bill Description: An Act to create 196.01 (5) (b) 8. and 196.496 (3) of the statutes; Relating to: exemption from public utility regulation regarding renewable electricity. (FE)</v>
      </c>
      <c r="R25" s="2"/>
    </row>
    <row r="26" ht="15.75" customHeight="1">
      <c r="A26" s="2" t="s">
        <v>94</v>
      </c>
      <c r="B26" s="2" t="s">
        <v>95</v>
      </c>
      <c r="C26" s="2" t="s">
        <v>15</v>
      </c>
      <c r="D26" s="2" t="s">
        <v>16</v>
      </c>
      <c r="E26" s="2" t="s">
        <v>17</v>
      </c>
      <c r="F26" s="2" t="s">
        <v>108</v>
      </c>
      <c r="G26" s="2" t="s">
        <v>19</v>
      </c>
      <c r="I26" s="2">
        <v>15.0</v>
      </c>
      <c r="K26" s="2" t="s">
        <v>97</v>
      </c>
      <c r="L26" s="2"/>
      <c r="M26" s="2" t="s">
        <v>106</v>
      </c>
      <c r="N26" s="2" t="s">
        <v>107</v>
      </c>
      <c r="O26" s="2" t="s">
        <v>51</v>
      </c>
      <c r="P26" s="2" t="s">
        <v>52</v>
      </c>
      <c r="Q26" s="2" t="str">
        <f t="shared" si="1"/>
        <v>Bill Title: Exemption from public utility regulation regarding renewable electricity. (FE) - Bill Description: An Act to create 196.01 (5) (b) 8. and 196.496 (3) of the statutes; Relating to: exemption from public utility regulation regarding renewable electricity. (FE)</v>
      </c>
      <c r="R26" s="2"/>
    </row>
    <row r="27" ht="15.75" customHeight="1">
      <c r="A27" s="2" t="s">
        <v>94</v>
      </c>
      <c r="B27" s="2" t="s">
        <v>95</v>
      </c>
      <c r="C27" s="2" t="s">
        <v>15</v>
      </c>
      <c r="D27" s="2" t="s">
        <v>16</v>
      </c>
      <c r="E27" s="2" t="s">
        <v>17</v>
      </c>
      <c r="F27" s="2" t="s">
        <v>109</v>
      </c>
      <c r="G27" s="2" t="s">
        <v>19</v>
      </c>
      <c r="I27" s="2">
        <v>14.0</v>
      </c>
      <c r="K27" s="2" t="s">
        <v>97</v>
      </c>
      <c r="L27" s="2"/>
      <c r="M27" s="2" t="s">
        <v>110</v>
      </c>
      <c r="N27" s="2" t="s">
        <v>111</v>
      </c>
      <c r="O27" s="2" t="s">
        <v>112</v>
      </c>
      <c r="P27" s="2" t="s">
        <v>113</v>
      </c>
      <c r="Q27" s="2" t="str">
        <f t="shared" si="1"/>
        <v>Bill Title: Installation of smart meters by certain public utilities and cooperative associations. (FE) - Bill Description: An Act to create 196.165 of the statutes; Relating to: installation of smart meters by certain public utilities and cooperative associations. (FE)</v>
      </c>
      <c r="R27" s="2"/>
      <c r="S27" s="2" t="s">
        <v>31</v>
      </c>
    </row>
    <row r="28" ht="15.75" customHeight="1">
      <c r="A28" s="2" t="s">
        <v>94</v>
      </c>
      <c r="B28" s="2" t="s">
        <v>95</v>
      </c>
      <c r="C28" s="2" t="s">
        <v>15</v>
      </c>
      <c r="D28" s="2" t="s">
        <v>16</v>
      </c>
      <c r="E28" s="2" t="s">
        <v>17</v>
      </c>
      <c r="F28" s="2" t="s">
        <v>114</v>
      </c>
      <c r="G28" s="2" t="s">
        <v>19</v>
      </c>
      <c r="I28" s="2">
        <v>13.0</v>
      </c>
      <c r="K28" s="2" t="s">
        <v>97</v>
      </c>
      <c r="L28" s="2"/>
      <c r="M28" s="2" t="s">
        <v>115</v>
      </c>
      <c r="N28" s="2" t="s">
        <v>116</v>
      </c>
      <c r="O28" s="2" t="s">
        <v>117</v>
      </c>
      <c r="P28" s="2" t="s">
        <v>118</v>
      </c>
      <c r="Q28" s="2" t="str">
        <f t="shared" si="1"/>
        <v>Bill Title: Dry cask storage of spent fuel from nuclear power plants and granting rule-making authority. (FE) - Bill Description: An Act to amend 196.491 (3) (d) (intro.) and 196.493 (title); and to create 196.493 (3) of the statutes; relating to: dry cask storage of spent fuel from nuclear power plants and granting rule-making authority. (FE)</v>
      </c>
      <c r="R28" s="2"/>
    </row>
    <row r="29" ht="15.75" customHeight="1">
      <c r="A29" s="2" t="s">
        <v>94</v>
      </c>
      <c r="B29" s="2" t="s">
        <v>95</v>
      </c>
      <c r="C29" s="2" t="s">
        <v>15</v>
      </c>
      <c r="D29" s="2" t="s">
        <v>16</v>
      </c>
      <c r="E29" s="2" t="s">
        <v>17</v>
      </c>
      <c r="F29" s="2" t="s">
        <v>119</v>
      </c>
      <c r="G29" s="2" t="s">
        <v>19</v>
      </c>
      <c r="I29" s="2">
        <v>12.0</v>
      </c>
      <c r="K29" s="2" t="s">
        <v>97</v>
      </c>
      <c r="L29" s="2"/>
      <c r="M29" s="2" t="s">
        <v>115</v>
      </c>
      <c r="N29" s="2" t="s">
        <v>116</v>
      </c>
      <c r="O29" s="2" t="s">
        <v>117</v>
      </c>
      <c r="P29" s="2" t="s">
        <v>118</v>
      </c>
      <c r="Q29" s="2" t="str">
        <f t="shared" si="1"/>
        <v>Bill Title: Dry cask storage of spent fuel from nuclear power plants and granting rule-making authority. (FE) - Bill Description: An Act to amend 196.491 (3) (d) (intro.) and 196.493 (title); and to create 196.493 (3) of the statutes; relating to: dry cask storage of spent fuel from nuclear power plants and granting rule-making authority. (FE)</v>
      </c>
      <c r="R29" s="2"/>
    </row>
    <row r="30" ht="15.75" customHeight="1">
      <c r="A30" s="2" t="s">
        <v>94</v>
      </c>
      <c r="B30" s="2" t="s">
        <v>95</v>
      </c>
      <c r="C30" s="2" t="s">
        <v>15</v>
      </c>
      <c r="D30" s="2" t="s">
        <v>16</v>
      </c>
      <c r="E30" s="2" t="s">
        <v>17</v>
      </c>
      <c r="F30" s="2" t="s">
        <v>120</v>
      </c>
      <c r="G30" s="2" t="s">
        <v>19</v>
      </c>
      <c r="I30" s="2">
        <v>7.0</v>
      </c>
      <c r="K30" s="2" t="s">
        <v>97</v>
      </c>
      <c r="L30" s="2"/>
      <c r="M30" s="2" t="s">
        <v>115</v>
      </c>
      <c r="N30" s="2" t="s">
        <v>121</v>
      </c>
      <c r="O30" s="2" t="s">
        <v>117</v>
      </c>
      <c r="P30" s="2" t="s">
        <v>118</v>
      </c>
      <c r="Q30" s="2" t="str">
        <f t="shared" si="1"/>
        <v>Bill Title: Dry cask storage of spent fuel from nuclear power plants and granting rule-making authority. (FE) - Bill Description: An Act to amend 196.491 (3) (d) (intro.) and 196.493 (title); and to create 196.493 (3) of the statutes; Relating to: dry cask storage of spent fuel from nuclear power plants and granting rule-making authority. (FE)</v>
      </c>
      <c r="R30" s="2"/>
      <c r="S30" s="2" t="s">
        <v>31</v>
      </c>
    </row>
    <row r="31" ht="15.75" customHeight="1">
      <c r="A31" s="2" t="s">
        <v>122</v>
      </c>
      <c r="B31" s="2" t="s">
        <v>123</v>
      </c>
      <c r="C31" s="2" t="s">
        <v>15</v>
      </c>
      <c r="D31" s="2" t="s">
        <v>16</v>
      </c>
      <c r="E31" s="2" t="s">
        <v>17</v>
      </c>
      <c r="F31" s="2" t="s">
        <v>124</v>
      </c>
      <c r="G31" s="2" t="s">
        <v>19</v>
      </c>
      <c r="I31" s="2">
        <v>29.0</v>
      </c>
      <c r="K31" s="2" t="s">
        <v>125</v>
      </c>
      <c r="L31" s="2"/>
      <c r="M31" s="2" t="s">
        <v>126</v>
      </c>
      <c r="N31" s="2" t="s">
        <v>127</v>
      </c>
      <c r="O31" s="2" t="s">
        <v>128</v>
      </c>
      <c r="P31" s="2" t="s">
        <v>129</v>
      </c>
      <c r="Q31" s="2" t="str">
        <f t="shared" si="1"/>
        <v>Bill Title: Wind energy system rules. - Bill Description: An Act relating to: wind energy system rules.</v>
      </c>
      <c r="R31" s="2"/>
    </row>
    <row r="32" ht="15.75" customHeight="1">
      <c r="A32" s="2" t="s">
        <v>122</v>
      </c>
      <c r="B32" s="2" t="s">
        <v>123</v>
      </c>
      <c r="C32" s="2" t="s">
        <v>15</v>
      </c>
      <c r="D32" s="2" t="s">
        <v>16</v>
      </c>
      <c r="E32" s="2" t="s">
        <v>17</v>
      </c>
      <c r="F32" s="2" t="s">
        <v>130</v>
      </c>
      <c r="G32" s="2" t="s">
        <v>19</v>
      </c>
      <c r="I32" s="2">
        <v>25.0</v>
      </c>
      <c r="K32" s="2" t="s">
        <v>125</v>
      </c>
      <c r="L32" s="2"/>
      <c r="M32" s="2" t="s">
        <v>131</v>
      </c>
      <c r="N32" s="2" t="s">
        <v>132</v>
      </c>
      <c r="O32" s="2" t="s">
        <v>128</v>
      </c>
      <c r="P32" s="2" t="s">
        <v>129</v>
      </c>
      <c r="Q32" s="2" t="str">
        <f t="shared" si="1"/>
        <v>Bill Title: Actions for damages caused by wind energy systems. (FE) - Bill Description:  Relating to: actions for damages caused by wind energy systems. (FE)</v>
      </c>
      <c r="R32" s="2"/>
      <c r="S32" s="2" t="s">
        <v>44</v>
      </c>
    </row>
    <row r="33" ht="15.75" customHeight="1">
      <c r="A33" s="2" t="s">
        <v>122</v>
      </c>
      <c r="B33" s="2" t="s">
        <v>123</v>
      </c>
      <c r="C33" s="2" t="s">
        <v>15</v>
      </c>
      <c r="D33" s="2" t="s">
        <v>16</v>
      </c>
      <c r="E33" s="2" t="s">
        <v>17</v>
      </c>
      <c r="F33" s="2" t="s">
        <v>133</v>
      </c>
      <c r="G33" s="2" t="s">
        <v>19</v>
      </c>
      <c r="I33" s="2">
        <v>22.0</v>
      </c>
      <c r="K33" s="2" t="s">
        <v>125</v>
      </c>
      <c r="L33" s="2"/>
      <c r="M33" s="2" t="s">
        <v>126</v>
      </c>
      <c r="N33" s="2" t="s">
        <v>127</v>
      </c>
      <c r="O33" s="2" t="s">
        <v>128</v>
      </c>
      <c r="P33" s="2" t="s">
        <v>129</v>
      </c>
      <c r="Q33" s="2" t="str">
        <f t="shared" si="1"/>
        <v>Bill Title: Wind energy system rules. - Bill Description: An Act relating to: wind energy system rules.</v>
      </c>
      <c r="R33" s="2"/>
    </row>
    <row r="34" ht="15.75" customHeight="1">
      <c r="A34" s="2" t="s">
        <v>122</v>
      </c>
      <c r="B34" s="2" t="s">
        <v>123</v>
      </c>
      <c r="C34" s="2" t="s">
        <v>15</v>
      </c>
      <c r="D34" s="2" t="s">
        <v>16</v>
      </c>
      <c r="E34" s="2" t="s">
        <v>17</v>
      </c>
      <c r="F34" s="2" t="s">
        <v>134</v>
      </c>
      <c r="G34" s="2" t="s">
        <v>19</v>
      </c>
      <c r="I34" s="2">
        <v>22.0</v>
      </c>
      <c r="K34" s="2" t="s">
        <v>125</v>
      </c>
      <c r="L34" s="2"/>
      <c r="M34" s="2" t="s">
        <v>135</v>
      </c>
      <c r="N34" s="2" t="s">
        <v>136</v>
      </c>
      <c r="O34" s="2" t="s">
        <v>128</v>
      </c>
      <c r="P34" s="2" t="s">
        <v>129</v>
      </c>
      <c r="Q34" s="2" t="str">
        <f t="shared" si="1"/>
        <v>Bill Title: Limiting the regulation of wind energy systems by local governments. (FE) - Bill Description: An Act to repeal 66.0401 (4) (f) 1.; to renumber and amend 66.0401 (4) (f) 2.; and to amend 66.0401 (1m) (intro.), 66.0401 (4) (g), 66.0401 (5) (b) 3. and 196.378 (4g) (b) of the statutes; Relating to: limiting the regulation of wind energy systems by local governments. (FE)</v>
      </c>
      <c r="R34" s="2"/>
      <c r="S34" s="2" t="s">
        <v>44</v>
      </c>
    </row>
    <row r="35" ht="15.75" customHeight="1">
      <c r="A35" s="2" t="s">
        <v>122</v>
      </c>
      <c r="B35" s="2" t="s">
        <v>123</v>
      </c>
      <c r="C35" s="2" t="s">
        <v>15</v>
      </c>
      <c r="D35" s="2" t="s">
        <v>16</v>
      </c>
      <c r="E35" s="2" t="s">
        <v>17</v>
      </c>
      <c r="F35" s="2" t="s">
        <v>137</v>
      </c>
      <c r="G35" s="2" t="s">
        <v>19</v>
      </c>
      <c r="I35" s="2">
        <v>20.0</v>
      </c>
      <c r="K35" s="2" t="s">
        <v>125</v>
      </c>
      <c r="L35" s="2"/>
      <c r="M35" s="2" t="s">
        <v>138</v>
      </c>
      <c r="N35" s="2" t="s">
        <v>139</v>
      </c>
      <c r="O35" s="2" t="s">
        <v>128</v>
      </c>
      <c r="P35" s="2" t="s">
        <v>129</v>
      </c>
      <c r="Q35" s="2" t="str">
        <f t="shared" si="1"/>
        <v>Bill Title: Setback requirements for wind energy systems and granting rule-making authority. (FE) - Bill Description: An Act to amend 66.0401 (1m) (intro.), 66.0401 (4) (f) 1., 196.378 (4g) (b) and 196.491 (3) (dg); and to create 196.378 (4g) (f) of the statutes; relating to: setback requirements for wind energy systems and granting rule-making authority. (FE)</v>
      </c>
      <c r="R35" s="2"/>
    </row>
    <row r="36" ht="15.75" customHeight="1">
      <c r="A36" s="2" t="s">
        <v>122</v>
      </c>
      <c r="B36" s="2" t="s">
        <v>123</v>
      </c>
      <c r="C36" s="2" t="s">
        <v>15</v>
      </c>
      <c r="D36" s="2" t="s">
        <v>16</v>
      </c>
      <c r="E36" s="2" t="s">
        <v>17</v>
      </c>
      <c r="F36" s="2" t="s">
        <v>140</v>
      </c>
      <c r="G36" s="2" t="s">
        <v>19</v>
      </c>
      <c r="I36" s="2">
        <v>13.0</v>
      </c>
      <c r="K36" s="2" t="s">
        <v>125</v>
      </c>
      <c r="L36" s="2"/>
      <c r="M36" s="2" t="s">
        <v>141</v>
      </c>
      <c r="N36" s="2" t="s">
        <v>142</v>
      </c>
      <c r="O36" s="2" t="s">
        <v>143</v>
      </c>
      <c r="P36" s="2" t="s">
        <v>144</v>
      </c>
      <c r="Q36" s="2" t="str">
        <f t="shared" si="1"/>
        <v>Bill Title: The school district revenue limit adjustment for energy efficiency projects. (FE) - Bill Description: An Act to amend 121.91 (4) (o) 1. of the statutes; Relating to: the school district revenue limit adjustment for energy efficiency projects. (FE)</v>
      </c>
      <c r="R36" s="2"/>
      <c r="S36" s="2" t="s">
        <v>145</v>
      </c>
    </row>
    <row r="37" ht="15.75" customHeight="1">
      <c r="A37" s="2" t="s">
        <v>122</v>
      </c>
      <c r="B37" s="2" t="s">
        <v>123</v>
      </c>
      <c r="C37" s="2" t="s">
        <v>15</v>
      </c>
      <c r="D37" s="2" t="s">
        <v>16</v>
      </c>
      <c r="E37" s="2" t="s">
        <v>17</v>
      </c>
      <c r="F37" s="2" t="s">
        <v>146</v>
      </c>
      <c r="G37" s="2" t="s">
        <v>19</v>
      </c>
      <c r="I37" s="2">
        <v>13.0</v>
      </c>
      <c r="K37" s="2" t="s">
        <v>125</v>
      </c>
      <c r="L37" s="2"/>
      <c r="M37" s="2" t="s">
        <v>141</v>
      </c>
      <c r="N37" s="2" t="s">
        <v>142</v>
      </c>
      <c r="O37" s="2" t="s">
        <v>143</v>
      </c>
      <c r="P37" s="2" t="s">
        <v>144</v>
      </c>
      <c r="Q37" s="2" t="str">
        <f t="shared" si="1"/>
        <v>Bill Title: The school district revenue limit adjustment for energy efficiency projects. (FE) - Bill Description: An Act to amend 121.91 (4) (o) 1. of the statutes; Relating to: the school district revenue limit adjustment for energy efficiency projects. (FE)</v>
      </c>
      <c r="R37" s="2"/>
      <c r="S37" s="2" t="s">
        <v>145</v>
      </c>
    </row>
    <row r="38" ht="15.75" customHeight="1">
      <c r="A38" s="2" t="s">
        <v>122</v>
      </c>
      <c r="B38" s="2" t="s">
        <v>123</v>
      </c>
      <c r="C38" s="2" t="s">
        <v>15</v>
      </c>
      <c r="D38" s="2" t="s">
        <v>16</v>
      </c>
      <c r="E38" s="2" t="s">
        <v>17</v>
      </c>
      <c r="F38" s="2" t="s">
        <v>147</v>
      </c>
      <c r="G38" s="2" t="s">
        <v>19</v>
      </c>
      <c r="I38" s="2">
        <v>12.0</v>
      </c>
      <c r="K38" s="2" t="s">
        <v>125</v>
      </c>
      <c r="L38" s="2"/>
      <c r="M38" s="2" t="s">
        <v>148</v>
      </c>
      <c r="N38" s="2" t="s">
        <v>149</v>
      </c>
      <c r="O38" s="2" t="s">
        <v>150</v>
      </c>
      <c r="P38" s="2" t="s">
        <v>151</v>
      </c>
      <c r="Q38" s="2" t="str">
        <f t="shared" si="1"/>
        <v>Bill Title: The use of nuclear energy to comply with renewable portfolio standards and the time period for using credits to comply with such standards. - Bill Description: An Act to renumber and amend 196.378 (1) (i); to amend 196.378 (title), 196.378 (1) (ag), 196.378 (1) (b), 196.378 (1) (fm) (intro.), 196.378 (1) (fm) 1., 196.378 (1) (fm) 2., 196.378 (1) (o) (intro.), 196.378 (1) (o) 1., 196.378 (1) (o) 2., 196.378 (2) (title), 196.378 (2) (a) 1., 196.378 (2) (a) 2. a., 196.378 (2) (a) 2. b., 196.378 (2) (a) 2. c., 196.378 (2) (a) 2. d., 196.378 (2) (a) 2. e., 196.378 (2) (b) 5., 196.378 (2) (bm), 196.378 (2) (c), 196.378 (2) (d) (intro.), 196.378 (2) (d) 2., 196.378 (2) (e) 2., 196.378 (2) (e) 3., 196.378 (2) (e) 4., 196.378 (3) (title), 196.378 (3) (a) 1., 196.378 (3) (a) 1m., 196.378 (3) (a) 2., 196.378 (3) (c), 196.378 (4m) (title), 196.378 (4m) (a), 196.378 (4m) (b), 196.378 (4r) and 196.378 (5) (intro.); and to create 196.378 (1) (ab), 196.378 (1) (ac) and 196.378 (1) (ad) of the statutes; Relating to: the use of nuclear energy to comply with renewable portfolio standards and the time period for using credits to comply with such standards.</v>
      </c>
      <c r="R38" s="2"/>
      <c r="S38" s="2" t="s">
        <v>44</v>
      </c>
    </row>
    <row r="39" ht="15.75" customHeight="1">
      <c r="A39" s="2" t="s">
        <v>122</v>
      </c>
      <c r="B39" s="2" t="s">
        <v>123</v>
      </c>
      <c r="C39" s="2" t="s">
        <v>15</v>
      </c>
      <c r="D39" s="2" t="s">
        <v>16</v>
      </c>
      <c r="E39" s="2" t="s">
        <v>17</v>
      </c>
      <c r="F39" s="2" t="s">
        <v>152</v>
      </c>
      <c r="G39" s="2" t="s">
        <v>19</v>
      </c>
      <c r="I39" s="2">
        <v>11.0</v>
      </c>
      <c r="K39" s="2" t="s">
        <v>125</v>
      </c>
      <c r="L39" s="2"/>
      <c r="M39" s="2" t="s">
        <v>153</v>
      </c>
      <c r="N39" s="2" t="s">
        <v>154</v>
      </c>
      <c r="O39" s="2" t="s">
        <v>35</v>
      </c>
      <c r="P39" s="2" t="s">
        <v>36</v>
      </c>
      <c r="Q39" s="2" t="str">
        <f t="shared" si="1"/>
        <v>Bill Title: Renewable energy requirements for retail electric utilities and cooperatives. - Bill Description: An Act to repeal 196.378 (2) (a) 2. d. and 196.378 (2) (a) 2. e.; and to amend 196.378 (2) (a) 2. c. of the statutes; Relating to: renewable energy requirements for retail electric utilities and cooperatives.</v>
      </c>
      <c r="R39" s="2"/>
      <c r="S39" s="2" t="s">
        <v>44</v>
      </c>
    </row>
    <row r="40" ht="15.75" customHeight="1">
      <c r="A40" s="2" t="s">
        <v>122</v>
      </c>
      <c r="B40" s="2" t="s">
        <v>123</v>
      </c>
      <c r="C40" s="2" t="s">
        <v>15</v>
      </c>
      <c r="D40" s="2" t="s">
        <v>16</v>
      </c>
      <c r="E40" s="2" t="s">
        <v>17</v>
      </c>
      <c r="F40" s="2" t="s">
        <v>155</v>
      </c>
      <c r="G40" s="2" t="s">
        <v>19</v>
      </c>
      <c r="I40" s="2">
        <v>11.0</v>
      </c>
      <c r="K40" s="2" t="s">
        <v>125</v>
      </c>
      <c r="L40" s="2"/>
      <c r="M40" s="2" t="s">
        <v>156</v>
      </c>
      <c r="N40" s="2" t="s">
        <v>157</v>
      </c>
      <c r="O40" s="2" t="s">
        <v>128</v>
      </c>
      <c r="P40" s="2" t="s">
        <v>129</v>
      </c>
      <c r="Q40" s="2" t="str">
        <f t="shared" si="1"/>
        <v>Bill Title: Authorizing a city, village, town, or county to restrict placement of a wind energy system. (FE) - Bill Description: An Act to amend 66.0401 (1m) (intro.) and 196.378 (4g) (b); and to create 66.0401 (1m) (d) of the statutes; Relating to: authorizing a city, village, town, or county to restrict placement of a wind energy system. (FE)</v>
      </c>
      <c r="R40" s="2"/>
      <c r="S40" s="2" t="s">
        <v>44</v>
      </c>
    </row>
    <row r="41" ht="15.75" customHeight="1">
      <c r="A41" s="2" t="s">
        <v>122</v>
      </c>
      <c r="B41" s="2" t="s">
        <v>123</v>
      </c>
      <c r="C41" s="2" t="s">
        <v>15</v>
      </c>
      <c r="D41" s="2" t="s">
        <v>16</v>
      </c>
      <c r="E41" s="2" t="s">
        <v>17</v>
      </c>
      <c r="F41" s="2" t="s">
        <v>158</v>
      </c>
      <c r="G41" s="2" t="s">
        <v>19</v>
      </c>
      <c r="I41" s="2">
        <v>10.0</v>
      </c>
      <c r="K41" s="2" t="s">
        <v>125</v>
      </c>
      <c r="L41" s="2"/>
      <c r="M41" s="2" t="s">
        <v>159</v>
      </c>
      <c r="N41" s="2" t="s">
        <v>160</v>
      </c>
      <c r="O41" s="2" t="s">
        <v>128</v>
      </c>
      <c r="P41" s="2" t="s">
        <v>129</v>
      </c>
      <c r="Q41" s="2" t="str">
        <f t="shared" si="1"/>
        <v>Bill Title: Requirements for wind energy systems, providing an exemption from emergency rule procedures, and granting rule-making authority. - Bill Description: An Act to renumber 196.378 (4g) (a) 1.; to amend 196.378 (4g) (b) and 196.378 (4g) (e); and to create 196.378 (4g) (a) 1g., 196.378 (4g) (a) 2g., 196.378 (4g) (a) 2r., 196.378 (4g) (a) 5., 196.378 (4g) (am), 196.378 (4g) (br), 196.378 (4g) (c) 5., 196.378 (4g) (c) 6., 196.378 (4g) (c) 7. and 196.378 (4g) (dm) of the statutes; relating to: requirements for wind energy systems, providing an exemption from emergency rule procedures, and granting rule-making authority.</v>
      </c>
      <c r="R41" s="2"/>
    </row>
    <row r="42" ht="15.75" customHeight="1">
      <c r="A42" s="2" t="s">
        <v>122</v>
      </c>
      <c r="B42" s="2" t="s">
        <v>123</v>
      </c>
      <c r="C42" s="2" t="s">
        <v>15</v>
      </c>
      <c r="D42" s="2" t="s">
        <v>16</v>
      </c>
      <c r="E42" s="2" t="s">
        <v>17</v>
      </c>
      <c r="F42" s="2" t="s">
        <v>161</v>
      </c>
      <c r="G42" s="2" t="s">
        <v>19</v>
      </c>
      <c r="I42" s="2">
        <v>10.0</v>
      </c>
      <c r="K42" s="2" t="s">
        <v>125</v>
      </c>
      <c r="L42" s="2"/>
      <c r="M42" s="2" t="s">
        <v>162</v>
      </c>
      <c r="N42" s="2" t="s">
        <v>163</v>
      </c>
      <c r="O42" s="2" t="s">
        <v>35</v>
      </c>
      <c r="P42" s="2" t="s">
        <v>36</v>
      </c>
      <c r="Q42" s="2" t="str">
        <f t="shared" si="1"/>
        <v>Bill Title: Allowing electric utilities and retail electric cooperatives to include energy derived from garbage and certain waste in satisfying renewable portfolio standards. - Bill Description: An Act to amend 77.54 (30) (a) 1m. and 196.378 (1) (ar) of the statutes; relating to: allowing electric utilities and retail electric cooperatives to include energy derived from garbage and certain waste in satisfying renewable portfolio standards.</v>
      </c>
      <c r="R42" s="2"/>
    </row>
    <row r="43" ht="15.75" customHeight="1">
      <c r="A43" s="2" t="s">
        <v>122</v>
      </c>
      <c r="B43" s="2" t="s">
        <v>123</v>
      </c>
      <c r="C43" s="2" t="s">
        <v>15</v>
      </c>
      <c r="D43" s="2" t="s">
        <v>16</v>
      </c>
      <c r="E43" s="2" t="s">
        <v>17</v>
      </c>
      <c r="F43" s="2" t="s">
        <v>164</v>
      </c>
      <c r="G43" s="2" t="s">
        <v>19</v>
      </c>
      <c r="I43" s="2">
        <v>8.0</v>
      </c>
      <c r="K43" s="2" t="s">
        <v>125</v>
      </c>
      <c r="L43" s="2"/>
      <c r="M43" s="2" t="s">
        <v>165</v>
      </c>
      <c r="N43" s="2" t="s">
        <v>166</v>
      </c>
      <c r="O43" s="2" t="s">
        <v>128</v>
      </c>
      <c r="P43" s="2" t="s">
        <v>129</v>
      </c>
      <c r="Q43" s="2" t="str">
        <f t="shared" si="1"/>
        <v>Bill Title: Setback requirements for wind energy systems. - Bill Description: An Act to amend 66.0401 (1m) (intro.), 66.0401 (4) (f) 1., 66.0401 (4) (g), 66.0401 (5) (a), 66.0401 (5) (d), 196.378 (4g) (b), 196.378 (4g) (c) 1., 196.491 (3) (d) (intro.) and 196.491 (3) (dg); and to create 196.491 (1) (x) of the statutes; relating to: setback requirements for wind energy systems.</v>
      </c>
      <c r="R43" s="2"/>
    </row>
    <row r="44" ht="15.75" customHeight="1">
      <c r="A44" s="2" t="s">
        <v>122</v>
      </c>
      <c r="B44" s="2" t="s">
        <v>123</v>
      </c>
      <c r="C44" s="2" t="s">
        <v>15</v>
      </c>
      <c r="D44" s="2" t="s">
        <v>16</v>
      </c>
      <c r="E44" s="2" t="s">
        <v>17</v>
      </c>
      <c r="F44" s="2" t="s">
        <v>167</v>
      </c>
      <c r="G44" s="2" t="s">
        <v>19</v>
      </c>
      <c r="I44" s="2">
        <v>8.0</v>
      </c>
      <c r="K44" s="2" t="s">
        <v>125</v>
      </c>
      <c r="L44" s="2"/>
      <c r="M44" s="2" t="s">
        <v>159</v>
      </c>
      <c r="N44" s="2" t="s">
        <v>160</v>
      </c>
      <c r="O44" s="2" t="s">
        <v>128</v>
      </c>
      <c r="P44" s="2" t="s">
        <v>129</v>
      </c>
      <c r="Q44" s="2" t="str">
        <f t="shared" si="1"/>
        <v>Bill Title: Requirements for wind energy systems, providing an exemption from emergency rule procedures, and granting rule-making authority. - Bill Description: An Act to renumber 196.378 (4g) (a) 1.; to amend 196.378 (4g) (b) and 196.378 (4g) (e); and to create 196.378 (4g) (a) 1g., 196.378 (4g) (a) 2g., 196.378 (4g) (a) 2r., 196.378 (4g) (a) 5., 196.378 (4g) (am), 196.378 (4g) (br), 196.378 (4g) (c) 5., 196.378 (4g) (c) 6., 196.378 (4g) (c) 7. and 196.378 (4g) (dm) of the statutes; relating to: requirements for wind energy systems, providing an exemption from emergency rule procedures, and granting rule-making authority.</v>
      </c>
      <c r="R44" s="2"/>
    </row>
    <row r="45" ht="15.75" customHeight="1">
      <c r="A45" s="2" t="s">
        <v>122</v>
      </c>
      <c r="B45" s="2" t="s">
        <v>123</v>
      </c>
      <c r="C45" s="2" t="s">
        <v>15</v>
      </c>
      <c r="D45" s="2" t="s">
        <v>16</v>
      </c>
      <c r="E45" s="2" t="s">
        <v>17</v>
      </c>
      <c r="F45" s="2" t="s">
        <v>168</v>
      </c>
      <c r="G45" s="2" t="s">
        <v>19</v>
      </c>
      <c r="I45" s="2">
        <v>8.0</v>
      </c>
      <c r="K45" s="2" t="s">
        <v>125</v>
      </c>
      <c r="L45" s="2"/>
      <c r="M45" s="2" t="s">
        <v>135</v>
      </c>
      <c r="N45" s="2" t="s">
        <v>136</v>
      </c>
      <c r="O45" s="2" t="s">
        <v>128</v>
      </c>
      <c r="P45" s="2" t="s">
        <v>129</v>
      </c>
      <c r="Q45" s="2" t="str">
        <f t="shared" si="1"/>
        <v>Bill Title: Limiting the regulation of wind energy systems by local governments. (FE) - Bill Description: An Act to repeal 66.0401 (4) (f) 1.; to renumber and amend 66.0401 (4) (f) 2.; and to amend 66.0401 (1m) (intro.), 66.0401 (4) (g), 66.0401 (5) (b) 3. and 196.378 (4g) (b) of the statutes; Relating to: limiting the regulation of wind energy systems by local governments. (FE)</v>
      </c>
      <c r="R45" s="2"/>
      <c r="S45" s="2" t="s">
        <v>44</v>
      </c>
    </row>
    <row r="46" ht="15.75" customHeight="1">
      <c r="A46" s="2" t="s">
        <v>122</v>
      </c>
      <c r="B46" s="2" t="s">
        <v>123</v>
      </c>
      <c r="C46" s="2" t="s">
        <v>15</v>
      </c>
      <c r="D46" s="2" t="s">
        <v>16</v>
      </c>
      <c r="E46" s="2" t="s">
        <v>17</v>
      </c>
      <c r="F46" s="2" t="s">
        <v>169</v>
      </c>
      <c r="G46" s="2" t="s">
        <v>19</v>
      </c>
      <c r="I46" s="2">
        <v>5.0</v>
      </c>
      <c r="K46" s="2" t="s">
        <v>125</v>
      </c>
      <c r="L46" s="2"/>
      <c r="M46" s="2" t="s">
        <v>170</v>
      </c>
      <c r="N46" s="2" t="s">
        <v>171</v>
      </c>
      <c r="O46" s="2" t="s">
        <v>72</v>
      </c>
      <c r="P46" s="2" t="s">
        <v>73</v>
      </c>
      <c r="Q46" s="2" t="str">
        <f t="shared" si="1"/>
        <v>Bill Title: Regulating air pollution from residential and commercial wood heaters. (FE) - Bill Description: An Act to create 285.27 (5) of the statutes; Relating to: regulating air pollution from residential and commercial wood heaters. (FE)</v>
      </c>
      <c r="R46" s="2"/>
      <c r="S46" s="2" t="s">
        <v>172</v>
      </c>
    </row>
    <row r="47" ht="15.75" customHeight="1">
      <c r="A47" s="2" t="s">
        <v>173</v>
      </c>
      <c r="B47" s="2" t="s">
        <v>14</v>
      </c>
      <c r="C47" s="2" t="s">
        <v>15</v>
      </c>
      <c r="D47" s="2" t="s">
        <v>16</v>
      </c>
      <c r="E47" s="2" t="s">
        <v>17</v>
      </c>
      <c r="F47" s="2" t="s">
        <v>174</v>
      </c>
      <c r="G47" s="2" t="s">
        <v>19</v>
      </c>
      <c r="I47" s="2">
        <v>31.0</v>
      </c>
      <c r="K47" s="2" t="s">
        <v>175</v>
      </c>
      <c r="L47" s="2"/>
      <c r="M47" s="2" t="s">
        <v>176</v>
      </c>
      <c r="N47" s="2" t="s">
        <v>177</v>
      </c>
      <c r="O47" s="2" t="s">
        <v>178</v>
      </c>
      <c r="P47" s="2" t="s">
        <v>179</v>
      </c>
      <c r="Q47" s="2" t="str">
        <f t="shared" si="1"/>
        <v>Bill Title: Allowing persons to charge fees for the use of electric vehicle charging stations and the installation and operation of electric vehicle charging stations by the Department of Transportation or a political subdivision. - Bill Description: An Act to create 66.0440, 84.01 (38), 196.01 (5) (b) 8. and 196.025 (8) of the statutes; Relating to: allowing persons to charge fees for the use of electric vehicle charging stations and the installation and operation of electric vehicle charging stations by the Department of Transportation or a political subdivision.</v>
      </c>
      <c r="R47" s="2"/>
    </row>
    <row r="48" ht="15.75" customHeight="1">
      <c r="A48" s="2" t="s">
        <v>173</v>
      </c>
      <c r="B48" s="2" t="s">
        <v>14</v>
      </c>
      <c r="C48" s="2" t="s">
        <v>15</v>
      </c>
      <c r="D48" s="2" t="s">
        <v>16</v>
      </c>
      <c r="E48" s="2" t="s">
        <v>17</v>
      </c>
      <c r="F48" s="2" t="s">
        <v>180</v>
      </c>
      <c r="G48" s="2" t="s">
        <v>19</v>
      </c>
      <c r="I48" s="2">
        <v>29.0</v>
      </c>
      <c r="K48" s="2" t="s">
        <v>175</v>
      </c>
      <c r="L48" s="2"/>
      <c r="M48" s="2" t="s">
        <v>181</v>
      </c>
      <c r="N48" s="2" t="s">
        <v>182</v>
      </c>
      <c r="O48" s="2" t="s">
        <v>183</v>
      </c>
      <c r="P48" s="2" t="s">
        <v>184</v>
      </c>
      <c r="Q48" s="2" t="str">
        <f t="shared" si="1"/>
        <v>Bill Title: One-call system violations; sulfur dioxide compliance plans; assessment authority of the Public Service Commission; funding for statewide energy efficiency and renewable resource programs; public utility contracts with affiliated interests; local access and transport areas for telephone service; railroad telecommunications service; Department of Natural Resources permit application procedures related to the construction of a high-voltage transmission line; navigable water general permits and individual permits related to utility facilities; granting rule-making authority; and making an appropriation. (FE) - Bill Description: An Act to repeal 196.372, 196.975, 285.41 (3) and 285.45 (3); to renumber 182.0175 (1) (bt); to renumber and amend 30.025 (4), 182.0175 (3) (a) (title), 182.0175 (3) (a) and 182.0175 (3) (b); to amend 20.155 (1) (g), 30.206 (1) (ag) 2., 30.208 (3) (e), 66.0821 (5) (a), 66.0821 (5) (e) (intro.), 66.0821 (5) (e) 2., 66.0821 (5) (e) 3., 66.0821 (5) (e) 4., 182.0175 (2) (am) (title), 182.0175 (2) (am) 7., 182.0175 (2) (bm) (title), 182.0175 (4), 182.0175 (5), 196.374 (3) (b) 2., 196.52 (3) (d) 2., 200.59 (5) (d), 285.41 (4) (a), 285.41 (4) (a) 4., 285.41 (4) (c) and 285.41 (4) (d); to repeal and recreate 182.0175 (3) (title); and to create 30.025 (4) (c), 66.0821 (5) (f), 182.0175 (1) (ab), 182.0175 (1) (ac), 182.0175 (1) (ad), 182.0175 (1) (ag), 182.0175 (1) (bq), 182.0175 (1) (br), 182.0175 (1) (bx), 182.0175 (1m) (d) 8. to 12., 182.0175 (3) (am), 182.0175 (3) (c), 182.0175 (3) (d) 2., 182.0175 (3) (e), 182.0175 (3) (f), 182.0175 (3) (g), 196.85 (1m) (e) and 196.85 (1m) (f) of the statutes; Relating to: one-call system violations; sulfur dioxide compliance plans; assessment authority of the Public Service Commission; funding for statewide energy efficiency and renewable resource programs; public utility contracts with affiliated interests; local access and transport areas for telephone service; railroad telecommunications service; Department of Natural Resources permit application procedures related to the construction of a high-voltage transmission line; navigable water general permits and individual permits related to utility facilities; granting rule-making authority; and making an appropriation. (FE)</v>
      </c>
      <c r="R48" s="2"/>
      <c r="S48" s="2" t="s">
        <v>65</v>
      </c>
    </row>
    <row r="49" ht="15.75" customHeight="1">
      <c r="A49" s="2" t="s">
        <v>173</v>
      </c>
      <c r="B49" s="2" t="s">
        <v>14</v>
      </c>
      <c r="C49" s="2" t="s">
        <v>15</v>
      </c>
      <c r="D49" s="2" t="s">
        <v>16</v>
      </c>
      <c r="E49" s="2" t="s">
        <v>17</v>
      </c>
      <c r="F49" s="2" t="s">
        <v>185</v>
      </c>
      <c r="G49" s="2" t="s">
        <v>19</v>
      </c>
      <c r="I49" s="2">
        <v>28.0</v>
      </c>
      <c r="K49" s="2" t="s">
        <v>175</v>
      </c>
      <c r="L49" s="2"/>
      <c r="M49" s="2" t="s">
        <v>176</v>
      </c>
      <c r="N49" s="2" t="s">
        <v>177</v>
      </c>
      <c r="O49" s="2" t="s">
        <v>186</v>
      </c>
      <c r="P49" s="2" t="s">
        <v>187</v>
      </c>
      <c r="Q49" s="2" t="str">
        <f t="shared" si="1"/>
        <v>Bill Title: Allowing persons to charge fees for the use of electric vehicle charging stations and the installation and operation of electric vehicle charging stations by the Department of Transportation or a political subdivision. - Bill Description: An Act to create 66.0440, 84.01 (38), 196.01 (5) (b) 8. and 196.025 (8) of the statutes; Relating to: allowing persons to charge fees for the use of electric vehicle charging stations and the installation and operation of electric vehicle charging stations by the Department of Transportation or a political subdivision.</v>
      </c>
      <c r="R49" s="2"/>
    </row>
    <row r="50" ht="15.75" customHeight="1">
      <c r="A50" s="2" t="s">
        <v>173</v>
      </c>
      <c r="B50" s="2" t="s">
        <v>14</v>
      </c>
      <c r="C50" s="2" t="s">
        <v>15</v>
      </c>
      <c r="D50" s="2" t="s">
        <v>16</v>
      </c>
      <c r="E50" s="2" t="s">
        <v>17</v>
      </c>
      <c r="F50" s="2" t="s">
        <v>188</v>
      </c>
      <c r="G50" s="2" t="s">
        <v>19</v>
      </c>
      <c r="I50" s="2">
        <v>25.0</v>
      </c>
      <c r="K50" s="2" t="s">
        <v>175</v>
      </c>
      <c r="L50" s="2"/>
      <c r="M50" s="2" t="s">
        <v>189</v>
      </c>
      <c r="N50" s="2" t="s">
        <v>190</v>
      </c>
      <c r="O50" s="2" t="s">
        <v>35</v>
      </c>
      <c r="P50" s="2" t="s">
        <v>36</v>
      </c>
      <c r="Q50" s="2" t="str">
        <f t="shared" si="1"/>
        <v>Bill Title: One-call system enforcement and other requirements, Public Service Commission authority regarding state energy policy, settlements between parties in Public Service Commission dockets, various public utility regulatory requirements, the regulation of utility facilities under a county construction site erosion control and storm water management zoning ordinance, granting rule-making authority, and providing a penalty. (FE) - Bill Description: An Act to repeal 196.025 (4), 196.025 (5), 196.192 (2) (am) and 201.10 (1); to renumber 16.95 (12), 182.0175 (1) (bt), 182.0175 (1) (bv) and 182.0175 (3) (b); to renumber and amend 16.955, 182.0175 (2) (am) 3., 182.0175 (3) (a) (title), 182.0175 (3) (a) and 196.192 (2) (bm); to amend 26.03 (1v) (b), 101.80 (1g), 182.0175 (2) (am) (title), 182.0175 (2) (am) 7., 182.0175 (2) (bm) (title), 182.0175 (2m) (b) (intro.), 182.0175 (4), 182.0175 (5), 196.192 (2) (c), 196.192 (3m), 196.193 (3), 196.49 (5g) (ag), 196.49 (5g) (ar) 2m. b., 196.49 (5g) (ar) 2m. c., 196.491 (4) (c) 1m. (intro.), 196.491 (4) (c) 1m. a., 196.491 (4) (c) 1m. b., 196.595 (1) (c), 201.10 (2), 348.17 (3) and 348.17 (4); to repeal and recreate 182.0175 (3) (title); and to create 59.693 (11), 182.0175 (1) (ab), 182.0175 (1) (ac), 182.0175 (1) (ag), 182.0175 (1) (bq), 182.0175 (1) (br), 182.0175 (1) (bw), 182.0175 (1) (by), 182.0175 (1) (bz), 182.0175 (1m) (d) 8. to 12., 182.0175 (2) (as) (title), 182.0175 (2) (as) 3., 182.0175 (3) (bg), (br) and (c), 182.0175 (3) (d) 2., 182.0175 (3) (e), 182.0175 (3) (f), 182.0175 (3) (g), 196.025 (7), 196.026 and 196.192 (2) (bm) 1. and 2. of the statutes; Relating to: one-call system enforcement and other requirements, Public Service Commission authority regarding state energy policy, settlements between parties in Public Service Commission dockets, various public utility regulatory requirements, the regulation of utility facilities under a county construction site erosion control and storm water management zoning ordinance, granting rule-making authority, and providing a penalty. (FE)</v>
      </c>
      <c r="R50" s="2"/>
      <c r="S50" s="2" t="s">
        <v>65</v>
      </c>
    </row>
    <row r="51" ht="15.75" customHeight="1">
      <c r="A51" s="2" t="s">
        <v>173</v>
      </c>
      <c r="B51" s="2" t="s">
        <v>14</v>
      </c>
      <c r="C51" s="2" t="s">
        <v>15</v>
      </c>
      <c r="D51" s="2" t="s">
        <v>16</v>
      </c>
      <c r="E51" s="2" t="s">
        <v>17</v>
      </c>
      <c r="F51" s="2" t="s">
        <v>191</v>
      </c>
      <c r="G51" s="2" t="s">
        <v>19</v>
      </c>
      <c r="I51" s="2">
        <v>22.0</v>
      </c>
      <c r="K51" s="2" t="s">
        <v>175</v>
      </c>
      <c r="L51" s="2"/>
      <c r="M51" s="2" t="s">
        <v>181</v>
      </c>
      <c r="N51" s="2" t="s">
        <v>182</v>
      </c>
      <c r="O51" s="2" t="s">
        <v>183</v>
      </c>
      <c r="P51" s="2" t="s">
        <v>184</v>
      </c>
      <c r="Q51" s="2" t="str">
        <f t="shared" si="1"/>
        <v>Bill Title: One-call system violations; sulfur dioxide compliance plans; assessment authority of the Public Service Commission; funding for statewide energy efficiency and renewable resource programs; public utility contracts with affiliated interests; local access and transport areas for telephone service; railroad telecommunications service; Department of Natural Resources permit application procedures related to the construction of a high-voltage transmission line; navigable water general permits and individual permits related to utility facilities; granting rule-making authority; and making an appropriation. (FE) - Bill Description: An Act to repeal 196.372, 196.975, 285.41 (3) and 285.45 (3); to renumber 182.0175 (1) (bt); to renumber and amend 30.025 (4), 182.0175 (3) (a) (title), 182.0175 (3) (a) and 182.0175 (3) (b); to amend 20.155 (1) (g), 30.206 (1) (ag) 2., 30.208 (3) (e), 66.0821 (5) (a), 66.0821 (5) (e) (intro.), 66.0821 (5) (e) 2., 66.0821 (5) (e) 3., 66.0821 (5) (e) 4., 182.0175 (2) (am) (title), 182.0175 (2) (am) 7., 182.0175 (2) (bm) (title), 182.0175 (4), 182.0175 (5), 196.374 (3) (b) 2., 196.52 (3) (d) 2., 200.59 (5) (d), 285.41 (4) (a), 285.41 (4) (a) 4., 285.41 (4) (c) and 285.41 (4) (d); to repeal and recreate 182.0175 (3) (title); and to create 30.025 (4) (c), 66.0821 (5) (f), 182.0175 (1) (ab), 182.0175 (1) (ac), 182.0175 (1) (ad), 182.0175 (1) (ag), 182.0175 (1) (bq), 182.0175 (1) (br), 182.0175 (1) (bx), 182.0175 (1m) (d) 8. to 12., 182.0175 (3) (am), 182.0175 (3) (c), 182.0175 (3) (d) 2., 182.0175 (3) (e), 182.0175 (3) (f), 182.0175 (3) (g), 196.85 (1m) (e) and 196.85 (1m) (f) of the statutes; Relating to: one-call system violations; sulfur dioxide compliance plans; assessment authority of the Public Service Commission; funding for statewide energy efficiency and renewable resource programs; public utility contracts with affiliated interests; local access and transport areas for telephone service; railroad telecommunications service; Department of Natural Resources permit application procedures related to the construction of a high-voltage transmission line; navigable water general permits and individual permits related to utility facilities; granting rule-making authority; and making an appropriation. (FE)</v>
      </c>
      <c r="R51" s="2"/>
      <c r="S51" s="2" t="s">
        <v>65</v>
      </c>
    </row>
    <row r="52" ht="15.75" customHeight="1">
      <c r="A52" s="2" t="s">
        <v>173</v>
      </c>
      <c r="B52" s="2" t="s">
        <v>14</v>
      </c>
      <c r="C52" s="2" t="s">
        <v>15</v>
      </c>
      <c r="D52" s="2" t="s">
        <v>16</v>
      </c>
      <c r="E52" s="2" t="s">
        <v>17</v>
      </c>
      <c r="F52" s="2" t="s">
        <v>192</v>
      </c>
      <c r="G52" s="2" t="s">
        <v>19</v>
      </c>
      <c r="I52" s="2">
        <v>20.0</v>
      </c>
      <c r="K52" s="2" t="s">
        <v>175</v>
      </c>
      <c r="L52" s="2"/>
      <c r="M52" s="2" t="s">
        <v>189</v>
      </c>
      <c r="N52" s="2" t="s">
        <v>190</v>
      </c>
      <c r="O52" s="2" t="s">
        <v>23</v>
      </c>
      <c r="P52" s="2" t="s">
        <v>24</v>
      </c>
      <c r="Q52" s="2" t="str">
        <f t="shared" si="1"/>
        <v>Bill Title: One-call system enforcement and other requirements, Public Service Commission authority regarding state energy policy, settlements between parties in Public Service Commission dockets, various public utility regulatory requirements, the regulation of utility facilities under a county construction site erosion control and storm water management zoning ordinance, granting rule-making authority, and providing a penalty. (FE) - Bill Description: An Act to repeal 196.025 (4), 196.025 (5), 196.192 (2) (am) and 201.10 (1); to renumber 16.95 (12), 182.0175 (1) (bt), 182.0175 (1) (bv) and 182.0175 (3) (b); to renumber and amend 16.955, 182.0175 (2) (am) 3., 182.0175 (3) (a) (title), 182.0175 (3) (a) and 196.192 (2) (bm); to amend 26.03 (1v) (b), 101.80 (1g), 182.0175 (2) (am) (title), 182.0175 (2) (am) 7., 182.0175 (2) (bm) (title), 182.0175 (2m) (b) (intro.), 182.0175 (4), 182.0175 (5), 196.192 (2) (c), 196.192 (3m), 196.193 (3), 196.49 (5g) (ag), 196.49 (5g) (ar) 2m. b., 196.49 (5g) (ar) 2m. c., 196.491 (4) (c) 1m. (intro.), 196.491 (4) (c) 1m. a., 196.491 (4) (c) 1m. b., 196.595 (1) (c), 201.10 (2), 348.17 (3) and 348.17 (4); to repeal and recreate 182.0175 (3) (title); and to create 59.693 (11), 182.0175 (1) (ab), 182.0175 (1) (ac), 182.0175 (1) (ag), 182.0175 (1) (bq), 182.0175 (1) (br), 182.0175 (1) (bw), 182.0175 (1) (by), 182.0175 (1) (bz), 182.0175 (1m) (d) 8. to 12., 182.0175 (2) (as) (title), 182.0175 (2) (as) 3., 182.0175 (3) (bg), (br) and (c), 182.0175 (3) (d) 2., 182.0175 (3) (e), 182.0175 (3) (f), 182.0175 (3) (g), 196.025 (7), 196.026 and 196.192 (2) (bm) 1. and 2. of the statutes; Relating to: one-call system enforcement and other requirements, Public Service Commission authority regarding state energy policy, settlements between parties in Public Service Commission dockets, various public utility regulatory requirements, the regulation of utility facilities under a county construction site erosion control and storm water management zoning ordinance, granting rule-making authority, and providing a penalty. (FE)</v>
      </c>
      <c r="R52" s="2"/>
    </row>
    <row r="53" ht="15.75" customHeight="1">
      <c r="A53" s="2" t="s">
        <v>173</v>
      </c>
      <c r="B53" s="2" t="s">
        <v>14</v>
      </c>
      <c r="C53" s="2" t="s">
        <v>15</v>
      </c>
      <c r="D53" s="2" t="s">
        <v>16</v>
      </c>
      <c r="E53" s="2" t="s">
        <v>17</v>
      </c>
      <c r="F53" s="2" t="s">
        <v>193</v>
      </c>
      <c r="G53" s="2" t="s">
        <v>19</v>
      </c>
      <c r="I53" s="2">
        <v>11.0</v>
      </c>
      <c r="K53" s="2" t="s">
        <v>175</v>
      </c>
      <c r="L53" s="2"/>
      <c r="M53" s="2" t="s">
        <v>61</v>
      </c>
      <c r="N53" s="2" t="s">
        <v>62</v>
      </c>
      <c r="O53" s="2" t="s">
        <v>63</v>
      </c>
      <c r="P53" s="2" t="s">
        <v>64</v>
      </c>
      <c r="Q53" s="2" t="str">
        <f t="shared" si="1"/>
        <v>Bill Title: The organization and operation of cooperatives and extensions of credit by electric cooperatives. - Bill Description: An Act to repeal 185.21 (2) (c); to renumber and amend 185.31 (1); to amend 185.01 (4) (a), 185.03 (10) (d), 185.38 (1) (intro.), 185.47 and 185.72 (1) (c); and to create 185.12 (5m), 185.31 (1) (b), 185.38 (1m) and 185.995 of the statutes; Relating to: the organization and operation of cooperatives and extensions of credit by electric cooperatives.</v>
      </c>
      <c r="R53" s="2"/>
      <c r="S53" s="2" t="s">
        <v>65</v>
      </c>
    </row>
    <row r="54" ht="15.75" customHeight="1">
      <c r="A54" s="2" t="s">
        <v>173</v>
      </c>
      <c r="B54" s="2" t="s">
        <v>14</v>
      </c>
      <c r="C54" s="2" t="s">
        <v>15</v>
      </c>
      <c r="D54" s="2" t="s">
        <v>16</v>
      </c>
      <c r="E54" s="2" t="s">
        <v>17</v>
      </c>
      <c r="F54" s="2" t="s">
        <v>194</v>
      </c>
      <c r="G54" s="2" t="s">
        <v>19</v>
      </c>
      <c r="I54" s="2">
        <v>6.0</v>
      </c>
      <c r="K54" s="2" t="s">
        <v>175</v>
      </c>
      <c r="L54" s="2"/>
      <c r="M54" s="2" t="s">
        <v>195</v>
      </c>
      <c r="N54" s="2" t="s">
        <v>196</v>
      </c>
      <c r="O54" s="2" t="s">
        <v>89</v>
      </c>
      <c r="P54" s="2" t="s">
        <v>90</v>
      </c>
      <c r="Q54" s="2" t="str">
        <f t="shared" si="1"/>
        <v>Bill Title: A sales and use tax exemption for extended-range electric vehicles; a property tax exemption for tangible personal property used to recharge electric vehicles; the motor vehicle emission inspection and maintenance program, extended-range electric vehicle grants; an income and franchise tax credit for research conducted in this state by a corporation; a property and sales and use tax exemption for certain machinery and tangible personal property used to conduct research; granting rule-making authority; and making appropriations. - Bill Description: An Act to repeal 20.370 (2) (cf), 20.395 (5) (hq) and (hx), 110.20, 110.21, 110.215, 285.30, 285.39 (3) (a), 341.09 (5), 341.10 (8), 341.10 (10), 341.63 (1) (e) and 632.365; to amend 13.48 (10) (a), 20.395 (5) (cq), 71.28 (4m) (b) (intro.), 71.47 (4m) (b) (intro.), 77.54 (57) (b) 1., 77.54 (57) (b) 2., 341.03 (1), 341.04 (1) (intro.), 341.05 (19), 341.09 (2m) (a) 1. b., 341.09 (2m) (a) 2., 341.09 (9), 341.26 (2m) (am), 341.36 (2), 341.65 (2) (e) 2m., 625.12 (1) (e), 625.12 (2), 625.15 (1) and 628.34 (3) (a); and to create 20.143 (1) (dm), 20.855 (4) (x), 25.40 (2) (b) 27., 70.11 (27m), 70.111 (27), 70.111 (28), 77.54 (57) (a) 5m., 77.54 (58), 110.20 (8) (c) and 560.127 of the statutes; relating to: a sales and use tax exemption for extended-range electric vehicles; a property tax exemption for tangible personal property used to recharge electric vehicles; the motor vehicle emission inspection and maintenance program, extended-range electric vehicle grants; an income and franchise tax credit for research conducted in this state by a corporation; a property and sales and use tax exemption for certain machinery and tangible personal property used to conduct research; granting rule-making authority; and making appropriations.</v>
      </c>
      <c r="R54" s="2"/>
    </row>
    <row r="55" ht="15.75" customHeight="1">
      <c r="A55" s="2" t="s">
        <v>173</v>
      </c>
      <c r="B55" s="2" t="s">
        <v>14</v>
      </c>
      <c r="C55" s="2" t="s">
        <v>15</v>
      </c>
      <c r="D55" s="2" t="s">
        <v>16</v>
      </c>
      <c r="E55" s="2" t="s">
        <v>17</v>
      </c>
      <c r="F55" s="2" t="s">
        <v>197</v>
      </c>
      <c r="G55" s="2" t="s">
        <v>19</v>
      </c>
      <c r="I55" s="2">
        <v>5.0</v>
      </c>
      <c r="K55" s="2" t="s">
        <v>175</v>
      </c>
      <c r="L55" s="2"/>
      <c r="M55" s="2" t="s">
        <v>195</v>
      </c>
      <c r="N55" s="2" t="s">
        <v>196</v>
      </c>
      <c r="O55" s="2" t="s">
        <v>89</v>
      </c>
      <c r="P55" s="2" t="s">
        <v>90</v>
      </c>
      <c r="Q55" s="2" t="str">
        <f t="shared" si="1"/>
        <v>Bill Title: A sales and use tax exemption for extended-range electric vehicles; a property tax exemption for tangible personal property used to recharge electric vehicles; the motor vehicle emission inspection and maintenance program, extended-range electric vehicle grants; an income and franchise tax credit for research conducted in this state by a corporation; a property and sales and use tax exemption for certain machinery and tangible personal property used to conduct research; granting rule-making authority; and making appropriations. - Bill Description: An Act to repeal 20.370 (2) (cf), 20.395 (5) (hq) and (hx), 110.20, 110.21, 110.215, 285.30, 285.39 (3) (a), 341.09 (5), 341.10 (8), 341.10 (10), 341.63 (1) (e) and 632.365; to amend 13.48 (10) (a), 20.395 (5) (cq), 71.28 (4m) (b) (intro.), 71.47 (4m) (b) (intro.), 77.54 (57) (b) 1., 77.54 (57) (b) 2., 341.03 (1), 341.04 (1) (intro.), 341.05 (19), 341.09 (2m) (a) 1. b., 341.09 (2m) (a) 2., 341.09 (9), 341.26 (2m) (am), 341.36 (2), 341.65 (2) (e) 2m., 625.12 (1) (e), 625.12 (2), 625.15 (1) and 628.34 (3) (a); and to create 20.143 (1) (dm), 20.855 (4) (x), 25.40 (2) (b) 27., 70.11 (27m), 70.111 (27), 70.111 (28), 77.54 (57) (a) 5m., 77.54 (58), 110.20 (8) (c) and 560.127 of the statutes; relating to: a sales and use tax exemption for extended-range electric vehicles; a property tax exemption for tangible personal property used to recharge electric vehicles; the motor vehicle emission inspection and maintenance program, extended-range electric vehicle grants; an income and franchise tax credit for research conducted in this state by a corporation; a property and sales and use tax exemption for certain machinery and tangible personal property used to conduct research; granting rule-making authority; and making appropriations.</v>
      </c>
      <c r="R55" s="2"/>
    </row>
    <row r="56" ht="15.75" customHeight="1">
      <c r="A56" s="2" t="s">
        <v>198</v>
      </c>
      <c r="B56" s="2" t="s">
        <v>95</v>
      </c>
      <c r="C56" s="2" t="s">
        <v>15</v>
      </c>
      <c r="D56" s="2" t="s">
        <v>16</v>
      </c>
      <c r="E56" s="2" t="s">
        <v>17</v>
      </c>
      <c r="F56" s="2" t="s">
        <v>199</v>
      </c>
      <c r="G56" s="2" t="s">
        <v>19</v>
      </c>
      <c r="I56" s="2">
        <v>11.0</v>
      </c>
      <c r="K56" s="2" t="s">
        <v>200</v>
      </c>
      <c r="L56" s="2"/>
      <c r="M56" s="2" t="s">
        <v>201</v>
      </c>
      <c r="N56" s="2" t="s">
        <v>202</v>
      </c>
      <c r="O56" s="2" t="s">
        <v>203</v>
      </c>
      <c r="P56" s="2" t="s">
        <v>204</v>
      </c>
      <c r="Q56" s="2" t="str">
        <f t="shared" si="1"/>
        <v>Bill Title: Loans and repayment assistance by a political subdivision for certain improvements to properties and collection of the debt by special charge. - Bill Description: An Act to repeal 66.0627 (8) (e); to renumber and amend 66.0627 (8) (a) and 66.0627 (8) (d); to amend 66.0627 (1) (ad) (intro.), 66.0627 (1) (am), 66.0627 (1) (d), 66.0627 (8) (am) and 66.0627 (8) (c); and to create 66.0627 (1) (ao), 66.0627 (1) (bk), 66.0627 (1) (bm), 66.0627 (1) (cg), 66.0627 (8) (a) 2., 66.0627 (8) (cm), 66.0627 (8) (d) 2. and 66.0627 (8) (f) of the statutes; Relating to: loans and repayment assistance by a political subdivision for certain improvements to properties and collection of the debt by special charge.</v>
      </c>
      <c r="R56" s="2"/>
    </row>
    <row r="57" ht="15.75" customHeight="1">
      <c r="A57" s="2" t="s">
        <v>198</v>
      </c>
      <c r="B57" s="2" t="s">
        <v>95</v>
      </c>
      <c r="C57" s="2" t="s">
        <v>15</v>
      </c>
      <c r="D57" s="2" t="s">
        <v>16</v>
      </c>
      <c r="E57" s="2" t="s">
        <v>17</v>
      </c>
      <c r="F57" s="2" t="s">
        <v>205</v>
      </c>
      <c r="G57" s="2" t="s">
        <v>19</v>
      </c>
      <c r="I57" s="2">
        <v>11.0</v>
      </c>
      <c r="K57" s="2" t="s">
        <v>200</v>
      </c>
      <c r="L57" s="2"/>
      <c r="M57" s="2" t="s">
        <v>206</v>
      </c>
      <c r="N57" s="2" t="s">
        <v>207</v>
      </c>
      <c r="O57" s="2" t="s">
        <v>208</v>
      </c>
      <c r="P57" s="2" t="s">
        <v>209</v>
      </c>
      <c r="Q57" s="2" t="str">
        <f t="shared" si="1"/>
        <v>Bill Title: Loans and repayment assistance by a political subdivision for energy and water improvements to premises and collection of the debt by special charge. (FE) - Bill Description: An Act to renumber and amend 66.0627 (8); and to create 66.0627 (8) (b), 66.0627 (8) (c), 66.0627 (8) (d) and 66.0627 (8) (e) of the statutes; relating to: loans and repayment assistance by a political subdivision for energy and water improvements to premises and collection of the debt by special charge. (FE)</v>
      </c>
      <c r="R57" s="2"/>
    </row>
    <row r="58" ht="15.75" customHeight="1">
      <c r="A58" s="2" t="s">
        <v>198</v>
      </c>
      <c r="B58" s="2" t="s">
        <v>95</v>
      </c>
      <c r="C58" s="2" t="s">
        <v>15</v>
      </c>
      <c r="D58" s="2" t="s">
        <v>16</v>
      </c>
      <c r="E58" s="2" t="s">
        <v>17</v>
      </c>
      <c r="F58" s="2" t="s">
        <v>210</v>
      </c>
      <c r="G58" s="2" t="s">
        <v>19</v>
      </c>
      <c r="I58" s="2">
        <v>11.0</v>
      </c>
      <c r="K58" s="2" t="s">
        <v>200</v>
      </c>
      <c r="L58" s="2"/>
      <c r="M58" s="2" t="s">
        <v>201</v>
      </c>
      <c r="N58" s="2" t="s">
        <v>202</v>
      </c>
      <c r="O58" s="2" t="s">
        <v>203</v>
      </c>
      <c r="P58" s="2" t="s">
        <v>204</v>
      </c>
      <c r="Q58" s="2" t="str">
        <f t="shared" si="1"/>
        <v>Bill Title: Loans and repayment assistance by a political subdivision for certain improvements to properties and collection of the debt by special charge. - Bill Description: An Act to repeal 66.0627 (8) (e); to renumber and amend 66.0627 (8) (a) and 66.0627 (8) (d); to amend 66.0627 (1) (ad) (intro.), 66.0627 (1) (am), 66.0627 (1) (d), 66.0627 (8) (am) and 66.0627 (8) (c); and to create 66.0627 (1) (ao), 66.0627 (1) (bk), 66.0627 (1) (bm), 66.0627 (1) (cg), 66.0627 (8) (a) 2., 66.0627 (8) (cm), 66.0627 (8) (d) 2. and 66.0627 (8) (f) of the statutes; Relating to: loans and repayment assistance by a political subdivision for certain improvements to properties and collection of the debt by special charge.</v>
      </c>
      <c r="R58" s="2"/>
    </row>
    <row r="59" ht="15.75" customHeight="1">
      <c r="A59" s="2" t="s">
        <v>198</v>
      </c>
      <c r="B59" s="2" t="s">
        <v>95</v>
      </c>
      <c r="C59" s="2" t="s">
        <v>15</v>
      </c>
      <c r="D59" s="2" t="s">
        <v>16</v>
      </c>
      <c r="E59" s="2" t="s">
        <v>17</v>
      </c>
      <c r="F59" s="2" t="s">
        <v>211</v>
      </c>
      <c r="G59" s="2" t="s">
        <v>19</v>
      </c>
      <c r="I59" s="2">
        <v>10.0</v>
      </c>
      <c r="K59" s="2" t="s">
        <v>200</v>
      </c>
      <c r="L59" s="2"/>
      <c r="M59" s="2" t="s">
        <v>212</v>
      </c>
      <c r="N59" s="2" t="s">
        <v>213</v>
      </c>
      <c r="O59" s="2" t="s">
        <v>214</v>
      </c>
      <c r="P59" s="2" t="s">
        <v>215</v>
      </c>
      <c r="Q59" s="2" t="str">
        <f t="shared" si="1"/>
        <v>Bill Title: Creating an income and franchise tax credit for constructing and operating a data center that is designed for maximum energy efficiency and minimum environmental impact and providing an exemption from rule-making procedures. (FE) - Bill Description: An Act to amend 71.05 (6) (a) 15., 71.21 (4), 71.26 (2) (a) 4., 71.34 (1k) (g), 71.45 (2) (a) 10. and 77.92 (4); and to create 71.07 (6n), 71.10 (4) (cr), 71.28 (6n), 71.30 (3) (cr), 71.47 (6n) and 71.49 (1) (cr) of the statutes; relating to: creating an income and franchise tax credit for constructing and operating a data center that is designed for maximum energy efficiency and minimum environmental impact and providing an exemption from rule-making procedures. (FE)</v>
      </c>
      <c r="R59" s="2"/>
    </row>
    <row r="60" ht="15.75" customHeight="1">
      <c r="A60" s="2" t="s">
        <v>198</v>
      </c>
      <c r="B60" s="2" t="s">
        <v>95</v>
      </c>
      <c r="C60" s="2" t="s">
        <v>15</v>
      </c>
      <c r="D60" s="2" t="s">
        <v>16</v>
      </c>
      <c r="E60" s="2" t="s">
        <v>17</v>
      </c>
      <c r="F60" s="2" t="s">
        <v>216</v>
      </c>
      <c r="G60" s="2" t="s">
        <v>19</v>
      </c>
      <c r="I60" s="2">
        <v>9.0</v>
      </c>
      <c r="K60" s="2" t="s">
        <v>200</v>
      </c>
      <c r="L60" s="2"/>
      <c r="M60" s="2" t="s">
        <v>212</v>
      </c>
      <c r="N60" s="2" t="s">
        <v>213</v>
      </c>
      <c r="O60" s="2" t="s">
        <v>214</v>
      </c>
      <c r="P60" s="2" t="s">
        <v>215</v>
      </c>
      <c r="Q60" s="2" t="str">
        <f t="shared" si="1"/>
        <v>Bill Title: Creating an income and franchise tax credit for constructing and operating a data center that is designed for maximum energy efficiency and minimum environmental impact and providing an exemption from rule-making procedures. (FE) - Bill Description: An Act to amend 71.05 (6) (a) 15., 71.21 (4), 71.26 (2) (a) 4., 71.34 (1k) (g), 71.45 (2) (a) 10. and 77.92 (4); and to create 71.07 (6n), 71.10 (4) (cr), 71.28 (6n), 71.30 (3) (cr), 71.47 (6n) and 71.49 (1) (cr) of the statutes; relating to: creating an income and franchise tax credit for constructing and operating a data center that is designed for maximum energy efficiency and minimum environmental impact and providing an exemption from rule-making procedures. (FE)</v>
      </c>
      <c r="R60" s="2"/>
    </row>
    <row r="61" ht="15.75" customHeight="1">
      <c r="A61" s="2" t="s">
        <v>198</v>
      </c>
      <c r="B61" s="2" t="s">
        <v>95</v>
      </c>
      <c r="C61" s="2" t="s">
        <v>15</v>
      </c>
      <c r="D61" s="2" t="s">
        <v>16</v>
      </c>
      <c r="E61" s="2" t="s">
        <v>17</v>
      </c>
      <c r="F61" s="2" t="s">
        <v>217</v>
      </c>
      <c r="G61" s="2" t="s">
        <v>19</v>
      </c>
      <c r="I61" s="2">
        <v>8.0</v>
      </c>
      <c r="K61" s="2" t="s">
        <v>200</v>
      </c>
      <c r="L61" s="2"/>
      <c r="M61" s="2" t="s">
        <v>218</v>
      </c>
      <c r="N61" s="2" t="s">
        <v>219</v>
      </c>
      <c r="O61" s="2" t="s">
        <v>183</v>
      </c>
      <c r="P61" s="2" t="s">
        <v>184</v>
      </c>
      <c r="Q61" s="2" t="str">
        <f t="shared" si="1"/>
        <v>Bill Title: Spending by certain electric and natural gas public utilities on energy efficiency, conservation, and renewable resource programs. - Bill Description: An Act to renumber and amend 196.374 (3) (b) 2.; and to create 196.374 (3) (b) 2. a. to h. and 196.374 (3) (b) 3. of the statutes; relating to: spending by certain electric and natural gas public utilities on energy efficiency, conservation, and renewable resource programs.</v>
      </c>
      <c r="R61" s="2"/>
    </row>
    <row r="62" ht="15.75" customHeight="1">
      <c r="A62" s="2" t="s">
        <v>198</v>
      </c>
      <c r="B62" s="2" t="s">
        <v>95</v>
      </c>
      <c r="C62" s="2" t="s">
        <v>15</v>
      </c>
      <c r="D62" s="2" t="s">
        <v>16</v>
      </c>
      <c r="E62" s="2" t="s">
        <v>17</v>
      </c>
      <c r="F62" s="2" t="s">
        <v>220</v>
      </c>
      <c r="G62" s="2" t="s">
        <v>19</v>
      </c>
      <c r="I62" s="2">
        <v>8.0</v>
      </c>
      <c r="K62" s="2" t="s">
        <v>200</v>
      </c>
      <c r="L62" s="2"/>
      <c r="M62" s="2" t="s">
        <v>221</v>
      </c>
      <c r="N62" s="2" t="s">
        <v>222</v>
      </c>
      <c r="O62" s="2" t="s">
        <v>143</v>
      </c>
      <c r="P62" s="2" t="s">
        <v>144</v>
      </c>
      <c r="Q62" s="2" t="str">
        <f t="shared" si="1"/>
        <v>Bill Title: Expanding the authority of political subdivisions to make residential energy efficiency improvement loans, and authorizing political subdivisions to make water efficiency improvement loans and impose special charges for the loans. - Bill Description: An Act to amend 66.0627 (title), 66.0627 (1) (a) and 66.0627 (8); and to create 66.0627 (1) (d) of the statutes; relating to: expanding the authority of political subdivisions to make residential energy efficiency improvement loans, and authorizing political subdivisions to make water efficiency improvement loans and impose special charges for the loans.</v>
      </c>
      <c r="R62" s="2"/>
    </row>
    <row r="63" ht="15.75" customHeight="1">
      <c r="A63" s="2" t="s">
        <v>198</v>
      </c>
      <c r="B63" s="2" t="s">
        <v>95</v>
      </c>
      <c r="C63" s="2" t="s">
        <v>15</v>
      </c>
      <c r="D63" s="2" t="s">
        <v>16</v>
      </c>
      <c r="E63" s="2" t="s">
        <v>17</v>
      </c>
      <c r="F63" s="2" t="s">
        <v>223</v>
      </c>
      <c r="G63" s="2" t="s">
        <v>19</v>
      </c>
      <c r="I63" s="2">
        <v>7.0</v>
      </c>
      <c r="K63" s="2" t="s">
        <v>200</v>
      </c>
      <c r="L63" s="2"/>
      <c r="M63" s="2" t="s">
        <v>224</v>
      </c>
      <c r="N63" s="2" t="s">
        <v>225</v>
      </c>
      <c r="P63" s="2" t="s">
        <v>226</v>
      </c>
      <c r="Q63" s="2" t="str">
        <f t="shared" si="1"/>
        <v>Bill Title: Fees imposed on the disposal of solid waste and hazardous waste at licensed solid waste and hazardous waste disposal facilities. (FE) - Bill Description: An Act to amend 289.645 (2) and 289.67 (1) (a); and to create 289.63 (6) (c), 289.63 (6) (d), 289.63 (10), 289.64 (4) (c), 289.64 (4) (d), 289.64 (8), 289.645 (4) (g), 289.645 (4) (h), 289.645 (8), 289.67 (1) (fe), 289.67 (1) (fj) and 289.67 (1) (j) of the statutes; Relating to: fees imposed on the disposal of solid waste and hazardous waste at licensed solid waste and hazardous waste disposal facilities. (FE)</v>
      </c>
      <c r="R63" s="2"/>
    </row>
    <row r="64" ht="15.75" customHeight="1">
      <c r="A64" s="2" t="s">
        <v>198</v>
      </c>
      <c r="B64" s="2" t="s">
        <v>95</v>
      </c>
      <c r="C64" s="2" t="s">
        <v>15</v>
      </c>
      <c r="D64" s="2" t="s">
        <v>16</v>
      </c>
      <c r="E64" s="2" t="s">
        <v>17</v>
      </c>
      <c r="F64" s="2" t="s">
        <v>227</v>
      </c>
      <c r="G64" s="2" t="s">
        <v>19</v>
      </c>
      <c r="I64" s="2">
        <v>7.0</v>
      </c>
      <c r="K64" s="2" t="s">
        <v>200</v>
      </c>
      <c r="L64" s="2"/>
      <c r="M64" s="2" t="s">
        <v>224</v>
      </c>
      <c r="N64" s="2" t="s">
        <v>225</v>
      </c>
      <c r="P64" s="2" t="s">
        <v>226</v>
      </c>
      <c r="Q64" s="2" t="str">
        <f t="shared" si="1"/>
        <v>Bill Title: Fees imposed on the disposal of solid waste and hazardous waste at licensed solid waste and hazardous waste disposal facilities. (FE) - Bill Description: An Act to amend 289.645 (2) and 289.67 (1) (a); and to create 289.63 (6) (c), 289.63 (6) (d), 289.63 (10), 289.64 (4) (c), 289.64 (4) (d), 289.64 (8), 289.645 (4) (g), 289.645 (4) (h), 289.645 (8), 289.67 (1) (fe), 289.67 (1) (fj) and 289.67 (1) (j) of the statutes; Relating to: fees imposed on the disposal of solid waste and hazardous waste at licensed solid waste and hazardous waste disposal facilities. (FE)</v>
      </c>
      <c r="R64" s="2"/>
    </row>
    <row r="65" ht="15.75" customHeight="1">
      <c r="A65" s="2" t="s">
        <v>198</v>
      </c>
      <c r="B65" s="2" t="s">
        <v>95</v>
      </c>
      <c r="C65" s="2" t="s">
        <v>15</v>
      </c>
      <c r="D65" s="2" t="s">
        <v>16</v>
      </c>
      <c r="E65" s="2" t="s">
        <v>17</v>
      </c>
      <c r="F65" s="2" t="s">
        <v>228</v>
      </c>
      <c r="G65" s="2" t="s">
        <v>19</v>
      </c>
      <c r="I65" s="2">
        <v>6.0</v>
      </c>
      <c r="K65" s="2" t="s">
        <v>200</v>
      </c>
      <c r="L65" s="2"/>
      <c r="M65" s="2" t="s">
        <v>229</v>
      </c>
      <c r="N65" s="2" t="s">
        <v>230</v>
      </c>
      <c r="O65" s="2" t="s">
        <v>231</v>
      </c>
      <c r="P65" s="2" t="s">
        <v>232</v>
      </c>
      <c r="Q65" s="2" t="str">
        <f t="shared" si="1"/>
        <v>Bill Title: Operation of neighborhood electric vehicles. - Bill Description: An Act to repeal 349.26 (3); and to renumber and amend 349.26 (2) of the statutes; relating to: operation of neighborhood electric vehicles.</v>
      </c>
      <c r="R65" s="2"/>
    </row>
    <row r="66" ht="15.75" customHeight="1">
      <c r="A66" s="2" t="s">
        <v>198</v>
      </c>
      <c r="B66" s="2" t="s">
        <v>95</v>
      </c>
      <c r="C66" s="2" t="s">
        <v>15</v>
      </c>
      <c r="D66" s="2" t="s">
        <v>16</v>
      </c>
      <c r="E66" s="2" t="s">
        <v>17</v>
      </c>
      <c r="F66" s="2" t="s">
        <v>233</v>
      </c>
      <c r="G66" s="2" t="s">
        <v>19</v>
      </c>
      <c r="I66" s="2">
        <v>6.0</v>
      </c>
      <c r="K66" s="2" t="s">
        <v>200</v>
      </c>
      <c r="L66" s="2"/>
      <c r="M66" s="2" t="s">
        <v>234</v>
      </c>
      <c r="N66" s="2" t="s">
        <v>235</v>
      </c>
      <c r="O66" s="2" t="s">
        <v>208</v>
      </c>
      <c r="P66" s="2" t="s">
        <v>209</v>
      </c>
      <c r="Q66" s="2" t="str">
        <f t="shared" si="1"/>
        <v>Bill Title: Remediation of contaminated land; air pollution control requirements for certain manufacturing facilities constructed on formerly contaminated land; reassigning tax deeds on tax delinquent brownfield properties; creating a new method for the creation of environmental remediation tax incremental financing districts; loans and repayment assistance by a political subdivision for certain brownfield revitalization projects and collection of the debt by special charge; state trust fund loans for brownfield projects; conversion of business improvement districts; and annexations to business improvement districts and neighborhood improvement districts. (FE) - Bill Description: An Act to renumber 66.0627 (1) (a); to renumber and amend 75.106 (4); to amend 66.0627 (title), 66.0627 (8) (a), 66.0627 (8) (d), 66.1105 (4) (gm) 4. c., 75.106 (2), 292.13 (1m) (intro.) and 292.13 (2); and to create 24.63 (5), 66.0627 (1) (ad), 66.1105 (20), 66.1106 (15), 66.1109 (2m), 66.1109 (4g), 66.1110 (4m), 75.106 (4) (b), 285.675, 292.15 (1) (c) and 292.15 (2) (at) of the statutes; Relating to: remediation of contaminated land; air pollution control requirements for certain manufacturing facilities constructed on formerly contaminated land; reassigning tax deeds on tax delinquent brownfield properties; creating a new method for the creation of environmental remediation tax incremental financing districts; loans and repayment assistance by a political subdivision for certain brownfield revitalization projects and collection of the debt by special charge; state trust fund loans for brownfield projects; conversion of business improvement districts; and annexations to business improvement districts and neighborhood improvement districts. (FE)</v>
      </c>
      <c r="R66" s="2"/>
      <c r="S66" s="2" t="s">
        <v>145</v>
      </c>
    </row>
    <row r="67" ht="15.75" customHeight="1">
      <c r="A67" s="2" t="s">
        <v>198</v>
      </c>
      <c r="B67" s="2" t="s">
        <v>95</v>
      </c>
      <c r="C67" s="2" t="s">
        <v>15</v>
      </c>
      <c r="D67" s="2" t="s">
        <v>16</v>
      </c>
      <c r="E67" s="2" t="s">
        <v>17</v>
      </c>
      <c r="F67" s="2" t="s">
        <v>236</v>
      </c>
      <c r="G67" s="2" t="s">
        <v>19</v>
      </c>
      <c r="I67" s="2">
        <v>5.0</v>
      </c>
      <c r="K67" s="2" t="s">
        <v>200</v>
      </c>
      <c r="L67" s="2"/>
      <c r="M67" s="2" t="s">
        <v>234</v>
      </c>
      <c r="N67" s="2" t="s">
        <v>235</v>
      </c>
      <c r="O67" s="2" t="s">
        <v>208</v>
      </c>
      <c r="P67" s="2" t="s">
        <v>209</v>
      </c>
      <c r="Q67" s="2" t="str">
        <f t="shared" si="1"/>
        <v>Bill Title: Remediation of contaminated land; air pollution control requirements for certain manufacturing facilities constructed on formerly contaminated land; reassigning tax deeds on tax delinquent brownfield properties; creating a new method for the creation of environmental remediation tax incremental financing districts; loans and repayment assistance by a political subdivision for certain brownfield revitalization projects and collection of the debt by special charge; state trust fund loans for brownfield projects; conversion of business improvement districts; and annexations to business improvement districts and neighborhood improvement districts. (FE) - Bill Description: An Act to renumber 66.0627 (1) (a); to renumber and amend 75.106 (4); to amend 66.0627 (title), 66.0627 (8) (a), 66.0627 (8) (d), 66.1105 (4) (gm) 4. c., 75.106 (2), 292.13 (1m) (intro.) and 292.13 (2); and to create 24.63 (5), 66.0627 (1) (ad), 66.1105 (20), 66.1106 (15), 66.1109 (2m), 66.1109 (4g), 66.1110 (4m), 75.106 (4) (b), 285.675, 292.15 (1) (c) and 292.15 (2) (at) of the statutes; Relating to: remediation of contaminated land; air pollution control requirements for certain manufacturing facilities constructed on formerly contaminated land; reassigning tax deeds on tax delinquent brownfield properties; creating a new method for the creation of environmental remediation tax incremental financing districts; loans and repayment assistance by a political subdivision for certain brownfield revitalization projects and collection of the debt by special charge; state trust fund loans for brownfield projects; conversion of business improvement districts; and annexations to business improvement districts and neighborhood improvement districts. (FE)</v>
      </c>
      <c r="R67" s="2"/>
      <c r="S67" s="2" t="s">
        <v>145</v>
      </c>
    </row>
    <row r="68" ht="15.75" customHeight="1">
      <c r="A68" s="2" t="s">
        <v>237</v>
      </c>
      <c r="B68" s="2" t="s">
        <v>238</v>
      </c>
      <c r="C68" s="2" t="s">
        <v>15</v>
      </c>
      <c r="D68" s="2" t="s">
        <v>16</v>
      </c>
      <c r="E68" s="2" t="s">
        <v>17</v>
      </c>
      <c r="F68" s="2" t="s">
        <v>239</v>
      </c>
      <c r="G68" s="2" t="s">
        <v>19</v>
      </c>
      <c r="I68" s="2">
        <v>40.0</v>
      </c>
      <c r="K68" s="2" t="s">
        <v>240</v>
      </c>
      <c r="L68" s="2"/>
      <c r="M68" s="2" t="s">
        <v>241</v>
      </c>
      <c r="N68" s="2" t="s">
        <v>242</v>
      </c>
      <c r="O68" s="2" t="s">
        <v>112</v>
      </c>
      <c r="P68" s="2" t="s">
        <v>113</v>
      </c>
      <c r="Q68" s="2" t="str">
        <f t="shared" si="1"/>
        <v>Bill Title: State government response to the COVID-19 pandemic. (FE) - Bill Description: An Act to renumber 60.11 (2) (b) and 108.07 (5); to renumber and amend 49.688 (1) (c), 70.47 (3) (aL), 108.04 (3), 108.062 (4) and 108.062 (19); to amend 13.101 (4), 20.866 (2) (xm), 40.22 (1), 40.22 (2m) (intro.), 40.22 (2r) (intro.), 40.22 (3) (intro.), 40.26 (1m) (a), 40.26 (1m) (b), 40.26 (5) (intro.), 40.51 (8), 40.51 (8m), 66.0137 (4), 71.01 (6) (L) 3., 71.22 (4) (L) 3., 71.22 (4m) (L) 3., 71.26 (2) (b) 12. d., 71.34 (1g) (L) 3., 71.42 (2) (L) 3., 71.98 (3), 74.35 (5) (c), 74.37 (4) (b), 108.04 (13) (d) 3. b., 108.04 (13) (d) 4. b., 108.062 (1) (b), 108.062 (3), 108.062 (15), 108.14 (8n) (e), 108.141 (7) (a), 108.16 (6m) (a), 115.385 (1) (intro.), 115.415 (1) (b), 115.999 (1) (d) 1., 115.999 (2m) (b) 1. a., 118.38 (2) (am) (intro.), 118.38 (3), 118.60 (7) (an) 1., 119.23 (7) (an) 1., 119.33 (2) (b) 3. b., 119.33 (2) (b) 3. c., 119.33 (5) (b) 2., 119.9002 (2) (d) 2. a., 119.9002 (2) (d) 2. b., 119.9002 (2) (d) 3. a., 119.9002 (2) (d) 3. b., 119.9004 (3) (b) 2., 120.13 (2) (g), 146.40 (3), 185.983 (1) (intro.), 450.11 (5) (a), 609.83, 625.12 (2), 628.34 (3) (a) and 895.51 (title); and to create 13.101 (4d), 40.26 (5m), 40.26 (6), 49.688 (1) (c) 2., 49.688 (10m), 60.11 (2) (b) 2., 70.47 (3) (aL) 2., 100.307, 102.03 (6), 102.565 (6), 103.13 (2m), 108.04 (2) (d), 108.04 (3) (b), 108.062 (2m), 108.062 (3r), 108.062 (4) (a) 2., 108.062 (19) (a) and (b), 108.062 (20), 108.07 (5) (bm), 115.385 (6), 115.7915 (8m), 118.38 (4), 118.60 (12), 119.23 (12), 153.23, 323.19 (3), 323.19 (4), 323.265, 323.2911, 323.2912, 323.2913, 323.2915, 440.08 (5), 450.11 (5) (br), 609.205, 609.846, 609.885, 632.729, 632.895 (14g), 632.895 (16v), 895.4801, 895.51 (1) (bd), 895.51 (1) (bg), 895.51 (1) (dp), 895.51 (2r) and 895.51 (3r) of the statutes; Relating to: state government response to the COVID-19 pandemic. (FE)</v>
      </c>
      <c r="R68" s="2"/>
    </row>
    <row r="69" ht="15.75" customHeight="1">
      <c r="A69" s="2" t="s">
        <v>237</v>
      </c>
      <c r="B69" s="2" t="s">
        <v>238</v>
      </c>
      <c r="C69" s="2" t="s">
        <v>15</v>
      </c>
      <c r="D69" s="2" t="s">
        <v>16</v>
      </c>
      <c r="E69" s="2" t="s">
        <v>17</v>
      </c>
      <c r="F69" s="2" t="s">
        <v>243</v>
      </c>
      <c r="G69" s="2" t="s">
        <v>19</v>
      </c>
      <c r="I69" s="2">
        <v>28.0</v>
      </c>
      <c r="K69" s="2" t="s">
        <v>240</v>
      </c>
      <c r="L69" s="2"/>
      <c r="M69" s="2" t="s">
        <v>244</v>
      </c>
      <c r="N69" s="2" t="s">
        <v>245</v>
      </c>
      <c r="O69" s="2" t="s">
        <v>35</v>
      </c>
      <c r="P69" s="2" t="s">
        <v>36</v>
      </c>
      <c r="Q69" s="2" t="str">
        <f t="shared" si="1"/>
        <v>Bill Title: Commissioners of the Public Service Commission; notices, orders, and determinations of the commission; certificates of authority issued by the commission; approval of contracts by the commission; electricity sales from certain wholesale merchant plants; public utility removal of certain electric service lines; renewable resource credits; tampering or interfering with utility equipment; granting rule-making authority; and providing penalties. (FE) - Bill Description: An Act to renumber 196.395 and 196.491 (3m) (e); to renumber and amend 15.79, 134.40 (title), 134.40 (1), 134.40 (2) and 196.81 (3); to amend 196.02 (7), 196.378 (1) (fm), 196.378 (3) (a) 1., 196.378 (3) (a) 1m., 196.378 (3) (a) 2., 196.395 (title), 196.40, 196.491 (3m) (a) (intro.), 196.491 (3m) (c) 3. (intro.), 196.50 (2) (i), 196.52 (3) (b) 1., 196.795 (6m) (c), 227.48 (1) and 230.08 (2) (mL); to repeal and recreate 196.491 (3m) (e) (title); and to create 15.79 (2), 196.378 (2) (bm), 196.395 (2), 196.49 (5g), 196.49 (5r), 196.491 (3m) (e) 2., 196.52 (3) (b) 1m., 196.52 (3) (d), 196.81 (3) (b), 941.40 (2), 941.40 (3) and 941.40 (4) (b) of the statutes; relating to: commissioners of the Public Service Commission; notices, orders, and determinations of the commission; certificates of authority issued by the commission; approval of contracts by the commission; electricity sales from certain wholesale merchant plants; public utility removal of certain electric service lines; renewable resource credits; tampering or interfering with utility equipment; granting rule-making authority; and providing penalties. (FE)</v>
      </c>
      <c r="R69" s="2"/>
    </row>
    <row r="70" ht="15.75" customHeight="1">
      <c r="A70" s="2" t="s">
        <v>237</v>
      </c>
      <c r="B70" s="2" t="s">
        <v>238</v>
      </c>
      <c r="C70" s="2" t="s">
        <v>15</v>
      </c>
      <c r="D70" s="2" t="s">
        <v>16</v>
      </c>
      <c r="E70" s="2" t="s">
        <v>17</v>
      </c>
      <c r="F70" s="2" t="s">
        <v>246</v>
      </c>
      <c r="G70" s="2" t="s">
        <v>19</v>
      </c>
      <c r="I70" s="2">
        <v>24.0</v>
      </c>
      <c r="K70" s="2" t="s">
        <v>240</v>
      </c>
      <c r="L70" s="2"/>
      <c r="M70" s="2" t="s">
        <v>247</v>
      </c>
      <c r="N70" s="2" t="s">
        <v>248</v>
      </c>
      <c r="O70" s="2" t="s">
        <v>63</v>
      </c>
      <c r="P70" s="2" t="s">
        <v>64</v>
      </c>
      <c r="Q70" s="2" t="str">
        <f t="shared" si="1"/>
        <v>Bill Title: Making various changes to statutes administered by the Public Service Commission and requiring investor-owned energy utilities to fund a consumer advocate. (FE) - Bill Description: An Act to repeal 196.209; to amend 30.025 (4) (c), 196.07 (1), 196.191 (3) (a) 2., 196.203 (4m) (a), 196.31 (1) (intro.), 196.49 (5g) (ar) 1m. d., 196.491 (2) (f), 196.491 (3) (a) 1., 196.491 (3) (a) 2m. a., 196.499 (1) (b), 196.499 (1) (f) and 196.85 (3); to repeal and recreate 196.31 (2m); and to create 196.026 (7m), 196.20 (9) and 196.315 of the statutes; Relating to: making various changes to statutes administered by the Public Service Commission and requiring investor-owned energy utilities to fund a consumer advocate. (FE)</v>
      </c>
      <c r="R70" s="2"/>
      <c r="S70" s="2" t="s">
        <v>65</v>
      </c>
    </row>
    <row r="71" ht="15.75" customHeight="1">
      <c r="A71" s="2" t="s">
        <v>237</v>
      </c>
      <c r="B71" s="2" t="s">
        <v>238</v>
      </c>
      <c r="C71" s="2" t="s">
        <v>15</v>
      </c>
      <c r="D71" s="2" t="s">
        <v>16</v>
      </c>
      <c r="E71" s="2" t="s">
        <v>17</v>
      </c>
      <c r="F71" s="2" t="s">
        <v>249</v>
      </c>
      <c r="G71" s="2" t="s">
        <v>19</v>
      </c>
      <c r="I71" s="2">
        <v>23.0</v>
      </c>
      <c r="K71" s="2" t="s">
        <v>240</v>
      </c>
      <c r="L71" s="2"/>
      <c r="M71" s="2" t="s">
        <v>247</v>
      </c>
      <c r="N71" s="2" t="s">
        <v>248</v>
      </c>
      <c r="O71" s="2" t="s">
        <v>63</v>
      </c>
      <c r="P71" s="2" t="s">
        <v>64</v>
      </c>
      <c r="Q71" s="2" t="str">
        <f t="shared" si="1"/>
        <v>Bill Title: Making various changes to statutes administered by the Public Service Commission and requiring investor-owned energy utilities to fund a consumer advocate. (FE) - Bill Description: An Act to repeal 196.209; to amend 30.025 (4) (c), 196.07 (1), 196.191 (3) (a) 2., 196.203 (4m) (a), 196.31 (1) (intro.), 196.49 (5g) (ar) 1m. d., 196.491 (2) (f), 196.491 (3) (a) 1., 196.491 (3) (a) 2m. a., 196.499 (1) (b), 196.499 (1) (f) and 196.85 (3); to repeal and recreate 196.31 (2m); and to create 196.026 (7m), 196.20 (9) and 196.315 of the statutes; Relating to: making various changes to statutes administered by the Public Service Commission and requiring investor-owned energy utilities to fund a consumer advocate. (FE)</v>
      </c>
      <c r="R71" s="2"/>
      <c r="S71" s="2" t="s">
        <v>65</v>
      </c>
    </row>
    <row r="72" ht="15.75" customHeight="1">
      <c r="A72" s="2" t="s">
        <v>237</v>
      </c>
      <c r="B72" s="2" t="s">
        <v>238</v>
      </c>
      <c r="C72" s="2" t="s">
        <v>15</v>
      </c>
      <c r="D72" s="2" t="s">
        <v>16</v>
      </c>
      <c r="E72" s="2" t="s">
        <v>17</v>
      </c>
      <c r="F72" s="2" t="s">
        <v>250</v>
      </c>
      <c r="G72" s="2" t="s">
        <v>19</v>
      </c>
      <c r="I72" s="2">
        <v>22.0</v>
      </c>
      <c r="K72" s="2" t="s">
        <v>240</v>
      </c>
      <c r="L72" s="2"/>
      <c r="M72" s="2" t="s">
        <v>244</v>
      </c>
      <c r="N72" s="2" t="s">
        <v>245</v>
      </c>
      <c r="O72" s="2" t="s">
        <v>35</v>
      </c>
      <c r="P72" s="2" t="s">
        <v>36</v>
      </c>
      <c r="Q72" s="2" t="str">
        <f t="shared" si="1"/>
        <v>Bill Title: Commissioners of the Public Service Commission; notices, orders, and determinations of the commission; certificates of authority issued by the commission; approval of contracts by the commission; electricity sales from certain wholesale merchant plants; public utility removal of certain electric service lines; renewable resource credits; tampering or interfering with utility equipment; granting rule-making authority; and providing penalties. (FE) - Bill Description: An Act to renumber 196.395 and 196.491 (3m) (e); to renumber and amend 15.79, 134.40 (title), 134.40 (1), 134.40 (2) and 196.81 (3); to amend 196.02 (7), 196.378 (1) (fm), 196.378 (3) (a) 1., 196.378 (3) (a) 1m., 196.378 (3) (a) 2., 196.395 (title), 196.40, 196.491 (3m) (a) (intro.), 196.491 (3m) (c) 3. (intro.), 196.50 (2) (i), 196.52 (3) (b) 1., 196.795 (6m) (c), 227.48 (1) and 230.08 (2) (mL); to repeal and recreate 196.491 (3m) (e) (title); and to create 15.79 (2), 196.378 (2) (bm), 196.395 (2), 196.49 (5g), 196.49 (5r), 196.491 (3m) (e) 2., 196.52 (3) (b) 1m., 196.52 (3) (d), 196.81 (3) (b), 941.40 (2), 941.40 (3) and 941.40 (4) (b) of the statutes; relating to: commissioners of the Public Service Commission; notices, orders, and determinations of the commission; certificates of authority issued by the commission; approval of contracts by the commission; electricity sales from certain wholesale merchant plants; public utility removal of certain electric service lines; renewable resource credits; tampering or interfering with utility equipment; granting rule-making authority; and providing penalties. (FE)</v>
      </c>
      <c r="R72" s="2"/>
    </row>
    <row r="73" ht="15.75" customHeight="1">
      <c r="A73" s="2" t="s">
        <v>237</v>
      </c>
      <c r="B73" s="2" t="s">
        <v>238</v>
      </c>
      <c r="C73" s="2" t="s">
        <v>15</v>
      </c>
      <c r="D73" s="2" t="s">
        <v>16</v>
      </c>
      <c r="E73" s="2" t="s">
        <v>17</v>
      </c>
      <c r="F73" s="2" t="s">
        <v>251</v>
      </c>
      <c r="G73" s="2" t="s">
        <v>19</v>
      </c>
      <c r="I73" s="2">
        <v>22.0</v>
      </c>
      <c r="K73" s="2" t="s">
        <v>240</v>
      </c>
      <c r="L73" s="2"/>
      <c r="M73" s="2" t="s">
        <v>247</v>
      </c>
      <c r="N73" s="2" t="s">
        <v>248</v>
      </c>
      <c r="O73" s="2" t="s">
        <v>63</v>
      </c>
      <c r="P73" s="2" t="s">
        <v>64</v>
      </c>
      <c r="Q73" s="2" t="str">
        <f t="shared" si="1"/>
        <v>Bill Title: Making various changes to statutes administered by the Public Service Commission and requiring investor-owned energy utilities to fund a consumer advocate. (FE) - Bill Description: An Act to repeal 196.209; to amend 30.025 (4) (c), 196.07 (1), 196.191 (3) (a) 2., 196.203 (4m) (a), 196.31 (1) (intro.), 196.49 (5g) (ar) 1m. d., 196.491 (2) (f), 196.491 (3) (a) 1., 196.491 (3) (a) 2m. a., 196.499 (1) (b), 196.499 (1) (f) and 196.85 (3); to repeal and recreate 196.31 (2m); and to create 196.026 (7m), 196.20 (9) and 196.315 of the statutes; Relating to: making various changes to statutes administered by the Public Service Commission and requiring investor-owned energy utilities to fund a consumer advocate. (FE)</v>
      </c>
      <c r="R73" s="2"/>
      <c r="S73" s="2" t="s">
        <v>65</v>
      </c>
    </row>
    <row r="74" ht="15.75" customHeight="1">
      <c r="A74" s="2" t="s">
        <v>237</v>
      </c>
      <c r="B74" s="2" t="s">
        <v>238</v>
      </c>
      <c r="C74" s="2" t="s">
        <v>15</v>
      </c>
      <c r="D74" s="2" t="s">
        <v>16</v>
      </c>
      <c r="E74" s="2" t="s">
        <v>17</v>
      </c>
      <c r="F74" s="2" t="s">
        <v>252</v>
      </c>
      <c r="G74" s="2" t="s">
        <v>19</v>
      </c>
      <c r="I74" s="2">
        <v>21.0</v>
      </c>
      <c r="K74" s="2" t="s">
        <v>240</v>
      </c>
      <c r="L74" s="2"/>
      <c r="M74" s="2" t="s">
        <v>253</v>
      </c>
      <c r="N74" s="2" t="s">
        <v>254</v>
      </c>
      <c r="O74" s="2" t="s">
        <v>89</v>
      </c>
      <c r="P74" s="2" t="s">
        <v>90</v>
      </c>
      <c r="Q74" s="2" t="str">
        <f t="shared" si="1"/>
        <v>Bill Title: Charging facility grant program and making an appropriation. (FE) - Bill Description: An Act to amend 20.855 (4) (h); and to create 16.047 (4s), 20.395 (6) (az) and 196.025 (8) of the statutes; Relating to: charging facility grant program and making an appropriation. (FE)</v>
      </c>
      <c r="R74" s="2"/>
      <c r="S74" s="2" t="s">
        <v>145</v>
      </c>
    </row>
    <row r="75" ht="15.75" customHeight="1">
      <c r="A75" s="2" t="s">
        <v>237</v>
      </c>
      <c r="B75" s="2" t="s">
        <v>238</v>
      </c>
      <c r="C75" s="2" t="s">
        <v>15</v>
      </c>
      <c r="D75" s="2" t="s">
        <v>16</v>
      </c>
      <c r="E75" s="2" t="s">
        <v>17</v>
      </c>
      <c r="F75" s="2" t="s">
        <v>255</v>
      </c>
      <c r="G75" s="2" t="s">
        <v>19</v>
      </c>
      <c r="I75" s="2">
        <v>17.0</v>
      </c>
      <c r="K75" s="2" t="s">
        <v>240</v>
      </c>
      <c r="L75" s="2"/>
      <c r="M75" s="2" t="s">
        <v>256</v>
      </c>
      <c r="N75" s="2" t="s">
        <v>257</v>
      </c>
      <c r="O75" s="2" t="s">
        <v>258</v>
      </c>
      <c r="P75" s="2" t="s">
        <v>259</v>
      </c>
      <c r="Q75" s="2" t="str">
        <f t="shared" si="1"/>
        <v>Bill Title: Reimbursement grants to employers for payment of costs for certification programs in solar energy and wind energy systems. (FE) - Bill Description: An Act to amend 20.445 (1) (b), 106.27 (2g) (a) 2. and 106.27 (3); and to create 106.27 (1y) of the statutes; Relating to: reimbursement grants to employers for payment of costs for certification programs in solar energy and wind energy systems. (FE)</v>
      </c>
      <c r="R75" s="2"/>
      <c r="S75" s="2" t="s">
        <v>260</v>
      </c>
    </row>
    <row r="76" ht="15.75" customHeight="1">
      <c r="A76" s="2" t="s">
        <v>237</v>
      </c>
      <c r="B76" s="2" t="s">
        <v>238</v>
      </c>
      <c r="C76" s="2" t="s">
        <v>15</v>
      </c>
      <c r="D76" s="2" t="s">
        <v>16</v>
      </c>
      <c r="E76" s="2" t="s">
        <v>17</v>
      </c>
      <c r="F76" s="2" t="s">
        <v>261</v>
      </c>
      <c r="G76" s="2" t="s">
        <v>19</v>
      </c>
      <c r="I76" s="2">
        <v>17.0</v>
      </c>
      <c r="K76" s="2" t="s">
        <v>240</v>
      </c>
      <c r="L76" s="2"/>
      <c r="M76" s="2" t="s">
        <v>262</v>
      </c>
      <c r="N76" s="2" t="s">
        <v>263</v>
      </c>
      <c r="O76" s="2" t="s">
        <v>112</v>
      </c>
      <c r="P76" s="2" t="s">
        <v>113</v>
      </c>
      <c r="Q76" s="2" t="str">
        <f t="shared" si="1"/>
        <v>Bill Title: Exemptions from certain taxes and other requirements for work performed by persons from outside the state during a state of emergency declared by the governor. (FE) - Bill Description: An Act to renumber 71.23 (3); to renumber and amend 71.67 (6), 77.52 (7) and 77.53 (9); to amend 71.03 (2) (a) 2., 77.52 (12) and 323.12 (title); and to create 71.04 (7) (f) 17., 71.05 (1) (g), 71.23 (3) (bm), 71.25 (9) (f) 17., 71.25 (16), 71.26 (2) (a) 12., 71.64 (6) (c), 71.67 (6) (b), 77.52 (7) (b), 77.53 (9) (b), 77.53 (19) and 323.12 (5) of the statutes; Relating to: exemptions from certain taxes and other requirements for work performed by persons from outside the state during a state of emergency declared by the governor. (FE)</v>
      </c>
      <c r="R76" s="2"/>
    </row>
    <row r="77" ht="15.75" customHeight="1">
      <c r="A77" s="2" t="s">
        <v>237</v>
      </c>
      <c r="B77" s="2" t="s">
        <v>238</v>
      </c>
      <c r="C77" s="2" t="s">
        <v>15</v>
      </c>
      <c r="D77" s="2" t="s">
        <v>16</v>
      </c>
      <c r="E77" s="2" t="s">
        <v>17</v>
      </c>
      <c r="F77" s="2" t="s">
        <v>264</v>
      </c>
      <c r="G77" s="2" t="s">
        <v>19</v>
      </c>
      <c r="I77" s="2">
        <v>15.0</v>
      </c>
      <c r="K77" s="2" t="s">
        <v>240</v>
      </c>
      <c r="L77" s="2"/>
      <c r="M77" s="2" t="s">
        <v>256</v>
      </c>
      <c r="N77" s="2" t="s">
        <v>257</v>
      </c>
      <c r="O77" s="2" t="s">
        <v>258</v>
      </c>
      <c r="P77" s="2" t="s">
        <v>259</v>
      </c>
      <c r="Q77" s="2" t="str">
        <f t="shared" si="1"/>
        <v>Bill Title: Reimbursement grants to employers for payment of costs for certification programs in solar energy and wind energy systems. (FE) - Bill Description: An Act to amend 20.445 (1) (b), 106.27 (2g) (a) 2. and 106.27 (3); and to create 106.27 (1y) of the statutes; Relating to: reimbursement grants to employers for payment of costs for certification programs in solar energy and wind energy systems. (FE)</v>
      </c>
      <c r="R77" s="2"/>
      <c r="S77" s="2" t="s">
        <v>260</v>
      </c>
    </row>
    <row r="78" ht="15.75" customHeight="1">
      <c r="A78" s="2" t="s">
        <v>237</v>
      </c>
      <c r="B78" s="2" t="s">
        <v>238</v>
      </c>
      <c r="C78" s="2" t="s">
        <v>15</v>
      </c>
      <c r="D78" s="2" t="s">
        <v>16</v>
      </c>
      <c r="E78" s="2" t="s">
        <v>17</v>
      </c>
      <c r="F78" s="2" t="s">
        <v>265</v>
      </c>
      <c r="G78" s="2" t="s">
        <v>19</v>
      </c>
      <c r="I78" s="2">
        <v>15.0</v>
      </c>
      <c r="K78" s="2" t="s">
        <v>240</v>
      </c>
      <c r="L78" s="2"/>
      <c r="M78" s="2" t="s">
        <v>247</v>
      </c>
      <c r="N78" s="2" t="s">
        <v>248</v>
      </c>
      <c r="O78" s="2" t="s">
        <v>63</v>
      </c>
      <c r="P78" s="2" t="s">
        <v>64</v>
      </c>
      <c r="Q78" s="2" t="str">
        <f t="shared" si="1"/>
        <v>Bill Title: Making various changes to statutes administered by the Public Service Commission and requiring investor-owned energy utilities to fund a consumer advocate. (FE) - Bill Description: An Act to repeal 196.209; to amend 30.025 (4) (c), 196.07 (1), 196.191 (3) (a) 2., 196.203 (4m) (a), 196.31 (1) (intro.), 196.49 (5g) (ar) 1m. d., 196.491 (2) (f), 196.491 (3) (a) 1., 196.491 (3) (a) 2m. a., 196.499 (1) (b), 196.499 (1) (f) and 196.85 (3); to repeal and recreate 196.31 (2m); and to create 196.026 (7m), 196.20 (9) and 196.315 of the statutes; Relating to: making various changes to statutes administered by the Public Service Commission and requiring investor-owned energy utilities to fund a consumer advocate. (FE)</v>
      </c>
      <c r="R78" s="2"/>
      <c r="S78" s="2" t="s">
        <v>65</v>
      </c>
    </row>
    <row r="79" ht="15.75" customHeight="1">
      <c r="A79" s="2" t="s">
        <v>237</v>
      </c>
      <c r="B79" s="2" t="s">
        <v>238</v>
      </c>
      <c r="C79" s="2" t="s">
        <v>15</v>
      </c>
      <c r="D79" s="2" t="s">
        <v>16</v>
      </c>
      <c r="E79" s="2" t="s">
        <v>17</v>
      </c>
      <c r="F79" s="2" t="s">
        <v>266</v>
      </c>
      <c r="G79" s="2" t="s">
        <v>19</v>
      </c>
      <c r="I79" s="2">
        <v>14.0</v>
      </c>
      <c r="K79" s="2" t="s">
        <v>240</v>
      </c>
      <c r="L79" s="2"/>
      <c r="M79" s="2" t="s">
        <v>42</v>
      </c>
      <c r="N79" s="2" t="s">
        <v>43</v>
      </c>
      <c r="O79" s="2" t="s">
        <v>35</v>
      </c>
      <c r="P79" s="2" t="s">
        <v>36</v>
      </c>
      <c r="Q79" s="2" t="str">
        <f t="shared" si="1"/>
        <v>Bill Title: Renewable energy portfolio standards. - Bill Description: An Act to amend 196.378 (2) (a) 2. d. and 196.378 (2) (a) 2. e.; and to create 196.378 (2) (a) 2. f. of the statutes; Relating to: renewable energy portfolio standards.</v>
      </c>
      <c r="R79" s="2"/>
      <c r="S79" s="2" t="s">
        <v>44</v>
      </c>
    </row>
    <row r="80" ht="15.75" customHeight="1">
      <c r="A80" s="2" t="s">
        <v>237</v>
      </c>
      <c r="B80" s="2" t="s">
        <v>238</v>
      </c>
      <c r="C80" s="2" t="s">
        <v>15</v>
      </c>
      <c r="D80" s="2" t="s">
        <v>16</v>
      </c>
      <c r="E80" s="2" t="s">
        <v>17</v>
      </c>
      <c r="F80" s="2" t="s">
        <v>267</v>
      </c>
      <c r="G80" s="2" t="s">
        <v>19</v>
      </c>
      <c r="I80" s="2">
        <v>12.0</v>
      </c>
      <c r="K80" s="2" t="s">
        <v>240</v>
      </c>
      <c r="L80" s="2"/>
      <c r="M80" s="2" t="s">
        <v>262</v>
      </c>
      <c r="N80" s="2" t="s">
        <v>263</v>
      </c>
      <c r="O80" s="2" t="s">
        <v>112</v>
      </c>
      <c r="P80" s="2" t="s">
        <v>113</v>
      </c>
      <c r="Q80" s="2" t="str">
        <f t="shared" si="1"/>
        <v>Bill Title: Exemptions from certain taxes and other requirements for work performed by persons from outside the state during a state of emergency declared by the governor. (FE) - Bill Description: An Act to renumber 71.23 (3); to renumber and amend 71.67 (6), 77.52 (7) and 77.53 (9); to amend 71.03 (2) (a) 2., 77.52 (12) and 323.12 (title); and to create 71.04 (7) (f) 17., 71.05 (1) (g), 71.23 (3) (bm), 71.25 (9) (f) 17., 71.25 (16), 71.26 (2) (a) 12., 71.64 (6) (c), 71.67 (6) (b), 77.52 (7) (b), 77.53 (9) (b), 77.53 (19) and 323.12 (5) of the statutes; Relating to: exemptions from certain taxes and other requirements for work performed by persons from outside the state during a state of emergency declared by the governor. (FE)</v>
      </c>
      <c r="R80" s="2"/>
    </row>
    <row r="81" ht="15.75" customHeight="1">
      <c r="A81" s="2" t="s">
        <v>237</v>
      </c>
      <c r="B81" s="2" t="s">
        <v>238</v>
      </c>
      <c r="C81" s="2" t="s">
        <v>15</v>
      </c>
      <c r="D81" s="2" t="s">
        <v>16</v>
      </c>
      <c r="E81" s="2" t="s">
        <v>17</v>
      </c>
      <c r="F81" s="2" t="s">
        <v>268</v>
      </c>
      <c r="G81" s="2" t="s">
        <v>19</v>
      </c>
      <c r="I81" s="2">
        <v>10.0</v>
      </c>
      <c r="K81" s="2" t="s">
        <v>240</v>
      </c>
      <c r="L81" s="2"/>
      <c r="M81" s="2" t="s">
        <v>269</v>
      </c>
      <c r="N81" s="2" t="s">
        <v>270</v>
      </c>
      <c r="O81" s="2" t="s">
        <v>112</v>
      </c>
      <c r="P81" s="2" t="s">
        <v>113</v>
      </c>
      <c r="Q81" s="2" t="str">
        <f t="shared" si="1"/>
        <v>Bill Title: Disconnection devices for distributed generation facilities. - Bill Description: An Act to renumber and amend 196.496 (1); to amend 196.496 (2); and to create 196.496 (1) (a), 196.496 (1) (b), 196.496 (1) (d), 196.496 (1) (e) and 196.496 (3) of the statutes; Relating to: disconnection devices for distributed generation facilities.</v>
      </c>
      <c r="R81" s="2"/>
      <c r="S81" s="2" t="s">
        <v>44</v>
      </c>
    </row>
    <row r="82" ht="15.75" customHeight="1">
      <c r="A82" s="2" t="s">
        <v>237</v>
      </c>
      <c r="B82" s="2" t="s">
        <v>238</v>
      </c>
      <c r="C82" s="2" t="s">
        <v>15</v>
      </c>
      <c r="D82" s="2" t="s">
        <v>16</v>
      </c>
      <c r="E82" s="2" t="s">
        <v>17</v>
      </c>
      <c r="F82" s="2" t="s">
        <v>271</v>
      </c>
      <c r="G82" s="2" t="s">
        <v>19</v>
      </c>
      <c r="I82" s="2">
        <v>10.0</v>
      </c>
      <c r="K82" s="2" t="s">
        <v>240</v>
      </c>
      <c r="L82" s="2"/>
      <c r="M82" s="2" t="s">
        <v>272</v>
      </c>
      <c r="N82" s="2" t="s">
        <v>273</v>
      </c>
      <c r="O82" s="2" t="s">
        <v>274</v>
      </c>
      <c r="P82" s="2" t="s">
        <v>275</v>
      </c>
      <c r="Q82" s="2" t="str">
        <f t="shared" si="1"/>
        <v>Bill Title: Modifying the sales and use tax exemption for renewable energy property. (FE) - Bill Description: An Act to create 77.54 (56) (c) of the statutes; Relating to: modifying the sales and use tax exemption for renewable energy property. (FE)</v>
      </c>
      <c r="R82" s="2"/>
    </row>
    <row r="83" ht="15.75" customHeight="1">
      <c r="A83" s="2" t="s">
        <v>237</v>
      </c>
      <c r="B83" s="2" t="s">
        <v>238</v>
      </c>
      <c r="C83" s="2" t="s">
        <v>15</v>
      </c>
      <c r="D83" s="2" t="s">
        <v>16</v>
      </c>
      <c r="E83" s="2" t="s">
        <v>17</v>
      </c>
      <c r="F83" s="2" t="s">
        <v>276</v>
      </c>
      <c r="G83" s="2" t="s">
        <v>19</v>
      </c>
      <c r="I83" s="2">
        <v>10.0</v>
      </c>
      <c r="K83" s="2" t="s">
        <v>240</v>
      </c>
      <c r="L83" s="2"/>
      <c r="M83" s="2" t="s">
        <v>277</v>
      </c>
      <c r="N83" s="2" t="s">
        <v>278</v>
      </c>
      <c r="O83" s="2" t="s">
        <v>23</v>
      </c>
      <c r="P83" s="2" t="s">
        <v>24</v>
      </c>
      <c r="Q83" s="2" t="str">
        <f t="shared" si="1"/>
        <v>Bill Title: Exemption for interstate natural gas companies from certain requirements regarding real estate transactions and court actions, creation and powers of municipal electric companies, and exemption from certificate of public convenience and necessity for certain electric transmission line projects. - Bill Description: An Act to renumber and amend 66.0825 (3) (h) and 196.491 (4) (c) 1.; to amend 30.025 (3m), 66.0303 (3) (a), 66.0825 (3) (e), 66.0825 (3) (f), 66.0825 (4) (a), 66.0825 (18), 196.491 (4) (c) 2., 196.491 (4) (c) 3., 706.09 (3) (a) and 893.33 (5); and to create 196.491 (4) (c) 1g. and 196.491 (4) (c) 1r. a. and b. of the statutes; relating to: exemption for interstate natural gas companies from certain requirements regarding real estate transactions and court actions, creation and powers of municipal electric companies, and exemption from certificate of public convenience and necessity for certain electric transmission line projects.</v>
      </c>
      <c r="R83" s="2"/>
    </row>
    <row r="84" ht="15.75" customHeight="1">
      <c r="A84" s="2" t="s">
        <v>237</v>
      </c>
      <c r="B84" s="2" t="s">
        <v>238</v>
      </c>
      <c r="C84" s="2" t="s">
        <v>15</v>
      </c>
      <c r="D84" s="2" t="s">
        <v>16</v>
      </c>
      <c r="E84" s="2" t="s">
        <v>17</v>
      </c>
      <c r="F84" s="2" t="s">
        <v>279</v>
      </c>
      <c r="G84" s="2" t="s">
        <v>19</v>
      </c>
      <c r="I84" s="2">
        <v>9.0</v>
      </c>
      <c r="K84" s="2" t="s">
        <v>240</v>
      </c>
      <c r="L84" s="2"/>
      <c r="M84" s="2" t="s">
        <v>277</v>
      </c>
      <c r="N84" s="2" t="s">
        <v>278</v>
      </c>
      <c r="O84" s="2" t="s">
        <v>23</v>
      </c>
      <c r="P84" s="2" t="s">
        <v>24</v>
      </c>
      <c r="Q84" s="2" t="str">
        <f t="shared" si="1"/>
        <v>Bill Title: Exemption for interstate natural gas companies from certain requirements regarding real estate transactions and court actions, creation and powers of municipal electric companies, and exemption from certificate of public convenience and necessity for certain electric transmission line projects. - Bill Description: An Act to renumber and amend 66.0825 (3) (h) and 196.491 (4) (c) 1.; to amend 30.025 (3m), 66.0303 (3) (a), 66.0825 (3) (e), 66.0825 (3) (f), 66.0825 (4) (a), 66.0825 (18), 196.491 (4) (c) 2., 196.491 (4) (c) 3., 706.09 (3) (a) and 893.33 (5); and to create 196.491 (4) (c) 1g. and 196.491 (4) (c) 1r. a. and b. of the statutes; relating to: exemption for interstate natural gas companies from certain requirements regarding real estate transactions and court actions, creation and powers of municipal electric companies, and exemption from certificate of public convenience and necessity for certain electric transmission line projects.</v>
      </c>
      <c r="R84" s="2"/>
    </row>
    <row r="85" ht="15.75" customHeight="1">
      <c r="A85" s="2" t="s">
        <v>237</v>
      </c>
      <c r="B85" s="2" t="s">
        <v>238</v>
      </c>
      <c r="C85" s="2" t="s">
        <v>15</v>
      </c>
      <c r="D85" s="2" t="s">
        <v>16</v>
      </c>
      <c r="E85" s="2" t="s">
        <v>17</v>
      </c>
      <c r="F85" s="2" t="s">
        <v>280</v>
      </c>
      <c r="G85" s="2" t="s">
        <v>19</v>
      </c>
      <c r="I85" s="2">
        <v>7.0</v>
      </c>
      <c r="K85" s="2" t="s">
        <v>240</v>
      </c>
      <c r="L85" s="2"/>
      <c r="M85" s="2" t="s">
        <v>272</v>
      </c>
      <c r="N85" s="2" t="s">
        <v>273</v>
      </c>
      <c r="O85" s="2" t="s">
        <v>35</v>
      </c>
      <c r="P85" s="2" t="s">
        <v>36</v>
      </c>
      <c r="Q85" s="2" t="str">
        <f t="shared" si="1"/>
        <v>Bill Title: Modifying the sales and use tax exemption for renewable energy property. (FE) - Bill Description: An Act to create 77.54 (56) (c) of the statutes; Relating to: modifying the sales and use tax exemption for renewable energy property. (FE)</v>
      </c>
      <c r="R85" s="2"/>
    </row>
    <row r="86" ht="15.75" customHeight="1">
      <c r="A86" s="2" t="s">
        <v>237</v>
      </c>
      <c r="B86" s="2" t="s">
        <v>238</v>
      </c>
      <c r="C86" s="2" t="s">
        <v>15</v>
      </c>
      <c r="D86" s="2" t="s">
        <v>16</v>
      </c>
      <c r="E86" s="2" t="s">
        <v>17</v>
      </c>
      <c r="F86" s="2" t="s">
        <v>281</v>
      </c>
      <c r="G86" s="2" t="s">
        <v>19</v>
      </c>
      <c r="I86" s="2">
        <v>6.0</v>
      </c>
      <c r="K86" s="2" t="s">
        <v>240</v>
      </c>
      <c r="L86" s="2"/>
      <c r="M86" s="2" t="s">
        <v>282</v>
      </c>
      <c r="N86" s="2" t="s">
        <v>283</v>
      </c>
      <c r="O86" s="2" t="s">
        <v>112</v>
      </c>
      <c r="P86" s="2" t="s">
        <v>113</v>
      </c>
      <c r="Q86" s="2" t="str">
        <f t="shared" si="1"/>
        <v>Bill Title: A sales and use tax exemption for services performed during a disaster period by electric cooperatives or telecommunications utilities. (FE) - Bill Description: An Act to create 77.54 (65) of the statutes; Relating to: a sales and use tax exemption for services performed during a disaster period by electric cooperatives or telecommunications utilities. (FE)</v>
      </c>
      <c r="R86" s="2"/>
      <c r="S86" s="2" t="s">
        <v>31</v>
      </c>
    </row>
    <row r="87" ht="15.75" customHeight="1">
      <c r="A87" s="2" t="s">
        <v>284</v>
      </c>
      <c r="B87" s="2" t="s">
        <v>285</v>
      </c>
      <c r="C87" s="2" t="s">
        <v>15</v>
      </c>
      <c r="D87" s="2" t="s">
        <v>16</v>
      </c>
      <c r="E87" s="2" t="s">
        <v>17</v>
      </c>
      <c r="F87" s="2" t="s">
        <v>286</v>
      </c>
      <c r="G87" s="2" t="s">
        <v>19</v>
      </c>
      <c r="I87" s="2">
        <v>44.0</v>
      </c>
      <c r="K87" s="2" t="s">
        <v>287</v>
      </c>
      <c r="L87" s="2"/>
      <c r="M87" s="2" t="s">
        <v>288</v>
      </c>
      <c r="N87" s="2" t="s">
        <v>289</v>
      </c>
      <c r="O87" s="2" t="s">
        <v>290</v>
      </c>
      <c r="P87" s="2" t="s">
        <v>291</v>
      </c>
      <c r="Q87" s="2" t="str">
        <f t="shared" si="1"/>
        <v>Bill Title: Energy conservation standards for the construction of certain buildings, energy and environmental design standards for state buildings, structures, and facilities, energy and environmental design standards for school district facilities and other local government buildings, leasing of state buildings, structures, and facilities, standards for the construction and use of graywater systems, granting rule-making authority, and making an appropriation. - Bill Description: An Act to renumber and amend 13.48 (15) and 101.025 (4) (intro.); to amend 16.84 (5), 101.027 (2), 101.027 (3) (a) 1., 101.027 (3) (b) 1., 101.05 (1) and (3), 101.65 (1) (a) (intro.) and 119.04 (1); and to create 13.48 (2) (jm), 13.48 (15) (b), 16.85 (3m), 16.856, 20.255 (2) (ed), 66.0902, 101.02 (23), 101.025 (4) (ar), 101.028, 120.24 and 145.133 of the statutes; relating to: energy conservation standards for the construction of certain buildings, energy and environmental design standards for state buildings, structures, and facilities, energy and environmental design standards for school district facilities and other local government buildings, leasing of state buildings, structures, and facilities, standards for the construction and use of graywater systems, granting rule-making authority, and making an appropriation.</v>
      </c>
      <c r="R87" s="2"/>
    </row>
    <row r="88" ht="15.75" customHeight="1">
      <c r="A88" s="2" t="s">
        <v>284</v>
      </c>
      <c r="B88" s="2" t="s">
        <v>285</v>
      </c>
      <c r="C88" s="2" t="s">
        <v>15</v>
      </c>
      <c r="D88" s="2" t="s">
        <v>16</v>
      </c>
      <c r="E88" s="2" t="s">
        <v>17</v>
      </c>
      <c r="F88" s="2" t="s">
        <v>292</v>
      </c>
      <c r="G88" s="2" t="s">
        <v>19</v>
      </c>
      <c r="I88" s="2">
        <v>23.0</v>
      </c>
      <c r="K88" s="2" t="s">
        <v>287</v>
      </c>
      <c r="L88" s="2"/>
      <c r="M88" s="2" t="s">
        <v>288</v>
      </c>
      <c r="N88" s="2" t="s">
        <v>289</v>
      </c>
      <c r="O88" s="2" t="s">
        <v>290</v>
      </c>
      <c r="P88" s="2" t="s">
        <v>291</v>
      </c>
      <c r="Q88" s="2" t="str">
        <f t="shared" si="1"/>
        <v>Bill Title: Energy conservation standards for the construction of certain buildings, energy and environmental design standards for state buildings, structures, and facilities, energy and environmental design standards for school district facilities and other local government buildings, leasing of state buildings, structures, and facilities, standards for the construction and use of graywater systems, granting rule-making authority, and making an appropriation. - Bill Description: An Act to renumber and amend 13.48 (15) and 101.025 (4) (intro.); to amend 16.84 (5), 101.027 (2), 101.027 (3) (a) 1., 101.027 (3) (b) 1., 101.05 (1) and (3), 101.65 (1) (a) (intro.) and 119.04 (1); and to create 13.48 (2) (jm), 13.48 (15) (b), 16.85 (3m), 16.856, 20.255 (2) (ed), 66.0902, 101.02 (23), 101.025 (4) (ar), 101.028, 120.24 and 145.133 of the statutes; relating to: energy conservation standards for the construction of certain buildings, energy and environmental design standards for state buildings, structures, and facilities, energy and environmental design standards for school district facilities and other local government buildings, leasing of state buildings, structures, and facilities, standards for the construction and use of graywater systems, granting rule-making authority, and making an appropriation.</v>
      </c>
      <c r="R88" s="2"/>
    </row>
    <row r="89" ht="15.75" customHeight="1">
      <c r="A89" s="2" t="s">
        <v>284</v>
      </c>
      <c r="B89" s="2" t="s">
        <v>285</v>
      </c>
      <c r="C89" s="2" t="s">
        <v>15</v>
      </c>
      <c r="D89" s="2" t="s">
        <v>16</v>
      </c>
      <c r="E89" s="2" t="s">
        <v>17</v>
      </c>
      <c r="F89" s="2" t="s">
        <v>293</v>
      </c>
      <c r="G89" s="2" t="s">
        <v>19</v>
      </c>
      <c r="I89" s="2">
        <v>10.0</v>
      </c>
      <c r="K89" s="2" t="s">
        <v>287</v>
      </c>
      <c r="L89" s="2"/>
      <c r="M89" s="2" t="s">
        <v>294</v>
      </c>
      <c r="N89" s="2" t="s">
        <v>295</v>
      </c>
      <c r="O89" s="2" t="s">
        <v>143</v>
      </c>
      <c r="P89" s="2" t="s">
        <v>144</v>
      </c>
      <c r="Q89" s="2" t="str">
        <f t="shared" si="1"/>
        <v>Bill Title: Sales tax holidays in August and in November. (FE) - Bill Description: An Act to create 77.54 (60) and 77.54 (61) of the statutes; Relating to: sales tax holidays in August and in November. (FE)</v>
      </c>
      <c r="R89" s="2"/>
    </row>
    <row r="90" ht="15.75" customHeight="1">
      <c r="A90" s="2" t="s">
        <v>284</v>
      </c>
      <c r="B90" s="2" t="s">
        <v>285</v>
      </c>
      <c r="C90" s="2" t="s">
        <v>15</v>
      </c>
      <c r="D90" s="2" t="s">
        <v>16</v>
      </c>
      <c r="E90" s="2" t="s">
        <v>17</v>
      </c>
      <c r="F90" s="2" t="s">
        <v>296</v>
      </c>
      <c r="G90" s="2" t="s">
        <v>19</v>
      </c>
      <c r="I90" s="2">
        <v>9.0</v>
      </c>
      <c r="K90" s="2" t="s">
        <v>287</v>
      </c>
      <c r="L90" s="2"/>
      <c r="M90" s="2" t="s">
        <v>294</v>
      </c>
      <c r="N90" s="2" t="s">
        <v>295</v>
      </c>
      <c r="O90" s="2" t="s">
        <v>143</v>
      </c>
      <c r="P90" s="2" t="s">
        <v>144</v>
      </c>
      <c r="Q90" s="2" t="str">
        <f t="shared" si="1"/>
        <v>Bill Title: Sales tax holidays in August and in November. (FE) - Bill Description: An Act to create 77.54 (60) and 77.54 (61) of the statutes; Relating to: sales tax holidays in August and in November. (FE)</v>
      </c>
      <c r="R90" s="2"/>
    </row>
    <row r="91" ht="15.75" customHeight="1">
      <c r="A91" s="2" t="s">
        <v>284</v>
      </c>
      <c r="B91" s="2" t="s">
        <v>285</v>
      </c>
      <c r="C91" s="2" t="s">
        <v>15</v>
      </c>
      <c r="D91" s="2" t="s">
        <v>16</v>
      </c>
      <c r="E91" s="2" t="s">
        <v>17</v>
      </c>
      <c r="F91" s="2" t="s">
        <v>297</v>
      </c>
      <c r="G91" s="2" t="s">
        <v>19</v>
      </c>
      <c r="I91" s="2">
        <v>9.0</v>
      </c>
      <c r="K91" s="2" t="s">
        <v>287</v>
      </c>
      <c r="L91" s="2"/>
      <c r="M91" s="2" t="s">
        <v>298</v>
      </c>
      <c r="N91" s="2" t="s">
        <v>299</v>
      </c>
      <c r="O91" s="2" t="s">
        <v>29</v>
      </c>
      <c r="P91" s="2" t="s">
        <v>30</v>
      </c>
      <c r="Q91" s="2" t="str">
        <f t="shared" si="1"/>
        <v>Bill Title: Dry cask storage of spent fuel from nuclear power plants and granting rule-making authority. - Bill Description: An Act to amend 196.491 (3) (d) (intro.) and 196.493 (title); and to create 196.493 (3) of the statutes; relating to: dry cask storage of spent fuel from nuclear power plants and granting rule-making authority.</v>
      </c>
      <c r="R91" s="2"/>
    </row>
    <row r="92" ht="15.75" customHeight="1">
      <c r="A92" s="2" t="s">
        <v>284</v>
      </c>
      <c r="B92" s="2" t="s">
        <v>285</v>
      </c>
      <c r="C92" s="2" t="s">
        <v>15</v>
      </c>
      <c r="D92" s="2" t="s">
        <v>16</v>
      </c>
      <c r="E92" s="2" t="s">
        <v>17</v>
      </c>
      <c r="F92" s="2" t="s">
        <v>300</v>
      </c>
      <c r="G92" s="2" t="s">
        <v>19</v>
      </c>
      <c r="I92" s="2">
        <v>8.0</v>
      </c>
      <c r="K92" s="2" t="s">
        <v>287</v>
      </c>
      <c r="L92" s="2"/>
      <c r="M92" s="2" t="s">
        <v>301</v>
      </c>
      <c r="N92" s="2" t="s">
        <v>302</v>
      </c>
      <c r="O92" s="2" t="s">
        <v>128</v>
      </c>
      <c r="P92" s="2" t="s">
        <v>129</v>
      </c>
      <c r="Q92" s="2" t="str">
        <f t="shared" si="1"/>
        <v>Bill Title: Utility aid payments to towns and counties for production plants that generate electricity from wind power. (FE) - Bill Description: An Act to amend 79.04 (1) (a), 79.04 (2) (a), 79.04 (6) (a) and 79.04 (6) (c) 1.; and to create 79.04 (1) (d) and 79.04 (2) (c) of the statutes; Relating to: utility aid payments to towns and counties for production plants that generate electricity from wind power. (FE)</v>
      </c>
      <c r="R92" s="2"/>
      <c r="S92" s="2" t="s">
        <v>31</v>
      </c>
    </row>
    <row r="93" ht="15.75" customHeight="1">
      <c r="A93" s="2" t="s">
        <v>284</v>
      </c>
      <c r="B93" s="2" t="s">
        <v>285</v>
      </c>
      <c r="C93" s="2" t="s">
        <v>15</v>
      </c>
      <c r="D93" s="2" t="s">
        <v>16</v>
      </c>
      <c r="E93" s="2" t="s">
        <v>17</v>
      </c>
      <c r="F93" s="2" t="s">
        <v>303</v>
      </c>
      <c r="G93" s="2" t="s">
        <v>19</v>
      </c>
      <c r="I93" s="2">
        <v>7.0</v>
      </c>
      <c r="K93" s="2" t="s">
        <v>287</v>
      </c>
      <c r="L93" s="2"/>
      <c r="M93" s="2" t="s">
        <v>304</v>
      </c>
      <c r="N93" s="2" t="s">
        <v>305</v>
      </c>
      <c r="O93" s="2" t="s">
        <v>306</v>
      </c>
      <c r="P93" s="2" t="s">
        <v>307</v>
      </c>
      <c r="Q93" s="2" t="str">
        <f t="shared" si="1"/>
        <v>Bill Title: A charging facility grant program and making an appropriation. (FE) - Bill Description: An Act to amend 20.855 (4) (h); and to create 16.047 (4p) of the statutes; Relating to: a charging facility grant program and making an appropriation. (FE)</v>
      </c>
      <c r="R93" s="2"/>
    </row>
    <row r="94" ht="15.75" customHeight="1">
      <c r="A94" s="2" t="s">
        <v>284</v>
      </c>
      <c r="B94" s="2" t="s">
        <v>285</v>
      </c>
      <c r="C94" s="2" t="s">
        <v>15</v>
      </c>
      <c r="D94" s="2" t="s">
        <v>16</v>
      </c>
      <c r="E94" s="2" t="s">
        <v>17</v>
      </c>
      <c r="F94" s="2" t="s">
        <v>308</v>
      </c>
      <c r="G94" s="2" t="s">
        <v>19</v>
      </c>
      <c r="I94" s="2">
        <v>7.0</v>
      </c>
      <c r="K94" s="2" t="s">
        <v>287</v>
      </c>
      <c r="L94" s="2"/>
      <c r="M94" s="2" t="s">
        <v>309</v>
      </c>
      <c r="N94" s="2" t="s">
        <v>310</v>
      </c>
      <c r="O94" s="2" t="s">
        <v>183</v>
      </c>
      <c r="P94" s="2" t="s">
        <v>184</v>
      </c>
      <c r="Q94" s="2" t="str">
        <f t="shared" si="1"/>
        <v>Bill Title: Loans to manufacturing businesses for energy improvements, job creation, retooling, or clean energy production; the administration of energy utility programs; providing an exemption from emergency rule procedures; requiring the exercise of emergency rule-making procedures; and making appropriations. - Bill Description: An Act to amend 20.143 (1) (c), 20.143 (1) (gm), 20.143 (1) (ie), 20.143 (1) (m), 20.143 (1) (n) and 196.374 (3) (a); and to create 16.54 (14), 20.143 (1) (hr), 20.143 (1) (mr), 196.374 (2) (a) 2. e., 196.374 (2) (a) 4. and 560.128 of the statutes; relating to: loans to manufacturing businesses for energy improvements, job creation, retooling, or clean energy production; the administration of energy utility programs; providing an exemption from emergency rule procedures; requiring the exercise of emergency rule-making procedures; and making appropriations.</v>
      </c>
      <c r="R94" s="2"/>
    </row>
    <row r="95" ht="15.75" customHeight="1">
      <c r="A95" s="2" t="s">
        <v>284</v>
      </c>
      <c r="B95" s="2" t="s">
        <v>285</v>
      </c>
      <c r="C95" s="2" t="s">
        <v>15</v>
      </c>
      <c r="D95" s="2" t="s">
        <v>16</v>
      </c>
      <c r="E95" s="2" t="s">
        <v>17</v>
      </c>
      <c r="F95" s="2" t="s">
        <v>311</v>
      </c>
      <c r="G95" s="2" t="s">
        <v>19</v>
      </c>
      <c r="I95" s="2">
        <v>7.0</v>
      </c>
      <c r="K95" s="2" t="s">
        <v>287</v>
      </c>
      <c r="L95" s="2"/>
      <c r="M95" s="2" t="s">
        <v>312</v>
      </c>
      <c r="N95" s="2" t="s">
        <v>313</v>
      </c>
      <c r="O95" s="2" t="s">
        <v>314</v>
      </c>
      <c r="P95" s="2" t="s">
        <v>315</v>
      </c>
      <c r="Q95" s="2" t="str">
        <f t="shared" si="1"/>
        <v>Bill Title: Creating a stretch energy code. (FE) - Bill Description: An Act to create 101.02 (7r) (h) and 101.028 of the statutes; Relating to: creating a stretch energy code. (FE)</v>
      </c>
      <c r="R95" s="2"/>
      <c r="S95" s="2" t="s">
        <v>287</v>
      </c>
    </row>
    <row r="96" ht="15.75" customHeight="1">
      <c r="A96" s="2" t="s">
        <v>284</v>
      </c>
      <c r="B96" s="2" t="s">
        <v>285</v>
      </c>
      <c r="C96" s="2" t="s">
        <v>15</v>
      </c>
      <c r="D96" s="2" t="s">
        <v>16</v>
      </c>
      <c r="E96" s="2" t="s">
        <v>17</v>
      </c>
      <c r="F96" s="2" t="s">
        <v>316</v>
      </c>
      <c r="G96" s="2" t="s">
        <v>19</v>
      </c>
      <c r="I96" s="2">
        <v>7.0</v>
      </c>
      <c r="K96" s="2" t="s">
        <v>287</v>
      </c>
      <c r="L96" s="2"/>
      <c r="M96" s="2" t="s">
        <v>301</v>
      </c>
      <c r="N96" s="2" t="s">
        <v>317</v>
      </c>
      <c r="O96" s="2" t="s">
        <v>128</v>
      </c>
      <c r="P96" s="2" t="s">
        <v>129</v>
      </c>
      <c r="Q96" s="2" t="str">
        <f t="shared" si="1"/>
        <v>Bill Title: Utility aid payments to towns and counties for production plants that generate electricity from wind power. (FE) - Bill Description: An Act to amend 79.04 (6) (c) 1. of the statutes; Relating to: utility aid payments to towns and counties for production plants that generate electricity from wind power. (FE)</v>
      </c>
      <c r="R96" s="2"/>
      <c r="S96" s="2" t="s">
        <v>65</v>
      </c>
    </row>
    <row r="97" ht="15.75" customHeight="1">
      <c r="A97" s="2" t="s">
        <v>284</v>
      </c>
      <c r="B97" s="2" t="s">
        <v>285</v>
      </c>
      <c r="C97" s="2" t="s">
        <v>15</v>
      </c>
      <c r="D97" s="2" t="s">
        <v>16</v>
      </c>
      <c r="E97" s="2" t="s">
        <v>17</v>
      </c>
      <c r="F97" s="2" t="s">
        <v>318</v>
      </c>
      <c r="G97" s="2" t="s">
        <v>19</v>
      </c>
      <c r="I97" s="2">
        <v>7.0</v>
      </c>
      <c r="K97" s="2" t="s">
        <v>287</v>
      </c>
      <c r="L97" s="2"/>
      <c r="M97" s="2" t="s">
        <v>319</v>
      </c>
      <c r="N97" s="2" t="s">
        <v>320</v>
      </c>
      <c r="O97" s="2" t="s">
        <v>128</v>
      </c>
      <c r="P97" s="2" t="s">
        <v>129</v>
      </c>
      <c r="Q97" s="2" t="str">
        <f t="shared" si="1"/>
        <v>Bill Title: Utility aid payments to towns and counties for production plants that generate electricity from wind power. - Bill Description: An Act to amend 79.04 (6) (c) 1. of the statutes; relating to: utility aid payments to towns and counties for production plants that generate electricity from wind power.</v>
      </c>
      <c r="R97" s="2"/>
    </row>
    <row r="98" ht="15.75" customHeight="1">
      <c r="A98" s="2" t="s">
        <v>284</v>
      </c>
      <c r="B98" s="2" t="s">
        <v>285</v>
      </c>
      <c r="C98" s="2" t="s">
        <v>15</v>
      </c>
      <c r="D98" s="2" t="s">
        <v>16</v>
      </c>
      <c r="E98" s="2" t="s">
        <v>17</v>
      </c>
      <c r="F98" s="2" t="s">
        <v>321</v>
      </c>
      <c r="G98" s="2" t="s">
        <v>19</v>
      </c>
      <c r="I98" s="2">
        <v>6.0</v>
      </c>
      <c r="K98" s="2" t="s">
        <v>287</v>
      </c>
      <c r="L98" s="2"/>
      <c r="M98" s="2" t="s">
        <v>322</v>
      </c>
      <c r="N98" s="2" t="s">
        <v>323</v>
      </c>
      <c r="O98" s="2" t="s">
        <v>183</v>
      </c>
      <c r="P98" s="2" t="s">
        <v>184</v>
      </c>
      <c r="Q98" s="2" t="str">
        <f t="shared" si="1"/>
        <v>Bill Title: Focus on Energy inclusion of programs promoting energy efficiency and renewable energy measures for low-income households. (FE) - Bill Description: An Act to amend 196.374 (2) (a) 1. and 196.374 (3) (b) 1.; and to create 196.374 (1) (gm), 196.374 (2) (a) 2. f. and 196.374 (3) (f) 5. of the statutes; Relating to: Focus on Energy inclusion of programs promoting energy efficiency and renewable energy measures for low-income households. (FE)</v>
      </c>
      <c r="R98" s="2"/>
      <c r="S98" s="2" t="s">
        <v>287</v>
      </c>
    </row>
    <row r="99" ht="15.75" customHeight="1">
      <c r="A99" s="2" t="s">
        <v>284</v>
      </c>
      <c r="B99" s="2" t="s">
        <v>285</v>
      </c>
      <c r="C99" s="2" t="s">
        <v>15</v>
      </c>
      <c r="D99" s="2" t="s">
        <v>16</v>
      </c>
      <c r="E99" s="2" t="s">
        <v>17</v>
      </c>
      <c r="F99" s="2" t="s">
        <v>324</v>
      </c>
      <c r="G99" s="2" t="s">
        <v>19</v>
      </c>
      <c r="I99" s="2">
        <v>5.0</v>
      </c>
      <c r="K99" s="2" t="s">
        <v>287</v>
      </c>
      <c r="L99" s="2"/>
      <c r="M99" s="2" t="s">
        <v>325</v>
      </c>
      <c r="N99" s="2" t="s">
        <v>326</v>
      </c>
      <c r="O99" s="2" t="s">
        <v>89</v>
      </c>
      <c r="P99" s="2" t="s">
        <v>90</v>
      </c>
      <c r="Q99" s="2" t="str">
        <f t="shared" si="1"/>
        <v>Bill Title: Dealers of electric motor vehicles. (FE) - Bill Description: An Act to amend 218.0116 (1) (n); and to create 218.0121 (3m) (e) of the statutes; Relating to: dealers of electric motor vehicles. (FE)</v>
      </c>
      <c r="R99" s="2"/>
      <c r="S99" s="2" t="s">
        <v>79</v>
      </c>
    </row>
    <row r="100" ht="15.75" customHeight="1">
      <c r="A100" s="2" t="s">
        <v>284</v>
      </c>
      <c r="B100" s="2" t="s">
        <v>285</v>
      </c>
      <c r="C100" s="2" t="s">
        <v>15</v>
      </c>
      <c r="D100" s="2" t="s">
        <v>16</v>
      </c>
      <c r="E100" s="2" t="s">
        <v>17</v>
      </c>
      <c r="F100" s="2" t="s">
        <v>327</v>
      </c>
      <c r="G100" s="2" t="s">
        <v>19</v>
      </c>
      <c r="I100" s="2">
        <v>5.0</v>
      </c>
      <c r="K100" s="2" t="s">
        <v>287</v>
      </c>
      <c r="L100" s="2"/>
      <c r="M100" s="2" t="s">
        <v>325</v>
      </c>
      <c r="N100" s="2" t="s">
        <v>326</v>
      </c>
      <c r="O100" s="2" t="s">
        <v>89</v>
      </c>
      <c r="P100" s="2" t="s">
        <v>90</v>
      </c>
      <c r="Q100" s="2" t="str">
        <f t="shared" si="1"/>
        <v>Bill Title: Dealers of electric motor vehicles. (FE) - Bill Description: An Act to amend 218.0116 (1) (n); and to create 218.0121 (3m) (e) of the statutes; Relating to: dealers of electric motor vehicles. (FE)</v>
      </c>
      <c r="R100" s="2"/>
      <c r="S100" s="2" t="s">
        <v>79</v>
      </c>
    </row>
    <row r="101" ht="15.75" customHeight="1">
      <c r="A101" s="2" t="s">
        <v>284</v>
      </c>
      <c r="B101" s="2" t="s">
        <v>285</v>
      </c>
      <c r="C101" s="2" t="s">
        <v>15</v>
      </c>
      <c r="D101" s="2" t="s">
        <v>16</v>
      </c>
      <c r="E101" s="2" t="s">
        <v>17</v>
      </c>
      <c r="F101" s="2" t="s">
        <v>328</v>
      </c>
      <c r="G101" s="2" t="s">
        <v>19</v>
      </c>
      <c r="I101" s="2">
        <v>5.0</v>
      </c>
      <c r="K101" s="2" t="s">
        <v>287</v>
      </c>
      <c r="L101" s="2"/>
      <c r="M101" s="2" t="s">
        <v>322</v>
      </c>
      <c r="N101" s="2" t="s">
        <v>323</v>
      </c>
      <c r="O101" s="2" t="s">
        <v>203</v>
      </c>
      <c r="P101" s="2" t="s">
        <v>204</v>
      </c>
      <c r="Q101" s="2" t="str">
        <f t="shared" si="1"/>
        <v>Bill Title: Focus on Energy inclusion of programs promoting energy efficiency and renewable energy measures for low-income households. (FE) - Bill Description: An Act to amend 196.374 (2) (a) 1. and 196.374 (3) (b) 1.; and to create 196.374 (1) (gm), 196.374 (2) (a) 2. f. and 196.374 (3) (f) 5. of the statutes; Relating to: Focus on Energy inclusion of programs promoting energy efficiency and renewable energy measures for low-income households. (FE)</v>
      </c>
      <c r="R101" s="2"/>
    </row>
    <row r="102" ht="15.75" customHeight="1">
      <c r="A102" s="2" t="s">
        <v>284</v>
      </c>
      <c r="B102" s="2" t="s">
        <v>285</v>
      </c>
      <c r="C102" s="2" t="s">
        <v>15</v>
      </c>
      <c r="D102" s="2" t="s">
        <v>16</v>
      </c>
      <c r="E102" s="2" t="s">
        <v>17</v>
      </c>
      <c r="F102" s="2" t="s">
        <v>329</v>
      </c>
      <c r="G102" s="2" t="s">
        <v>19</v>
      </c>
      <c r="I102" s="2">
        <v>5.0</v>
      </c>
      <c r="K102" s="2" t="s">
        <v>287</v>
      </c>
      <c r="L102" s="2"/>
      <c r="M102" s="2" t="s">
        <v>330</v>
      </c>
      <c r="N102" s="2" t="s">
        <v>331</v>
      </c>
      <c r="O102" s="2" t="s">
        <v>332</v>
      </c>
      <c r="P102" s="2" t="s">
        <v>333</v>
      </c>
      <c r="Q102" s="2" t="str">
        <f t="shared" si="1"/>
        <v>Bill Title: Creating a grant program for farmers who use certain sustainable practices, granting rule-making authority, and making an appropriation. (FE) - Bill Description: An Act to create 20.115 (7) (cm) and 93.60 of the statutes; Relating to: creating a grant program for farmers who use certain sustainable practices, granting rule-making authority, and making an appropriation. (FE)</v>
      </c>
      <c r="R102" s="2"/>
      <c r="S102" s="2" t="s">
        <v>145</v>
      </c>
    </row>
    <row r="103" ht="15.75" customHeight="1">
      <c r="A103" s="2" t="s">
        <v>284</v>
      </c>
      <c r="B103" s="2" t="s">
        <v>285</v>
      </c>
      <c r="C103" s="2" t="s">
        <v>15</v>
      </c>
      <c r="D103" s="2" t="s">
        <v>16</v>
      </c>
      <c r="E103" s="2" t="s">
        <v>17</v>
      </c>
      <c r="F103" s="2" t="s">
        <v>334</v>
      </c>
      <c r="G103" s="2" t="s">
        <v>19</v>
      </c>
      <c r="I103" s="2">
        <v>5.0</v>
      </c>
      <c r="K103" s="2" t="s">
        <v>287</v>
      </c>
      <c r="L103" s="2"/>
      <c r="M103" s="2" t="s">
        <v>312</v>
      </c>
      <c r="N103" s="2" t="s">
        <v>313</v>
      </c>
      <c r="O103" s="2" t="s">
        <v>314</v>
      </c>
      <c r="P103" s="2" t="s">
        <v>315</v>
      </c>
      <c r="Q103" s="2" t="str">
        <f t="shared" si="1"/>
        <v>Bill Title: Creating a stretch energy code. (FE) - Bill Description: An Act to create 101.02 (7r) (h) and 101.028 of the statutes; Relating to: creating a stretch energy code. (FE)</v>
      </c>
      <c r="R103" s="2"/>
    </row>
    <row r="104" ht="15.75" customHeight="1">
      <c r="A104" s="2" t="s">
        <v>284</v>
      </c>
      <c r="B104" s="2" t="s">
        <v>285</v>
      </c>
      <c r="C104" s="2" t="s">
        <v>15</v>
      </c>
      <c r="D104" s="2" t="s">
        <v>16</v>
      </c>
      <c r="E104" s="2" t="s">
        <v>17</v>
      </c>
      <c r="F104" s="2" t="s">
        <v>335</v>
      </c>
      <c r="G104" s="2" t="s">
        <v>19</v>
      </c>
      <c r="I104" s="2">
        <v>5.0</v>
      </c>
      <c r="K104" s="2" t="s">
        <v>287</v>
      </c>
      <c r="L104" s="2"/>
      <c r="M104" s="2" t="s">
        <v>301</v>
      </c>
      <c r="N104" s="2" t="s">
        <v>317</v>
      </c>
      <c r="O104" s="2" t="s">
        <v>128</v>
      </c>
      <c r="P104" s="2" t="s">
        <v>129</v>
      </c>
      <c r="Q104" s="2" t="str">
        <f t="shared" si="1"/>
        <v>Bill Title: Utility aid payments to towns and counties for production plants that generate electricity from wind power. (FE) - Bill Description: An Act to amend 79.04 (6) (c) 1. of the statutes; Relating to: utility aid payments to towns and counties for production plants that generate electricity from wind power. (FE)</v>
      </c>
      <c r="R104" s="2"/>
      <c r="S104" s="2" t="s">
        <v>65</v>
      </c>
    </row>
    <row r="105" ht="15.75" customHeight="1">
      <c r="A105" s="2" t="s">
        <v>284</v>
      </c>
      <c r="B105" s="2" t="s">
        <v>285</v>
      </c>
      <c r="C105" s="2" t="s">
        <v>15</v>
      </c>
      <c r="D105" s="2" t="s">
        <v>16</v>
      </c>
      <c r="E105" s="2" t="s">
        <v>17</v>
      </c>
      <c r="F105" s="2" t="s">
        <v>336</v>
      </c>
      <c r="G105" s="2" t="s">
        <v>19</v>
      </c>
      <c r="I105" s="2">
        <v>5.0</v>
      </c>
      <c r="K105" s="2" t="s">
        <v>287</v>
      </c>
      <c r="L105" s="2"/>
      <c r="M105" s="2" t="s">
        <v>304</v>
      </c>
      <c r="N105" s="2" t="s">
        <v>305</v>
      </c>
      <c r="O105" s="2" t="s">
        <v>274</v>
      </c>
      <c r="P105" s="2" t="s">
        <v>275</v>
      </c>
      <c r="Q105" s="2" t="str">
        <f t="shared" si="1"/>
        <v>Bill Title: A charging facility grant program and making an appropriation. (FE) - Bill Description: An Act to amend 20.855 (4) (h); and to create 16.047 (4p) of the statutes; Relating to: a charging facility grant program and making an appropriation. (FE)</v>
      </c>
      <c r="R105" s="2"/>
    </row>
    <row r="106" ht="15.75" customHeight="1">
      <c r="A106" s="2" t="s">
        <v>337</v>
      </c>
      <c r="B106" s="2" t="s">
        <v>95</v>
      </c>
      <c r="C106" s="2" t="s">
        <v>15</v>
      </c>
      <c r="D106" s="2" t="s">
        <v>16</v>
      </c>
      <c r="E106" s="2" t="s">
        <v>17</v>
      </c>
      <c r="F106" s="2" t="s">
        <v>338</v>
      </c>
      <c r="G106" s="2" t="s">
        <v>19</v>
      </c>
      <c r="I106" s="2">
        <v>146.0</v>
      </c>
      <c r="K106" s="2" t="s">
        <v>339</v>
      </c>
      <c r="L106" s="2"/>
      <c r="M106" s="2" t="s">
        <v>340</v>
      </c>
      <c r="N106" s="2" t="s">
        <v>341</v>
      </c>
      <c r="O106" s="2" t="s">
        <v>342</v>
      </c>
      <c r="P106" s="2" t="s">
        <v>343</v>
      </c>
      <c r="Q106" s="2" t="str">
        <f t="shared" si="1"/>
        <v>Bill Title: 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 - Bill Description: An Act to repeal 20.155 (3) (s), 196.374 (1) (i), 196.374 (1) (o), 196.374 (3) (b) (title) and 2. to 4., 196.374 (5) (bm) 3., 196.374 (7) (a), 196.374 (7) (b) 2., 196.374 (7) (c), 196.374 (7) (d), 196.377 (title), 196.377 (2), 196.378 (1) (am), 196.378 (1) (b), 196.378 (1) (fr), 196.378 (1) (h) 1., 1m. and 2., 196.378 (1) (j), 196.378 (1) (o), 196.378 (2) (b) 2., 196.378 (2) (b) 4. and 5. and 196.378 (4); to renumber 16.965 (1) (a), 84.185 (4), 196.025 (1) (ag) 1., 196.25 (1), 196.374 (7) (b) (title), 196.377 (1), 196.378 (1) (c) and (d), 196.378 (1) (fm) (intro.), 196.378 (1) (g), 196.378 (1) (k), 196.378 (1) (p), 196.49 (1), 196.491 (5), 196.493 (2) (b) 3., 196.65 (1), 196.66 (1) and 292.75 (5); to renumber and amend 26.38 (2m) (b), 101.027 (1), 196.025 (1) (b) 1., 196.374 (7) (b) 1., 196.374 (8), 196.378 (1) (intro.) and (ag), 196.378 (1) (ar), 196.378 (1) (fg), 196.378 (1) (fm) 1., 196.378 (1) (fm) 2., 196.378 (1) (h) (intro.), 196.378 (1) (i), 196.378 (2) (c), 196.491 (1) (g), 196.491 (1) (w) 2., 196.491 (3m) (d), 196.493 (1), 196.493 (2) (intro.), 196.493 (2) (a), 196.493 (2) (b) (intro.), 196.493 (2) (b) 1., 196.493 (2) (b) 2., 285.30 (5), 292.75 (7), 560.032 (1), 560.032 (2), 560.302 and 560.305 (4); to consolidate, renumber and amend 196.374 (3) (a) and (b) 1. and 196.374 (3) (c) 2. (intro.), a. and b.; to amend 16.75 (12) (a) 4., 16.965 (2), 25.96, 66.0309 (title), 66.0602 (2), 77.54 (30) (a) 1m., 79.005 (1b), 79.005 (4) (d), 79.04 (6) (a), 84.185 (3) (a) (intro.), 101.027 (2), 101.027 (3) (a) 1., 101.027 (3) (b) 1., 101.62, 101.63 (1) (intro.), 101.80 (1j), 110.20 (1) (b), 110.20 (3) (a), 196.025 (1) (b) 2., 196.025 (1) (c) 1., 196.025 (1) (c) 2., 196.025 (2m) (c), 196.374 (1) (b), 196.374 (1) (c), 196.374 (1) (d), 196.374 (1) (f), 196.374 (1) (j) (intro.), 196.374 (2) (a) 1., 196.374 (2) (a) 2. (intro.), 196.374 (2) (a) 2. a., 196.374 (2) (a) 2. b., 196.374 (2) (a) 2. d., 196.374 (2) (a) 3., 196.374 (2) (b) (title), 196.374 (2) (b) 1., 196.374 (2) (b) 2., 196.374 (2) (b) 3., 196.374 (2) (c), 196.374 (3) (c) (title), 196.374 (3) (c) 1., 196.374 (3) (d), 196.374 (3) (e) 1., 196.374 (3) (e) 2., 196.374 (3) (f) 1., 196.374 (3) (f) 2., 196.374 (3) (f) 3., 196.374 (3) (f) 4., 196.374 (4) (a) (intro.), 196.374 (4) (a) 1., 196.374 (4) (a) 2., 196.374 (4) (b), 196.374 (5) (a), 196.374 (5) (d), 196.374 (5m) (a), 196.374 (5m) (b), 196.374 (6), 196.374 (7) (e) 1. (intro.), 196.374 (7) (e) 1. a., 196.374 (7) (e) 1. b., 196.374 (7) (e) 1. c., 196.378 (2) (a) 1., 196.378 (2) (a) 2. c., 196.378 (2) (a) 2. d., 196.378 (2) (a) 2. e., 196.378 (2) (b) (intro.), 196.378 (2) (b) 1m. (intro.), 196.378 (2) (b) 1m. a., 196.378 (2) (d) (intro.), 196.378 (2) (e) (intro.), 196.378 (2) (f), 196.378 (2) (g) 2., 196.378 (4m) (a), 196.378 (4m) (b), 196.378 (5) (intro.), 196.378 (5) (a), 196.49 (2), 196.49 (3) (a), 196.49 (4), 196.49 (6), 196.491 (3) (d) (intro.), 196.491 (3) (d) 2., 196.491 (3) (d) 3., 196.491 (3) (g), 196.491 (3m) (title), 196.491 (3m) (a) (intro.), 196.491 (3m) (b) 1. am., 196.491 (3m) (b) 3. b., 196.491 (3m) (c) 1. a., 196.493 (title), 196.494 (1) (a), 196.52 (9) (g), 196.65 (2), 196.66 (2), 196.66 (4) (b), 196.795 (11) (b), 196.85 (1m) (a), 285.30 (2) (intro.), 285.87 (1), 285.87 (2) (a), 299.97 (1), 560.032 (4), 560.081 (2) (e), 560.13 (2) (b) 2., 560.13 (3) (intro.) and 560.205 (1) (g); to repeal and recreate 196.374 (7) (e) (title) and 196.378 (3); to create 15.347 (3), 16.856, 16.954, 16.956 (1) (bk) and (bn) and (3) (f) to (i), 16.956 (3) (j), 16.965 (1) (ag), 16.965 (1) (c), 16.965 (4) (g), 16.965 (5), 20.115 (4) (d), 26.38 (2m) (b) 2., 26.38 (3) (d), 26.42, 36.605, 66.0309 (17), 66.0602 (3) (e) 9., 76.28 (1) (gm) 3., 84.185 (1) (br) and (cr), 84.185 (2) (b) 15., 84.185 (2) (d), 84.185 (2m), 84.185 (4) (b), 85.021, 85.0215, 93.47, 93.475, 100.215, 101.02 (23), 101.027 (1g), 101.027 (1r), 101.027 (4), 101.028, 101.173, 101.63 (1m), 101.80 (2m), 196.025 (1) (ag) 1g., 196.025 (1) (b) 1. b., 196.025 (1) (c) 3., 196.025 (1) (e), 196.025 (7), 196.25 (1g), 196.374 (1) (am), 196.374 (1) (dm), 196.374 (1) (er), 196.374 (1) (hm), 196.374 (1) (ig), 196.374 (1) (ir), 196.374 (1) (j) 8., 196.374 (1) (mb), 196.374 (1) (me), 196.374 (1) (mh), 196.374 (1) (mL), 196.374 (1) (mo), 196.374 (1) (mr), 196.374 (1) (mu), 196.374 (3) (bc), (bg), (bn), (br) and (bw), 196.374 (3) (c) 2. am., bm., c., d. and e., 196.374 (3) (dm), 196.374 (5m) (am), 196.374 (7) (am), 196.374 (7) (bg), 196.374 (7) (cm), 196.374 (7) (dm), 196.374 (7) (e) 1. e., 196.374 (8) (a), (b) and (c), 196.374 (9), 196.378 (1g), 196.378 (1r) (de), 196.378 (1r) (dm), 196.378 (1r) (ds), 196.378 (1r) (fg) 2., 196.378 (1r) (fg) 3., 196.378 (1r) (fm) 3., 196.378 (1r) (fm) 4., 196.378 (1r) (gm), 196.378 (2) (a) 2. f., 196.378 (2) (a) 2. g., 196.378 (2) (a) 2. h., 196.378 (2) (a) 2. i., 196.378 (2) (b) 1r., 196.378 (2) (b) 2m., 196.378 (2) (bm), 196.378 (2) (h), 196.378 (3m), 196.379, 196.49 (1g), 196.49 (3) (cm), 196.49 (5m), 196.491 (1) (g) 2., 196.491 (1) (i), 196.491 (1) (j), 196.491 (1) (w) 2. b., 196.491 (3) (em), 196.491 (3m) (d) 1., 196.491 (3m) (d) 2., 196.491 (5) (am), 196.491 (5) (c) 1. am., 196.491 (5) (c) 2. bm., 196.493 (1g), 196.493 (1r) (ag), 196.493 (1r) (b), 196.493 (2) (am) 1m., 196.493 (2) (am) 2. c., 196.493 (2) (am) 3., 196.493 (2) (am) 4., 196.493 (2) (c), 196.493 (3), 196.493 (4), 196.494 (1) (am), 196.65 (1g), 196.66 (1g), 196.795 (6m) (a) 4m., 196.795 (6m) (cm), 196.80 (1r), 196.85 (1m) (e), 285.305, 285.60 (11), 285.795, 292.75 (5) (a) 2m., 292.75 (5) (b), 292.75 (5m), 292.75 (7) (b), 299.03, 299.035, 299.04, 299.045, 346.94 (21), 346.95 (11), 560.032 (1g), 560.032 (1r) (b), 560.032 (2) (b), 560.081 (1m), 560.081 (2) (f) 6., 560.13 (2) (b) 3., 560.13 (3) (em), 560.13 (3m), 560.302 (1m) and 560.305 (4) (b) of the statutes; and to affect 1983 Wisconsin Act 401, section 1; relating to: 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v>
      </c>
      <c r="R106" s="2"/>
    </row>
    <row r="107" ht="15.75" customHeight="1">
      <c r="A107" s="2" t="s">
        <v>337</v>
      </c>
      <c r="B107" s="2" t="s">
        <v>95</v>
      </c>
      <c r="C107" s="2" t="s">
        <v>15</v>
      </c>
      <c r="D107" s="2" t="s">
        <v>16</v>
      </c>
      <c r="E107" s="2" t="s">
        <v>17</v>
      </c>
      <c r="F107" s="2" t="s">
        <v>344</v>
      </c>
      <c r="G107" s="2" t="s">
        <v>19</v>
      </c>
      <c r="I107" s="2">
        <v>142.0</v>
      </c>
      <c r="K107" s="2" t="s">
        <v>339</v>
      </c>
      <c r="L107" s="2"/>
      <c r="M107" s="2" t="s">
        <v>340</v>
      </c>
      <c r="N107" s="2" t="s">
        <v>345</v>
      </c>
      <c r="O107" s="2" t="s">
        <v>342</v>
      </c>
      <c r="P107" s="2" t="s">
        <v>343</v>
      </c>
      <c r="Q107" s="2" t="str">
        <f t="shared" si="1"/>
        <v>Bill Title: 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 - Bill Description: An Act to repeal 20.155 (3) (s), 196.374 (1) (i), 196.374 (1) (o), 196.374 (3) (b) (title) and 2. to 4., 196.374 (5) (bm) 3., 196.374 (7) (a), 196.374 (7) (b) 2., 196.374 (7) (c), 196.374 (7) (d), 196.377 (title), 196.377 (2), 196.378 (1) (am), 196.378 (1) (b), 196.378 (1) (fr), 196.378 (1) (h) 1., 1m. and 2., 196.378 (1) (j), 196.378 (1) (o), 196.378 (2) (b) 2., 196.378 (2) (b) 4. and 5. and 196.378 (4); to renumber 16.965 (1) (a), 84.185 (4), 196.025 (1) (ag) 1., 196.25 (1), 196.374 (7) (b) (title), 196.377 (1), 196.378 (1) (c) and (d), 196.378 (1) (fm) (intro.), 196.378 (1) (g), 196.378 (1) (k), 196.378 (1) (p), 196.49 (1), 196.491 (5), 196.493 (2) (b) 3., 196.65 (1), 196.66 (1) and 292.75 (5); to renumber and amend 26.38 (2m) (b), 101.027 (1), 196.025 (1) (b) 1., 196.374 (7) (b) 1., 196.374 (8), 196.378 (1) (intro.) and (ag), 196.378 (1) (ar), 196.378 (1) (fg), 196.378 (1) (fm) 1., 196.378 (1) (fm) 2., 196.378 (1) (h) (intro.), 196.378 (1) (i), 196.378 (2) (c), 196.491 (1) (g), 196.491 (1) (w) 2., 196.491 (3m) (d), 196.493 (1), 196.493 (2) (intro.), 196.493 (2) (a), 196.493 (2) (b) (intro.), 196.493 (2) (b) 1., 196.493 (2) (b) 2., 285.30 (5), 292.75 (7), 560.032 (1), 560.032 (2), 560.302 and 560.305 (4); to consolidate, renumber and amend 196.374 (3) (a) and (b) 1. and 196.374 (3) (c) 2. (intro.), a. and b.; to amend 16.75 (12) (a) 4., 16.965 (2), 25.96, 66.0309 (title), 66.0602 (2), 77.54 (30) (a) 1m., 79.005 (1b), 79.005 (4) (d), 79.04 (6) (a), 84.185 (3) (a) (intro.), 101.027 (2), 101.027 (3) (a) 1., 101.027 (3) (b) 1., 101.62, 101.63 (1) (intro.), 101.80 (1j), 110.20 (1) (b), 110.20 (3) (a), 196.025 (1) (b) 2., 196.025 (1) (c) 1., 196.025 (1) (c) 2., 196.025 (2m) (c), 196.374 (1) (b), 196.374 (1) (c), 196.374 (1) (d), 196.374 (1) (f), 196.374 (1) (j) (intro.), 196.374 (2) (a) 1., 196.374 (2) (a) 2. (intro.), 196.374 (2) (a) 2. a., 196.374 (2) (a) 2. b., 196.374 (2) (a) 2. d., 196.374 (2) (a) 3., 196.374 (2) (b) (title), 196.374 (2) (b) 1., 196.374 (2) (b) 2., 196.374 (2) (b) 3., 196.374 (2) (c), 196.374 (3) (c) (title), 196.374 (3) (c) 1., 196.374 (3) (d), 196.374 (3) (e) 1., 196.374 (3) (e) 2., 196.374 (3) (f) 1., 196.374 (3) (f) 2., 196.374 (3) (f) 3., 196.374 (3) (f) 4., 196.374 (4) (a) (intro.), 196.374 (4) (a) 1., 196.374 (4) (a) 2., 196.374 (4) (b), 196.374 (5) (a), 196.374 (5) (d), 196.374 (5m) (a), 196.374 (5m) (b), 196.374 (6), 196.374 (7) (e) 1. (intro.), 196.374 (7) (e) 1. a., 196.374 (7) (e) 1. b., 196.374 (7) (e) 1. c., 196.378 (2) (a) 1., 196.378 (2) (a) 2. c., 196.378 (2) (a) 2. d., 196.378 (2) (a) 2. e., 196.378 (2) (b) (intro.), 196.378 (2) (b) 1m. (intro.), 196.378 (2) (b) 1m. a., 196.378 (2) (d) (intro.), 196.378 (2) (e) (intro.), 196.378 (2) (f), 196.378 (2) (g) 2., 196.378 (4m) (a), 196.378 (4m) (b), 196.378 (5) (intro.), 196.378 (5) (a), 196.49 (2), 196.49 (3) (a), 196.49 (4), 196.49 (6), 196.491 (3) (d) (intro.), 196.491 (3) (d) 2., 196.491 (3) (d) 3., 196.491 (3) (g), 196.491 (3m) (title), 196.491 (3m) (a) (intro.), 196.491 (3m) (b) 1. am., 196.491 (3m) (b) 3. b., 196.491 (3m) (c) 1. a., 196.493 (title), 196.494 (1) (a), 196.52 (9) (g), 196.66 (2), 196.66 (4) (b), 196.795 (11) (b), 196.85 (1m) (a), 285.30 (2) (intro.), 285.87 (1), 285.87 (2) (a), 299.97 (1), 560.032 (4), 560.081 (2) (e), 560.13 (2) (b) 2., 560.13 (3) (intro.) and 560.205 (1) (g); to repeal and recreate 196.374 (7) (e) (title) and 196.378 (3); to create 15.347 (3), 16.856, 16.954, 16.956 (1) (bk) and (bn) and (3) (f) to (i), 16.956 (3) (j), 16.965 (1) (ag), 16.965 (1) (c), 16.965 (4) (g), 16.965 (5), 20.115 (4) (d), 26.38 (2m) (b) 2., 26.38 (3) (d), 26.42, 36.605, 66.0309 (17), 66.0602 (3) (e) 9., 76.28 (1) (gm) 3., 84.185 (1) (br) and (cr), 84.185 (2) (b) 15., 84.185 (2) (d), 84.185 (2m), 84.185 (4) (b), 85.021, 85.0215, 93.47, 93.475, 100.215, 101.02 (23), 101.027 (1g), 101.027 (1r), 101.027 (4), 101.028, 101.173, 101.63 (1m), 101.80 (2m), 196.025 (1) (ag) 1g., 196.025 (1) (b) 1. b., 196.025 (1) (c) 3., 196.025 (1) (e), 196.025 (7), 196.25 (1g), 196.374 (1) (am), 196.374 (1) (dm), 196.374 (1) (er), 196.374 (1) (hm), 196.374 (1) (ig), 196.374 (1) (ir), 196.374 (1) (j) 8., 196.374 (1) (mb), 196.374 (1) (me), 196.374 (1) (mh), 196.374 (1) (mL), 196.374 (1) (mo), 196.374 (1) (mr), 196.374 (1) (mu), 196.374 (3) (bc), (bg), (bn), (br) and (bw), 196.374 (3) (c) 2. am., bm., c., d. and e., 196.374 (3) (dm), 196.374 (5m) (am), 196.374 (7) (am), 196.374 (7) (bg), 196.374 (7) (cm), 196.374 (7) (dm), 196.374 (7) (e) 1. e., 196.374 (8) (a), (b) and (c), 196.374 (9), 196.378 (1g), 196.378 (1r) (de), 196.378 (1r) (dm), 196.378 (1r) (ds), 196.378 (1r) (fg) 2., 196.378 (1r) (fg) 3., 196.378 (1r) (fm) 3., 196.378 (1r) (fm) 4., 196.378 (1r) (gm), 196.378 (2) (a) 2. f., 196.378 (2) (a) 2. g., 196.378 (2) (a) 2. h., 196.378 (2) (a) 2. i., 196.378 (2) (b) 1r., 196.378 (2) (b) 2m., 196.378 (2) (bm), 196.378 (2) (h), 196.378 (3m), 196.379, 196.49 (1g), 196.49 (3) (cm), 196.49 (5m), 196.491 (1) (g) 2., 196.491 (1) (i), 196.491 (1) (j), 196.491 (1) (w) 2. b., 196.491 (3) (em), 196.491 (3m) (d) 1., 196.491 (3m) (d) 2., 196.491 (5) (am), 196.491 (5) (c) 1. am., 196.491 (5) (c) 2. bm., 196.493 (1g), 196.493 (1r) (ag), 196.493 (1r) (b), 196.493 (2) (am) 1m., 196.493 (2) (am) 2. c., 196.493 (2) (am) 3., 196.493 (2) (am) 4., 196.493 (2) (c), 196.493 (3), 196.493 (4), 196.494 (1) (am), 196.65 (1g), 196.65 (2), 196.66 (1g), 196.795 (6m) (a) 4m., 196.795 (6m) (cm), 196.80 (1r), 196.85 (1m) (e), 285.305, 285.60 (11), 285.795, 292.75 (5) (a) 2m., 292.75 (5) (b), 292.75 (5m), 292.75 (7) (b), 299.03, 299.035, 299.04, 299.045, 346.94 (21), 346.95 (11), 560.032 (1g), 560.032 (1r) (b), 560.032 (2) (b), 560.081 (1m), 560.081 (2) (f) 6., 560.13 (2) (b) 3., 560.13 (3) (em), 560.13 (3m), 560.302 (1m) and 560.305 (4) (b) of the statutes; and to affect 1983 Wisconsin Act 401, section 1; relating to: goals for reductions in greenhouse gas emissions, for construction of zero net energy buildings and for energy conservation; information, analyses, reports, education, and training concerning greenhouse gas emissions and climate change; energy efficiency and renewable resource programs; renewable energy requirements of electric utilities and retail cooperatives; requiring electric utilities to purchase renewable energy from certain renewable facilities in their service territories; authority of the Public Service Commission over nuclear power plants; motor vehicle emission limitations; a low carbon standard for transportation fuels; the brownfield site assessment grant program, the main street program, the brownfields grant program, the forward innovation fund, grants to local governments for planning activities, the transportation facilities economic assistance and development program, a model parking ordinance; surface transportation planning by the Department of Transportation and metropolitan planning organizations to reduce greenhouse gas emissions; environmental evaluations for transportation projects; idling limits for certain vehicles; energy conservation codes for public buildings, places of employment, one- and two-family dwellings, and agricultural facilities; design standards for state buildings; energy efficiency standards for certain consumer audio and video devices, boiler inspection requirements; greenhouse gas emissions and energy use by certain state agencies and state assistance to school districts in achieving energy efficiencies; creating an exception to local levy limits for amounts spent on energy efficiency measures; creating an energy crop reserve program; identification of private forest land, promoting sequestration of carbon in forests, qualifying practices and cost-share requirements under the forest grant program established by the Department of Natural Resources; air pollution permits for certain stationary sources reducing greenhouse gas emissions; allocating a portion of existing tax-exempt industrial development revenue bonding to clean energy manufacturing facilities and renewable power generating facilities; requiring a report on certain programs to limit greenhouse gas emissions; granting rule-making authority; requiring the exercise of rule-making authority; and providing a penalty.</v>
      </c>
      <c r="R107" s="2"/>
    </row>
    <row r="108" ht="15.75" customHeight="1">
      <c r="A108" s="2" t="s">
        <v>337</v>
      </c>
      <c r="B108" s="2" t="s">
        <v>95</v>
      </c>
      <c r="C108" s="2" t="s">
        <v>15</v>
      </c>
      <c r="D108" s="2" t="s">
        <v>16</v>
      </c>
      <c r="E108" s="2" t="s">
        <v>17</v>
      </c>
      <c r="F108" s="2" t="s">
        <v>346</v>
      </c>
      <c r="G108" s="2" t="s">
        <v>19</v>
      </c>
      <c r="I108" s="2">
        <v>34.0</v>
      </c>
      <c r="K108" s="2" t="s">
        <v>339</v>
      </c>
      <c r="L108" s="2"/>
      <c r="M108" s="2" t="s">
        <v>347</v>
      </c>
      <c r="N108" s="2" t="s">
        <v>348</v>
      </c>
      <c r="O108" s="2" t="s">
        <v>143</v>
      </c>
      <c r="P108" s="2" t="s">
        <v>144</v>
      </c>
      <c r="Q108" s="2" t="str">
        <f t="shared" si="1"/>
        <v>Bill Title: Allowing certain utilities to administer investment programs for energy efficiency improvements and renewable energy applications, creating requirements for political subdivision loans for similar improvements and applications, providing an exemption from emergency rule procedures, and granting rule-making authority. - Bill Description: An Act to renumber 16.26 and 196.374 (5) (a); to amend 66.0627 (8), 103.49 (3) (ar), 109.09 (1), 111.322 (2m) (c), 196.374 (4) (b), 196.374 (5) (b) 1., 196.374 (5) (b) 2., 196.374 (5) (bm) 1., 196.374 (5m) (a), 196.378 (1) (i), 196.378 (3) (a) 1., 196.378 (3) (c), 227.01 (13) (t), 946.15 (1), 946.15 (2), 946.15 (3) and 946.15 (4); and to create 16.26 (2), 196.374 (2) (b) 2m., 196.374 (2) (d), 196.374 (5) (a) 2., 196.3745, 196.378 (3) (a) 1m. and 709.03 (form) C. 25m. of the statutes; relating to: allowing certain utilities to administer investment programs for energy efficiency improvements and renewable energy applications, creating requirements for political subdivision loans for similar improvements and applications, providing an exemption from emergency rule procedures, and granting rule-making authority.</v>
      </c>
      <c r="R108" s="2"/>
    </row>
    <row r="109" ht="15.75" customHeight="1">
      <c r="A109" s="2" t="s">
        <v>337</v>
      </c>
      <c r="B109" s="2" t="s">
        <v>95</v>
      </c>
      <c r="C109" s="2" t="s">
        <v>15</v>
      </c>
      <c r="D109" s="2" t="s">
        <v>16</v>
      </c>
      <c r="E109" s="2" t="s">
        <v>17</v>
      </c>
      <c r="F109" s="2" t="s">
        <v>349</v>
      </c>
      <c r="G109" s="2" t="s">
        <v>19</v>
      </c>
      <c r="I109" s="2">
        <v>11.0</v>
      </c>
      <c r="K109" s="2" t="s">
        <v>339</v>
      </c>
      <c r="L109" s="2"/>
      <c r="M109" s="2" t="s">
        <v>221</v>
      </c>
      <c r="N109" s="2" t="s">
        <v>222</v>
      </c>
      <c r="O109" s="2" t="s">
        <v>143</v>
      </c>
      <c r="P109" s="2" t="s">
        <v>144</v>
      </c>
      <c r="Q109" s="2" t="str">
        <f t="shared" si="1"/>
        <v>Bill Title: Expanding the authority of political subdivisions to make residential energy efficiency improvement loans, and authorizing political subdivisions to make water efficiency improvement loans and impose special charges for the loans. - Bill Description: An Act to amend 66.0627 (title), 66.0627 (1) (a) and 66.0627 (8); and to create 66.0627 (1) (d) of the statutes; relating to: expanding the authority of political subdivisions to make residential energy efficiency improvement loans, and authorizing political subdivisions to make water efficiency improvement loans and impose special charges for the loans.</v>
      </c>
      <c r="R109" s="2"/>
    </row>
    <row r="110" ht="15.75" customHeight="1">
      <c r="A110" s="2" t="s">
        <v>337</v>
      </c>
      <c r="B110" s="2" t="s">
        <v>95</v>
      </c>
      <c r="C110" s="2" t="s">
        <v>15</v>
      </c>
      <c r="D110" s="2" t="s">
        <v>16</v>
      </c>
      <c r="E110" s="2" t="s">
        <v>17</v>
      </c>
      <c r="F110" s="2" t="s">
        <v>350</v>
      </c>
      <c r="G110" s="2" t="s">
        <v>19</v>
      </c>
      <c r="I110" s="2">
        <v>7.0</v>
      </c>
      <c r="K110" s="2" t="s">
        <v>339</v>
      </c>
      <c r="L110" s="2"/>
      <c r="M110" s="2" t="s">
        <v>351</v>
      </c>
      <c r="N110" s="2" t="s">
        <v>352</v>
      </c>
      <c r="O110" s="2" t="s">
        <v>35</v>
      </c>
      <c r="P110" s="2" t="s">
        <v>36</v>
      </c>
      <c r="Q110" s="2" t="str">
        <f t="shared" si="1"/>
        <v>Bill Title: Renewable portfolio standards and credits; electricity derived from biofuels; electric utility purchases of renewable energy and customer-generated electricity; distributed generation rules; granting rule-making authority; and requiring the exercise of rule-making authority. (FE) - Bill Description: An Act to repeal 196.378 (2) (a) 2. f.; to renumber and amend 196.378 (2) (bm) and 196.378 (3) (a) 1.; to amend 196.025 (1) (c) 1., 196.378 (1) (h) 1. g., 196.378 (1) (i), 196.378 (2) (a) 2. d., 196.378 (2) (a) 2. e., 196.378 (2) (b) (intro.), 196.378 (2) (b) 5., 196.378 (2) (c), 196.378 (2) (d) (intro.), 196.378 (2) (e) (intro.), 196.378 (2) (f) (intro.), 196.378 (2) (g) 2., 196.378 (3) (a) 1m., 196.378 (3) (b), 196.378 (3) (c), 196.378 (4m) (a), 196.491 (title), 196.491 (6) and 196.496 (1); and to create 196.378 (1) (ai), 196.378 (1) (ak), 196.378 (1) (df), 196.378 (1) (dh), 196.378 (2) (a) 2. g., h., i. and j., 196.378 (2) (am), 196.378 (2) (b) 1t., 196.378 (2) (bm) 2., 196.378 (3) (a) 1b., 196.378 (3) (a) 1f., 196.378 (3) (a) 1g., 196.379 and 196.491 (7) of the statutes; Relating to: renewable portfolio standards and credits; electricity derived from biofuels; electric utility purchases of renewable energy and customer-generated electricity; distributed generation rules; granting rule-making authority; and requiring the exercise of rule-making authority. (FE)</v>
      </c>
      <c r="R110" s="2"/>
      <c r="S110" s="2" t="s">
        <v>44</v>
      </c>
    </row>
    <row r="111" ht="15.75" customHeight="1">
      <c r="A111" s="2" t="s">
        <v>353</v>
      </c>
      <c r="B111" s="2" t="s">
        <v>285</v>
      </c>
      <c r="C111" s="2" t="s">
        <v>15</v>
      </c>
      <c r="D111" s="2" t="s">
        <v>16</v>
      </c>
      <c r="E111" s="2" t="s">
        <v>17</v>
      </c>
      <c r="F111" s="2" t="s">
        <v>354</v>
      </c>
      <c r="G111" s="2" t="s">
        <v>19</v>
      </c>
      <c r="I111" s="2">
        <v>25.0</v>
      </c>
      <c r="K111" s="2" t="s">
        <v>355</v>
      </c>
      <c r="L111" s="2"/>
      <c r="M111" s="2" t="s">
        <v>356</v>
      </c>
      <c r="N111" s="2" t="s">
        <v>357</v>
      </c>
      <c r="O111" s="2" t="s">
        <v>358</v>
      </c>
      <c r="P111" s="2" t="s">
        <v>359</v>
      </c>
      <c r="Q111" s="2" t="str">
        <f t="shared" si="1"/>
        <v>Bill Title: Financial assistance related to bioenergy feedstocks, biorefineries, and conversion to biomass energy; the definition of the term agricultural use for the purpose of determining the assessed value of a parcel of land; requiring a strategic bioenergy feedstock assessment; creation of a bioenergy council; the agricultural and forestry diversification programs; biofuels training assessment; a study of regulatory burdens relating to biofuel production facilities; marketing orders and agreements for bioenergy feedstocks; exempting personal renewable fuel production and use from the motor vehicle fuel tax, the petroleum inspection fee, and business tax registration requirements; an income and franchise tax credit for installing or retrofitting pumps that mix motor vehicle fuels from separate storage tanks; offering gasoline that is not blended with ethanol to motor fuel dealers; state renewable motor vehicle fuels sales goals; required sales of renewable motor vehicle fuels; use of petroleum-based transportation fuels by state vehicles; use of alternative fuels in flex fuel vehicles owned by the state; use of public alternative fuel refueling facilities; duties of the Office of Energy Independence; granting rule-making authority; requiring the exercise of rule-making authority; making appropriations; and providing penalties. - Bill Description: An Act to repeal 66.1103 (2) (k) 18. and 93.46 (3); to renumber and amend 16.956 (2) (c), 93.46 (1) (d) and 560.126 (1); to amend 16.04 (1) (a), 16.956 (3) (a) and (c), 20.115 (4) (c), 20.115 (4) (r), 70.32 (2) (c) 1g., 71.07 (5j) (b), 71.28 (5j) (b), 71.47 (5j) (b), 73.03 (50) (intro.), 93.46 (2) (a), 96.01 (3) and 96.02; and to create 15.137 (6), 16.045 (1) (cm) and (f), 16.045 (4m) and (6), 16.954, 16.956 (1) (bg) and (br), 16.956 (2) (c) 2. and 3., 16.956 (3) (f), 16.956 (4), 20.115 (3) (im), 26.42, 70.32 (2) (c) 1i., 70.32 (2) (c) 1k., 71.07 (5j) (a) 2d., 71.07 (5j) (a) 2m., 71.28 (5j) (a) 2d., 71.28 (5j) (a) 2m., 71.47 (5j) (a) 2d., 71.47 (5j) (a) 2m., 73.0303, 78.005 (13j), 78.01 (2n), 78.07 (5), 93.07 (26), 93.46 (1) (d) 1. to 4., 93.46 (1e), 93.46 (2) (b) 4m. and 5m. and (dm), 93.47, 96.01 (4m), 96.05 (1m), 100.51 (6), 100.60, 168.05 (6), 168.12 (2) and 560.126 (1d) of the statutes; relating to: financial assistance related to bioenergy feedstocks, biorefineries, and conversion to biomass energy; the definition of the term agricultural use for the purpose of determining the assessed value of a parcel of land; requiring a strategic bioenergy feedstock assessment; creation of a bioenergy council; the agricultural and forestry diversification programs; biofuels training assessment; a study of regulatory burdens relating to biofuel production facilities; marketing orders and agreements for bioenergy feedstocks; exempting personal renewable fuel production and use from the motor vehicle fuel tax, the petroleum inspection fee, and business tax registration requirements; an income and franchise tax credit for installing or retrofitting pumps that mix motor vehicle fuels from separate storage tanks; offering gasoline that is not blended with ethanol to motor fuel dealers; state renewable motor vehicle fuels sales goals; required sales of renewable motor vehicle fuels; use of petroleum-based transportation fuels by state vehicles; use of alternative fuels in flex fuel vehicles owned by the state; use of public alternative fuel refueling facilities; duties of the Office of Energy Independence; granting rule-making authority; requiring the exercise of rule-making authority; making appropriations; and providing penalties.</v>
      </c>
      <c r="R111" s="2"/>
    </row>
    <row r="112" ht="15.75" customHeight="1">
      <c r="A112" s="2" t="s">
        <v>353</v>
      </c>
      <c r="B112" s="2" t="s">
        <v>285</v>
      </c>
      <c r="C112" s="2" t="s">
        <v>15</v>
      </c>
      <c r="D112" s="2" t="s">
        <v>16</v>
      </c>
      <c r="E112" s="2" t="s">
        <v>17</v>
      </c>
      <c r="F112" s="2" t="s">
        <v>360</v>
      </c>
      <c r="G112" s="2" t="s">
        <v>19</v>
      </c>
      <c r="I112" s="2">
        <v>23.0</v>
      </c>
      <c r="K112" s="2" t="s">
        <v>355</v>
      </c>
      <c r="L112" s="2"/>
      <c r="M112" s="2" t="s">
        <v>356</v>
      </c>
      <c r="N112" s="2" t="s">
        <v>357</v>
      </c>
      <c r="O112" s="2" t="s">
        <v>358</v>
      </c>
      <c r="P112" s="2" t="s">
        <v>359</v>
      </c>
      <c r="Q112" s="2" t="str">
        <f t="shared" si="1"/>
        <v>Bill Title: Financial assistance related to bioenergy feedstocks, biorefineries, and conversion to biomass energy; the definition of the term agricultural use for the purpose of determining the assessed value of a parcel of land; requiring a strategic bioenergy feedstock assessment; creation of a bioenergy council; the agricultural and forestry diversification programs; biofuels training assessment; a study of regulatory burdens relating to biofuel production facilities; marketing orders and agreements for bioenergy feedstocks; exempting personal renewable fuel production and use from the motor vehicle fuel tax, the petroleum inspection fee, and business tax registration requirements; an income and franchise tax credit for installing or retrofitting pumps that mix motor vehicle fuels from separate storage tanks; offering gasoline that is not blended with ethanol to motor fuel dealers; state renewable motor vehicle fuels sales goals; required sales of renewable motor vehicle fuels; use of petroleum-based transportation fuels by state vehicles; use of alternative fuels in flex fuel vehicles owned by the state; use of public alternative fuel refueling facilities; duties of the Office of Energy Independence; granting rule-making authority; requiring the exercise of rule-making authority; making appropriations; and providing penalties. - Bill Description: An Act to repeal 66.1103 (2) (k) 18. and 93.46 (3); to renumber and amend 16.956 (2) (c), 93.46 (1) (d) and 560.126 (1); to amend 16.04 (1) (a), 16.956 (3) (a) and (c), 20.115 (4) (c), 20.115 (4) (r), 70.32 (2) (c) 1g., 71.07 (5j) (b), 71.28 (5j) (b), 71.47 (5j) (b), 73.03 (50) (intro.), 93.46 (2) (a), 96.01 (3) and 96.02; and to create 15.137 (6), 16.045 (1) (cm) and (f), 16.045 (4m) and (6), 16.954, 16.956 (1) (bg) and (br), 16.956 (2) (c) 2. and 3., 16.956 (3) (f), 16.956 (4), 20.115 (3) (im), 26.42, 70.32 (2) (c) 1i., 70.32 (2) (c) 1k., 71.07 (5j) (a) 2d., 71.07 (5j) (a) 2m., 71.28 (5j) (a) 2d., 71.28 (5j) (a) 2m., 71.47 (5j) (a) 2d., 71.47 (5j) (a) 2m., 73.0303, 78.005 (13j), 78.01 (2n), 78.07 (5), 93.07 (26), 93.46 (1) (d) 1. to 4., 93.46 (1e), 93.46 (2) (b) 4m. and 5m. and (dm), 93.47, 96.01 (4m), 96.05 (1m), 100.51 (6), 100.60, 168.05 (6), 168.12 (2) and 560.126 (1d) of the statutes; relating to: financial assistance related to bioenergy feedstocks, biorefineries, and conversion to biomass energy; the definition of the term agricultural use for the purpose of determining the assessed value of a parcel of land; requiring a strategic bioenergy feedstock assessment; creation of a bioenergy council; the agricultural and forestry diversification programs; biofuels training assessment; a study of regulatory burdens relating to biofuel production facilities; marketing orders and agreements for bioenergy feedstocks; exempting personal renewable fuel production and use from the motor vehicle fuel tax, the petroleum inspection fee, and business tax registration requirements; an income and franchise tax credit for installing or retrofitting pumps that mix motor vehicle fuels from separate storage tanks; offering gasoline that is not blended with ethanol to motor fuel dealers; state renewable motor vehicle fuels sales goals; required sales of renewable motor vehicle fuels; use of petroleum-based transportation fuels by state vehicles; use of alternative fuels in flex fuel vehicles owned by the state; use of public alternative fuel refueling facilities; duties of the Office of Energy Independence; granting rule-making authority; requiring the exercise of rule-making authority; making appropriations; and providing penalties.</v>
      </c>
      <c r="R112" s="2"/>
    </row>
    <row r="113" ht="15.75" customHeight="1">
      <c r="A113" s="2" t="s">
        <v>353</v>
      </c>
      <c r="B113" s="2" t="s">
        <v>285</v>
      </c>
      <c r="C113" s="2" t="s">
        <v>15</v>
      </c>
      <c r="D113" s="2" t="s">
        <v>16</v>
      </c>
      <c r="E113" s="2" t="s">
        <v>17</v>
      </c>
      <c r="F113" s="2" t="s">
        <v>361</v>
      </c>
      <c r="G113" s="2" t="s">
        <v>19</v>
      </c>
      <c r="I113" s="2">
        <v>17.0</v>
      </c>
      <c r="K113" s="2" t="s">
        <v>355</v>
      </c>
      <c r="L113" s="2"/>
      <c r="M113" s="2" t="s">
        <v>141</v>
      </c>
      <c r="N113" s="2" t="s">
        <v>362</v>
      </c>
      <c r="O113" s="2" t="s">
        <v>214</v>
      </c>
      <c r="P113" s="2" t="s">
        <v>215</v>
      </c>
      <c r="Q113" s="2" t="str">
        <f t="shared" si="1"/>
        <v>Bill Title: The school district revenue limit adjustment for energy efficiency projects. (FE) - Bill Description: An Act to renumber and amend 121.91 (4) (o) 1.; to amend 121.91 (4) (o) 3. and 121.91 (4) (o) 4.; and to create 115.28 (4m), 121.91 (4) (o) 1e. and 121.91 (4) (o) 1h. of the statutes; Relating to: the school district revenue limit adjustment for energy efficiency projects. (FE)</v>
      </c>
      <c r="R113" s="2"/>
      <c r="S113" s="2" t="s">
        <v>287</v>
      </c>
    </row>
    <row r="114" ht="15.75" customHeight="1">
      <c r="A114" s="2" t="s">
        <v>353</v>
      </c>
      <c r="B114" s="2" t="s">
        <v>285</v>
      </c>
      <c r="C114" s="2" t="s">
        <v>15</v>
      </c>
      <c r="D114" s="2" t="s">
        <v>16</v>
      </c>
      <c r="E114" s="2" t="s">
        <v>17</v>
      </c>
      <c r="F114" s="2" t="s">
        <v>363</v>
      </c>
      <c r="G114" s="2" t="s">
        <v>19</v>
      </c>
      <c r="I114" s="2">
        <v>10.0</v>
      </c>
      <c r="K114" s="2" t="s">
        <v>355</v>
      </c>
      <c r="L114" s="2"/>
      <c r="M114" s="2" t="s">
        <v>364</v>
      </c>
      <c r="N114" s="2" t="s">
        <v>365</v>
      </c>
      <c r="O114" s="2" t="s">
        <v>366</v>
      </c>
      <c r="P114" s="2" t="s">
        <v>367</v>
      </c>
      <c r="Q114" s="2" t="str">
        <f t="shared" si="1"/>
        <v>Bill Title: Disclosure of contracts for frac sand mining on neighboring properties. - Bill Description: An Act to create 709.03 (form) C. 25m. and 709.033 (form) C. 17m. of the statutes; Relating to: disclosure of contracts for frac sand mining on neighboring properties.</v>
      </c>
      <c r="R114" s="2"/>
      <c r="S114" s="2" t="s">
        <v>368</v>
      </c>
    </row>
    <row r="115" ht="15.75" customHeight="1">
      <c r="A115" s="2" t="s">
        <v>353</v>
      </c>
      <c r="B115" s="2" t="s">
        <v>285</v>
      </c>
      <c r="C115" s="2" t="s">
        <v>15</v>
      </c>
      <c r="D115" s="2" t="s">
        <v>16</v>
      </c>
      <c r="E115" s="2" t="s">
        <v>17</v>
      </c>
      <c r="F115" s="2" t="s">
        <v>369</v>
      </c>
      <c r="G115" s="2" t="s">
        <v>19</v>
      </c>
      <c r="I115" s="2">
        <v>10.0</v>
      </c>
      <c r="K115" s="2" t="s">
        <v>355</v>
      </c>
      <c r="L115" s="2"/>
      <c r="M115" s="2" t="s">
        <v>370</v>
      </c>
      <c r="N115" s="2" t="s">
        <v>371</v>
      </c>
      <c r="O115" s="2" t="s">
        <v>23</v>
      </c>
      <c r="P115" s="2" t="s">
        <v>24</v>
      </c>
      <c r="Q115" s="2" t="str">
        <f t="shared" si="1"/>
        <v>Bill Title: Notice requirements for zoning actions related to frac sand mining. (FE) - Bill Description: An Act to create 59.69 (4i), 60.61 (3e) and 62.23 (7) (hj) of the statutes; Relating to: notice requirements for zoning actions related to frac sand mining. (FE)</v>
      </c>
      <c r="R115" s="2"/>
      <c r="S115" s="2" t="s">
        <v>368</v>
      </c>
    </row>
    <row r="116" ht="15.75" customHeight="1">
      <c r="A116" s="2" t="s">
        <v>353</v>
      </c>
      <c r="B116" s="2" t="s">
        <v>285</v>
      </c>
      <c r="C116" s="2" t="s">
        <v>15</v>
      </c>
      <c r="D116" s="2" t="s">
        <v>16</v>
      </c>
      <c r="E116" s="2" t="s">
        <v>17</v>
      </c>
      <c r="F116" s="2" t="s">
        <v>372</v>
      </c>
      <c r="G116" s="2" t="s">
        <v>19</v>
      </c>
      <c r="I116" s="2">
        <v>10.0</v>
      </c>
      <c r="K116" s="2" t="s">
        <v>355</v>
      </c>
      <c r="L116" s="2"/>
      <c r="M116" s="2" t="s">
        <v>373</v>
      </c>
      <c r="N116" s="2" t="s">
        <v>374</v>
      </c>
      <c r="O116" s="2" t="s">
        <v>366</v>
      </c>
      <c r="P116" s="2" t="s">
        <v>367</v>
      </c>
      <c r="Q116" s="2" t="str">
        <f t="shared" si="1"/>
        <v>Bill Title: County authority relating to exploration for a type of industrial sand. (FE) - Bill Description: An Act to amend chapter 295 (title) and subchapter I (title) of chapter 295 [precedes 295.11]; and to create 295.22 of the statutes; Relating to: county authority relating to exploration for a type of industrial sand. (FE)</v>
      </c>
      <c r="R116" s="2"/>
    </row>
    <row r="117" ht="15.75" customHeight="1">
      <c r="A117" s="2" t="s">
        <v>353</v>
      </c>
      <c r="B117" s="2" t="s">
        <v>285</v>
      </c>
      <c r="C117" s="2" t="s">
        <v>15</v>
      </c>
      <c r="D117" s="2" t="s">
        <v>16</v>
      </c>
      <c r="E117" s="2" t="s">
        <v>17</v>
      </c>
      <c r="F117" s="2" t="s">
        <v>375</v>
      </c>
      <c r="G117" s="2" t="s">
        <v>19</v>
      </c>
      <c r="I117" s="2">
        <v>10.0</v>
      </c>
      <c r="K117" s="2" t="s">
        <v>355</v>
      </c>
      <c r="L117" s="2"/>
      <c r="M117" s="2" t="s">
        <v>376</v>
      </c>
      <c r="N117" s="2" t="s">
        <v>377</v>
      </c>
      <c r="O117" s="2" t="s">
        <v>366</v>
      </c>
      <c r="P117" s="2" t="s">
        <v>367</v>
      </c>
      <c r="Q117" s="2" t="str">
        <f t="shared" si="1"/>
        <v>Bill Title: Listing frac sand mining as a conditional or prohibited use in certain types of zoning ordinances. (FE) - Bill Description: An Act to create 59.69 (4i), 60.61 (3e) and 62.23 (7) (hj) of the statutes; Relating to: listing frac sand mining as a conditional or prohibited use in certain types of zoning ordinances. (FE)</v>
      </c>
      <c r="R117" s="2"/>
      <c r="S117" s="2" t="s">
        <v>368</v>
      </c>
    </row>
    <row r="118" ht="15.75" customHeight="1">
      <c r="A118" s="2" t="s">
        <v>353</v>
      </c>
      <c r="B118" s="2" t="s">
        <v>285</v>
      </c>
      <c r="C118" s="2" t="s">
        <v>15</v>
      </c>
      <c r="D118" s="2" t="s">
        <v>16</v>
      </c>
      <c r="E118" s="2" t="s">
        <v>17</v>
      </c>
      <c r="F118" s="2" t="s">
        <v>378</v>
      </c>
      <c r="G118" s="2" t="s">
        <v>19</v>
      </c>
      <c r="I118" s="2">
        <v>10.0</v>
      </c>
      <c r="K118" s="2" t="s">
        <v>355</v>
      </c>
      <c r="L118" s="2"/>
      <c r="M118" s="2" t="s">
        <v>370</v>
      </c>
      <c r="N118" s="2" t="s">
        <v>371</v>
      </c>
      <c r="O118" s="2" t="s">
        <v>366</v>
      </c>
      <c r="P118" s="2" t="s">
        <v>367</v>
      </c>
      <c r="Q118" s="2" t="str">
        <f t="shared" si="1"/>
        <v>Bill Title: Notice requirements for zoning actions related to frac sand mining. (FE) - Bill Description: An Act to create 59.69 (4i), 60.61 (3e) and 62.23 (7) (hj) of the statutes; Relating to: notice requirements for zoning actions related to frac sand mining. (FE)</v>
      </c>
      <c r="R118" s="2"/>
      <c r="S118" s="2" t="s">
        <v>368</v>
      </c>
    </row>
    <row r="119" ht="15.75" customHeight="1">
      <c r="A119" s="2" t="s">
        <v>353</v>
      </c>
      <c r="B119" s="2" t="s">
        <v>285</v>
      </c>
      <c r="C119" s="2" t="s">
        <v>15</v>
      </c>
      <c r="D119" s="2" t="s">
        <v>16</v>
      </c>
      <c r="E119" s="2" t="s">
        <v>17</v>
      </c>
      <c r="F119" s="2" t="s">
        <v>379</v>
      </c>
      <c r="G119" s="2" t="s">
        <v>19</v>
      </c>
      <c r="I119" s="2">
        <v>10.0</v>
      </c>
      <c r="K119" s="2" t="s">
        <v>355</v>
      </c>
      <c r="L119" s="2"/>
      <c r="M119" s="2" t="s">
        <v>364</v>
      </c>
      <c r="N119" s="2" t="s">
        <v>365</v>
      </c>
      <c r="O119" s="2" t="s">
        <v>23</v>
      </c>
      <c r="P119" s="2" t="s">
        <v>24</v>
      </c>
      <c r="Q119" s="2" t="str">
        <f t="shared" si="1"/>
        <v>Bill Title: Disclosure of contracts for frac sand mining on neighboring properties. - Bill Description: An Act to create 709.03 (form) C. 25m. and 709.033 (form) C. 17m. of the statutes; Relating to: disclosure of contracts for frac sand mining on neighboring properties.</v>
      </c>
      <c r="R119" s="2"/>
      <c r="S119" s="2" t="s">
        <v>368</v>
      </c>
    </row>
    <row r="120" ht="15.75" customHeight="1">
      <c r="A120" s="2" t="s">
        <v>353</v>
      </c>
      <c r="B120" s="2" t="s">
        <v>285</v>
      </c>
      <c r="C120" s="2" t="s">
        <v>15</v>
      </c>
      <c r="D120" s="2" t="s">
        <v>16</v>
      </c>
      <c r="E120" s="2" t="s">
        <v>17</v>
      </c>
      <c r="F120" s="2" t="s">
        <v>380</v>
      </c>
      <c r="G120" s="2" t="s">
        <v>19</v>
      </c>
      <c r="I120" s="2">
        <v>9.0</v>
      </c>
      <c r="K120" s="2" t="s">
        <v>355</v>
      </c>
      <c r="L120" s="2"/>
      <c r="M120" s="2" t="s">
        <v>373</v>
      </c>
      <c r="N120" s="2" t="s">
        <v>374</v>
      </c>
      <c r="O120" s="2" t="s">
        <v>23</v>
      </c>
      <c r="P120" s="2" t="s">
        <v>24</v>
      </c>
      <c r="Q120" s="2" t="str">
        <f t="shared" si="1"/>
        <v>Bill Title: County authority relating to exploration for a type of industrial sand. (FE) - Bill Description: An Act to amend chapter 295 (title) and subchapter I (title) of chapter 295 [precedes 295.11]; and to create 295.22 of the statutes; Relating to: county authority relating to exploration for a type of industrial sand. (FE)</v>
      </c>
      <c r="R120" s="2"/>
      <c r="S120" s="2" t="s">
        <v>368</v>
      </c>
    </row>
    <row r="121" ht="15.75" customHeight="1">
      <c r="A121" s="2" t="s">
        <v>353</v>
      </c>
      <c r="B121" s="2" t="s">
        <v>285</v>
      </c>
      <c r="C121" s="2" t="s">
        <v>15</v>
      </c>
      <c r="D121" s="2" t="s">
        <v>16</v>
      </c>
      <c r="E121" s="2" t="s">
        <v>17</v>
      </c>
      <c r="F121" s="2" t="s">
        <v>381</v>
      </c>
      <c r="G121" s="2" t="s">
        <v>19</v>
      </c>
      <c r="I121" s="2">
        <v>9.0</v>
      </c>
      <c r="K121" s="2" t="s">
        <v>355</v>
      </c>
      <c r="L121" s="2"/>
      <c r="M121" s="2" t="s">
        <v>376</v>
      </c>
      <c r="N121" s="2" t="s">
        <v>377</v>
      </c>
      <c r="O121" s="2" t="s">
        <v>23</v>
      </c>
      <c r="P121" s="2" t="s">
        <v>24</v>
      </c>
      <c r="Q121" s="2" t="str">
        <f t="shared" si="1"/>
        <v>Bill Title: Listing frac sand mining as a conditional or prohibited use in certain types of zoning ordinances. (FE) - Bill Description: An Act to create 59.69 (4i), 60.61 (3e) and 62.23 (7) (hj) of the statutes; Relating to: listing frac sand mining as a conditional or prohibited use in certain types of zoning ordinances. (FE)</v>
      </c>
      <c r="R121" s="2"/>
      <c r="S121" s="2" t="s">
        <v>368</v>
      </c>
    </row>
    <row r="122" ht="15.75" customHeight="1">
      <c r="A122" s="2" t="s">
        <v>353</v>
      </c>
      <c r="B122" s="2" t="s">
        <v>285</v>
      </c>
      <c r="C122" s="2" t="s">
        <v>15</v>
      </c>
      <c r="D122" s="2" t="s">
        <v>16</v>
      </c>
      <c r="E122" s="2" t="s">
        <v>17</v>
      </c>
      <c r="F122" s="2" t="s">
        <v>382</v>
      </c>
      <c r="G122" s="2" t="s">
        <v>19</v>
      </c>
      <c r="I122" s="2">
        <v>9.0</v>
      </c>
      <c r="K122" s="2" t="s">
        <v>355</v>
      </c>
      <c r="L122" s="2"/>
      <c r="M122" s="2" t="s">
        <v>383</v>
      </c>
      <c r="N122" s="2" t="s">
        <v>384</v>
      </c>
      <c r="O122" s="2" t="s">
        <v>23</v>
      </c>
      <c r="P122" s="2" t="s">
        <v>24</v>
      </c>
      <c r="Q122" s="2" t="str">
        <f t="shared" si="1"/>
        <v>Bill Title: Regulating the location of frac sand mines and facilities. (FE) - Bill Description: An Act to create 66.0428 of the statutes; Relating to: regulating the location of frac sand mines and facilities. (FE)</v>
      </c>
      <c r="R122" s="2"/>
      <c r="S122" s="2" t="s">
        <v>368</v>
      </c>
    </row>
    <row r="123" ht="15.75" customHeight="1">
      <c r="A123" s="2" t="s">
        <v>353</v>
      </c>
      <c r="B123" s="2" t="s">
        <v>285</v>
      </c>
      <c r="C123" s="2" t="s">
        <v>15</v>
      </c>
      <c r="D123" s="2" t="s">
        <v>16</v>
      </c>
      <c r="E123" s="2" t="s">
        <v>17</v>
      </c>
      <c r="F123" s="2" t="s">
        <v>385</v>
      </c>
      <c r="G123" s="2" t="s">
        <v>19</v>
      </c>
      <c r="I123" s="2">
        <v>9.0</v>
      </c>
      <c r="K123" s="2" t="s">
        <v>355</v>
      </c>
      <c r="L123" s="2"/>
      <c r="M123" s="2" t="s">
        <v>373</v>
      </c>
      <c r="N123" s="2" t="s">
        <v>374</v>
      </c>
      <c r="O123" s="2" t="s">
        <v>366</v>
      </c>
      <c r="P123" s="2" t="s">
        <v>367</v>
      </c>
      <c r="Q123" s="2" t="str">
        <f t="shared" si="1"/>
        <v>Bill Title: County authority relating to exploration for a type of industrial sand. (FE) - Bill Description: An Act to amend chapter 295 (title) and subchapter I (title) of chapter 295 [precedes 295.11]; and to create 295.22 of the statutes; Relating to: county authority relating to exploration for a type of industrial sand. (FE)</v>
      </c>
      <c r="R123" s="2"/>
    </row>
    <row r="124" ht="15.75" customHeight="1">
      <c r="A124" s="2" t="s">
        <v>353</v>
      </c>
      <c r="B124" s="2" t="s">
        <v>285</v>
      </c>
      <c r="C124" s="2" t="s">
        <v>15</v>
      </c>
      <c r="D124" s="2" t="s">
        <v>16</v>
      </c>
      <c r="E124" s="2" t="s">
        <v>17</v>
      </c>
      <c r="F124" s="2" t="s">
        <v>386</v>
      </c>
      <c r="G124" s="2" t="s">
        <v>19</v>
      </c>
      <c r="I124" s="2">
        <v>9.0</v>
      </c>
      <c r="K124" s="2" t="s">
        <v>355</v>
      </c>
      <c r="L124" s="2"/>
      <c r="M124" s="2" t="s">
        <v>370</v>
      </c>
      <c r="N124" s="2" t="s">
        <v>387</v>
      </c>
      <c r="O124" s="2" t="s">
        <v>23</v>
      </c>
      <c r="P124" s="2" t="s">
        <v>24</v>
      </c>
      <c r="Q124" s="2" t="str">
        <f t="shared" si="1"/>
        <v>Bill Title: Notice requirements for zoning actions related to frac sand mining. (FE) - Bill Description: An Act to create 59.69 (4i), 60.61 (3e) and 62.23 (7) (hj) of the statutes; relating to: notice requirements for zoning actions related to frac sand mining. (FE)</v>
      </c>
      <c r="R124" s="2"/>
    </row>
    <row r="125" ht="15.75" customHeight="1">
      <c r="A125" s="2" t="s">
        <v>353</v>
      </c>
      <c r="B125" s="2" t="s">
        <v>285</v>
      </c>
      <c r="C125" s="2" t="s">
        <v>15</v>
      </c>
      <c r="D125" s="2" t="s">
        <v>16</v>
      </c>
      <c r="E125" s="2" t="s">
        <v>17</v>
      </c>
      <c r="F125" s="2" t="s">
        <v>388</v>
      </c>
      <c r="G125" s="2" t="s">
        <v>19</v>
      </c>
      <c r="I125" s="2">
        <v>8.0</v>
      </c>
      <c r="K125" s="2" t="s">
        <v>355</v>
      </c>
      <c r="L125" s="2"/>
      <c r="M125" s="2" t="s">
        <v>364</v>
      </c>
      <c r="N125" s="2" t="s">
        <v>365</v>
      </c>
      <c r="O125" s="2" t="s">
        <v>366</v>
      </c>
      <c r="P125" s="2" t="s">
        <v>367</v>
      </c>
      <c r="Q125" s="2" t="str">
        <f t="shared" si="1"/>
        <v>Bill Title: Disclosure of contracts for frac sand mining on neighboring properties. - Bill Description: An Act to create 709.03 (form) C. 25m. and 709.033 (form) C. 17m. of the statutes; Relating to: disclosure of contracts for frac sand mining on neighboring properties.</v>
      </c>
      <c r="R125" s="2"/>
      <c r="S125" s="2" t="s">
        <v>368</v>
      </c>
    </row>
    <row r="126" ht="15.75" customHeight="1">
      <c r="A126" s="2" t="s">
        <v>353</v>
      </c>
      <c r="B126" s="2" t="s">
        <v>285</v>
      </c>
      <c r="C126" s="2" t="s">
        <v>15</v>
      </c>
      <c r="D126" s="2" t="s">
        <v>16</v>
      </c>
      <c r="E126" s="2" t="s">
        <v>17</v>
      </c>
      <c r="F126" s="2" t="s">
        <v>389</v>
      </c>
      <c r="G126" s="2" t="s">
        <v>19</v>
      </c>
      <c r="I126" s="2">
        <v>8.0</v>
      </c>
      <c r="K126" s="2" t="s">
        <v>355</v>
      </c>
      <c r="L126" s="2"/>
      <c r="M126" s="2" t="s">
        <v>370</v>
      </c>
      <c r="N126" s="2" t="s">
        <v>371</v>
      </c>
      <c r="O126" s="2" t="s">
        <v>366</v>
      </c>
      <c r="P126" s="2" t="s">
        <v>367</v>
      </c>
      <c r="Q126" s="2" t="str">
        <f t="shared" si="1"/>
        <v>Bill Title: Notice requirements for zoning actions related to frac sand mining. (FE) - Bill Description: An Act to create 59.69 (4i), 60.61 (3e) and 62.23 (7) (hj) of the statutes; Relating to: notice requirements for zoning actions related to frac sand mining. (FE)</v>
      </c>
      <c r="R126" s="2"/>
      <c r="S126" s="2" t="s">
        <v>368</v>
      </c>
    </row>
    <row r="127" ht="15.75" customHeight="1">
      <c r="A127" s="2" t="s">
        <v>353</v>
      </c>
      <c r="B127" s="2" t="s">
        <v>285</v>
      </c>
      <c r="C127" s="2" t="s">
        <v>15</v>
      </c>
      <c r="D127" s="2" t="s">
        <v>16</v>
      </c>
      <c r="E127" s="2" t="s">
        <v>17</v>
      </c>
      <c r="F127" s="2" t="s">
        <v>390</v>
      </c>
      <c r="G127" s="2" t="s">
        <v>19</v>
      </c>
      <c r="I127" s="2">
        <v>8.0</v>
      </c>
      <c r="K127" s="2" t="s">
        <v>355</v>
      </c>
      <c r="L127" s="2"/>
      <c r="M127" s="2" t="s">
        <v>376</v>
      </c>
      <c r="N127" s="2" t="s">
        <v>377</v>
      </c>
      <c r="O127" s="2" t="s">
        <v>366</v>
      </c>
      <c r="P127" s="2" t="s">
        <v>367</v>
      </c>
      <c r="Q127" s="2" t="str">
        <f t="shared" si="1"/>
        <v>Bill Title: Listing frac sand mining as a conditional or prohibited use in certain types of zoning ordinances. (FE) - Bill Description: An Act to create 59.69 (4i), 60.61 (3e) and 62.23 (7) (hj) of the statutes; Relating to: listing frac sand mining as a conditional or prohibited use in certain types of zoning ordinances. (FE)</v>
      </c>
      <c r="R127" s="2"/>
      <c r="S127" s="2" t="s">
        <v>368</v>
      </c>
    </row>
    <row r="128" ht="15.75" customHeight="1">
      <c r="A128" s="2" t="s">
        <v>353</v>
      </c>
      <c r="B128" s="2" t="s">
        <v>285</v>
      </c>
      <c r="C128" s="2" t="s">
        <v>15</v>
      </c>
      <c r="D128" s="2" t="s">
        <v>16</v>
      </c>
      <c r="E128" s="2" t="s">
        <v>17</v>
      </c>
      <c r="F128" s="2" t="s">
        <v>391</v>
      </c>
      <c r="G128" s="2" t="s">
        <v>19</v>
      </c>
      <c r="I128" s="2">
        <v>6.0</v>
      </c>
      <c r="K128" s="2" t="s">
        <v>355</v>
      </c>
      <c r="L128" s="2"/>
      <c r="M128" s="2" t="s">
        <v>370</v>
      </c>
      <c r="N128" s="2" t="s">
        <v>371</v>
      </c>
      <c r="O128" s="2" t="s">
        <v>366</v>
      </c>
      <c r="P128" s="2" t="s">
        <v>367</v>
      </c>
      <c r="Q128" s="2" t="str">
        <f t="shared" si="1"/>
        <v>Bill Title: Notice requirements for zoning actions related to frac sand mining. (FE) - Bill Description: An Act to create 59.69 (4i), 60.61 (3e) and 62.23 (7) (hj) of the statutes; Relating to: notice requirements for zoning actions related to frac sand mining. (FE)</v>
      </c>
      <c r="R128" s="2"/>
      <c r="S128" s="2" t="s">
        <v>368</v>
      </c>
    </row>
    <row r="129" ht="15.75" customHeight="1">
      <c r="A129" s="2" t="s">
        <v>353</v>
      </c>
      <c r="B129" s="2" t="s">
        <v>285</v>
      </c>
      <c r="C129" s="2" t="s">
        <v>15</v>
      </c>
      <c r="D129" s="2" t="s">
        <v>16</v>
      </c>
      <c r="E129" s="2" t="s">
        <v>17</v>
      </c>
      <c r="F129" s="2" t="s">
        <v>392</v>
      </c>
      <c r="G129" s="2" t="s">
        <v>19</v>
      </c>
      <c r="I129" s="2">
        <v>6.0</v>
      </c>
      <c r="K129" s="2" t="s">
        <v>355</v>
      </c>
      <c r="L129" s="2"/>
      <c r="M129" s="2" t="s">
        <v>376</v>
      </c>
      <c r="N129" s="2" t="s">
        <v>377</v>
      </c>
      <c r="O129" s="2" t="s">
        <v>366</v>
      </c>
      <c r="P129" s="2" t="s">
        <v>367</v>
      </c>
      <c r="Q129" s="2" t="str">
        <f t="shared" si="1"/>
        <v>Bill Title: Listing frac sand mining as a conditional or prohibited use in certain types of zoning ordinances. (FE) - Bill Description: An Act to create 59.69 (4i), 60.61 (3e) and 62.23 (7) (hj) of the statutes; Relating to: listing frac sand mining as a conditional or prohibited use in certain types of zoning ordinances. (FE)</v>
      </c>
      <c r="R129" s="2"/>
      <c r="S129" s="2" t="s">
        <v>368</v>
      </c>
    </row>
    <row r="130" ht="15.75" customHeight="1">
      <c r="A130" s="2" t="s">
        <v>353</v>
      </c>
      <c r="B130" s="2" t="s">
        <v>285</v>
      </c>
      <c r="C130" s="2" t="s">
        <v>15</v>
      </c>
      <c r="D130" s="2" t="s">
        <v>16</v>
      </c>
      <c r="E130" s="2" t="s">
        <v>17</v>
      </c>
      <c r="F130" s="2" t="s">
        <v>393</v>
      </c>
      <c r="G130" s="2" t="s">
        <v>19</v>
      </c>
      <c r="I130" s="2">
        <v>6.0</v>
      </c>
      <c r="K130" s="2" t="s">
        <v>355</v>
      </c>
      <c r="L130" s="2"/>
      <c r="M130" s="2" t="s">
        <v>364</v>
      </c>
      <c r="N130" s="2" t="s">
        <v>365</v>
      </c>
      <c r="O130" s="2" t="s">
        <v>366</v>
      </c>
      <c r="P130" s="2" t="s">
        <v>367</v>
      </c>
      <c r="Q130" s="2" t="str">
        <f t="shared" si="1"/>
        <v>Bill Title: Disclosure of contracts for frac sand mining on neighboring properties. - Bill Description: An Act to create 709.03 (form) C. 25m. and 709.033 (form) C. 17m. of the statutes; Relating to: disclosure of contracts for frac sand mining on neighboring properties.</v>
      </c>
      <c r="R130" s="2"/>
      <c r="S130" s="2" t="s">
        <v>368</v>
      </c>
    </row>
    <row r="131" ht="15.75" customHeight="1">
      <c r="A131" s="2" t="s">
        <v>353</v>
      </c>
      <c r="B131" s="2" t="s">
        <v>285</v>
      </c>
      <c r="C131" s="2" t="s">
        <v>15</v>
      </c>
      <c r="D131" s="2" t="s">
        <v>16</v>
      </c>
      <c r="E131" s="2" t="s">
        <v>17</v>
      </c>
      <c r="F131" s="2" t="s">
        <v>394</v>
      </c>
      <c r="G131" s="2" t="s">
        <v>19</v>
      </c>
      <c r="I131" s="2">
        <v>5.0</v>
      </c>
      <c r="K131" s="2" t="s">
        <v>355</v>
      </c>
      <c r="L131" s="2"/>
      <c r="M131" s="2" t="s">
        <v>373</v>
      </c>
      <c r="N131" s="2" t="s">
        <v>374</v>
      </c>
      <c r="O131" s="2" t="s">
        <v>366</v>
      </c>
      <c r="P131" s="2" t="s">
        <v>367</v>
      </c>
      <c r="Q131" s="2" t="str">
        <f t="shared" si="1"/>
        <v>Bill Title: County authority relating to exploration for a type of industrial sand. (FE) - Bill Description: An Act to amend chapter 295 (title) and subchapter I (title) of chapter 295 [precedes 295.11]; and to create 295.22 of the statutes; Relating to: county authority relating to exploration for a type of industrial sand. (FE)</v>
      </c>
      <c r="R131" s="2"/>
    </row>
    <row r="132" ht="15.75" customHeight="1">
      <c r="A132" s="2" t="s">
        <v>395</v>
      </c>
      <c r="B132" s="2" t="s">
        <v>285</v>
      </c>
      <c r="C132" s="2" t="s">
        <v>15</v>
      </c>
      <c r="D132" s="2" t="s">
        <v>16</v>
      </c>
      <c r="E132" s="2" t="s">
        <v>17</v>
      </c>
      <c r="F132" s="2" t="s">
        <v>396</v>
      </c>
      <c r="G132" s="2" t="s">
        <v>19</v>
      </c>
      <c r="I132" s="2">
        <v>48.0</v>
      </c>
      <c r="K132" s="2" t="s">
        <v>397</v>
      </c>
      <c r="L132" s="2"/>
      <c r="M132" s="2" t="s">
        <v>398</v>
      </c>
      <c r="N132" s="2" t="s">
        <v>399</v>
      </c>
      <c r="O132" s="2" t="s">
        <v>128</v>
      </c>
      <c r="P132" s="2" t="s">
        <v>129</v>
      </c>
      <c r="Q132" s="2" t="str">
        <f t="shared" si="1"/>
        <v>Bill Title: Regulation of wind energy systems and granting rule-making authority. - Bill Description: An Act to renumber and amend 66.0401 (1); to amend 66.0401 (2) and 66.0403 (1) (m); to repeal and recreate 196.378 (4) (title); and to create 66.0401 (1e), 66.0401 (3), 66.0401 (4), 66.0401 (5), 66.0401 (6), 196.378 (4g) and 196.491 (3) (dg) of the statutes; relating to: regulation of wind energy systems and granting rule-making authority.</v>
      </c>
      <c r="R132" s="2"/>
    </row>
    <row r="133" ht="15.75" customHeight="1">
      <c r="A133" s="2" t="s">
        <v>395</v>
      </c>
      <c r="B133" s="2" t="s">
        <v>285</v>
      </c>
      <c r="C133" s="2" t="s">
        <v>15</v>
      </c>
      <c r="D133" s="2" t="s">
        <v>16</v>
      </c>
      <c r="E133" s="2" t="s">
        <v>17</v>
      </c>
      <c r="F133" s="2" t="s">
        <v>400</v>
      </c>
      <c r="G133" s="2" t="s">
        <v>19</v>
      </c>
      <c r="I133" s="2">
        <v>47.0</v>
      </c>
      <c r="K133" s="2" t="s">
        <v>397</v>
      </c>
      <c r="L133" s="2"/>
      <c r="M133" s="2" t="s">
        <v>398</v>
      </c>
      <c r="N133" s="2" t="s">
        <v>399</v>
      </c>
      <c r="O133" s="2" t="s">
        <v>128</v>
      </c>
      <c r="P133" s="2" t="s">
        <v>129</v>
      </c>
      <c r="Q133" s="2" t="str">
        <f t="shared" si="1"/>
        <v>Bill Title: Regulation of wind energy systems and granting rule-making authority. - Bill Description: An Act to renumber and amend 66.0401 (1); to amend 66.0401 (2) and 66.0403 (1) (m); to repeal and recreate 196.378 (4) (title); and to create 66.0401 (1e), 66.0401 (3), 66.0401 (4), 66.0401 (5), 66.0401 (6), 196.378 (4g) and 196.491 (3) (dg) of the statutes; relating to: regulation of wind energy systems and granting rule-making authority.</v>
      </c>
      <c r="R133" s="2"/>
    </row>
    <row r="134" ht="15.75" customHeight="1">
      <c r="A134" s="2" t="s">
        <v>401</v>
      </c>
      <c r="B134" s="2" t="s">
        <v>402</v>
      </c>
      <c r="C134" s="2" t="s">
        <v>403</v>
      </c>
      <c r="D134" s="2" t="s">
        <v>404</v>
      </c>
      <c r="E134" s="2" t="s">
        <v>405</v>
      </c>
      <c r="F134" s="2" t="s">
        <v>406</v>
      </c>
      <c r="G134" s="2" t="s">
        <v>407</v>
      </c>
      <c r="I134" s="2">
        <v>121.0</v>
      </c>
      <c r="K134" s="2" t="s">
        <v>408</v>
      </c>
      <c r="L134" s="2"/>
      <c r="M134" s="2" t="s">
        <v>409</v>
      </c>
      <c r="N134" s="2" t="s">
        <v>409</v>
      </c>
      <c r="O134" s="2" t="s">
        <v>366</v>
      </c>
      <c r="P134" s="2" t="s">
        <v>410</v>
      </c>
      <c r="Q134" s="2" t="str">
        <f t="shared" ref="Q134:Q493" si="2">CONCATENATE("Bill Title: ",M134, ", Bill Description: ", N134, ". ")</f>
        <v>Bill Title: Relating to the exclusive jurisdiction of this state to regulate oil and gas operations in this state and the express preemption of local regulation of those operations., Bill Description: Relating to the exclusive jurisdiction of this state to regulate oil and gas operations in this state and the express preemption of local regulation of those operations.. </v>
      </c>
      <c r="R134" s="2"/>
      <c r="S134" s="2" t="s">
        <v>368</v>
      </c>
    </row>
    <row r="135" ht="15.75" customHeight="1">
      <c r="A135" s="2" t="s">
        <v>401</v>
      </c>
      <c r="B135" s="2" t="s">
        <v>402</v>
      </c>
      <c r="C135" s="2" t="s">
        <v>403</v>
      </c>
      <c r="D135" s="2" t="s">
        <v>404</v>
      </c>
      <c r="E135" s="2" t="s">
        <v>405</v>
      </c>
      <c r="F135" s="2" t="s">
        <v>411</v>
      </c>
      <c r="G135" s="2" t="s">
        <v>407</v>
      </c>
      <c r="I135" s="2">
        <v>74.0</v>
      </c>
      <c r="K135" s="2" t="s">
        <v>408</v>
      </c>
      <c r="L135" s="2"/>
      <c r="M135" s="2" t="s">
        <v>412</v>
      </c>
      <c r="N135" s="2" t="s">
        <v>412</v>
      </c>
      <c r="O135" s="2" t="s">
        <v>366</v>
      </c>
      <c r="P135" s="2" t="s">
        <v>413</v>
      </c>
      <c r="Q135" s="2" t="str">
        <f t="shared" si="2"/>
        <v>Bill Title: Relating to the express preemption of regulation of oil and gas operations and the exclusive jurisdiction of those operations by the state., Bill Description: Relating to the express preemption of regulation of oil and gas operations and the exclusive jurisdiction of those operations by the state.. </v>
      </c>
      <c r="R135" s="2"/>
      <c r="S135" s="2" t="s">
        <v>368</v>
      </c>
    </row>
    <row r="136" ht="15.75" customHeight="1">
      <c r="A136" s="2" t="s">
        <v>401</v>
      </c>
      <c r="B136" s="2" t="s">
        <v>402</v>
      </c>
      <c r="C136" s="2" t="s">
        <v>403</v>
      </c>
      <c r="D136" s="2" t="s">
        <v>404</v>
      </c>
      <c r="E136" s="2" t="s">
        <v>405</v>
      </c>
      <c r="F136" s="2" t="s">
        <v>414</v>
      </c>
      <c r="G136" s="2" t="s">
        <v>407</v>
      </c>
      <c r="I136" s="2">
        <v>67.0</v>
      </c>
      <c r="K136" s="2" t="s">
        <v>408</v>
      </c>
      <c r="L136" s="2"/>
      <c r="M136" s="2" t="s">
        <v>415</v>
      </c>
      <c r="N136" s="2" t="s">
        <v>415</v>
      </c>
      <c r="O136" s="2" t="s">
        <v>416</v>
      </c>
      <c r="P136" s="2" t="s">
        <v>36</v>
      </c>
      <c r="Q136" s="2" t="str">
        <f t="shared" si="2"/>
        <v>Bill Title: Relating to the acquisition of real property by an entity with eminent domain authority and the regulation of easement or right-of-way agents., Bill Description: Relating to the acquisition of real property by an entity with eminent domain authority and the regulation of easement or right-of-way agents.. </v>
      </c>
      <c r="R136" s="2"/>
      <c r="S136" s="2" t="s">
        <v>31</v>
      </c>
    </row>
    <row r="137" ht="15.75" customHeight="1">
      <c r="A137" s="2" t="s">
        <v>401</v>
      </c>
      <c r="B137" s="2" t="s">
        <v>402</v>
      </c>
      <c r="C137" s="2" t="s">
        <v>403</v>
      </c>
      <c r="D137" s="2" t="s">
        <v>404</v>
      </c>
      <c r="E137" s="2" t="s">
        <v>405</v>
      </c>
      <c r="F137" s="2" t="s">
        <v>417</v>
      </c>
      <c r="G137" s="2" t="s">
        <v>407</v>
      </c>
      <c r="I137" s="2">
        <v>60.0</v>
      </c>
      <c r="K137" s="2" t="s">
        <v>408</v>
      </c>
      <c r="L137" s="2"/>
      <c r="M137" s="2" t="s">
        <v>418</v>
      </c>
      <c r="N137" s="2" t="s">
        <v>418</v>
      </c>
      <c r="O137" s="2" t="s">
        <v>419</v>
      </c>
      <c r="P137" s="2" t="s">
        <v>64</v>
      </c>
      <c r="Q137" s="2" t="str">
        <f t="shared" si="2"/>
        <v>Bill Title: Relating to the continuation and functions of the Railroad Commission of Texas; providing for the imposition of fees., Bill Description: Relating to the continuation and functions of the Railroad Commission of Texas; providing for the imposition of fees.. </v>
      </c>
      <c r="R137" s="2"/>
      <c r="S137" s="2" t="s">
        <v>65</v>
      </c>
    </row>
    <row r="138" ht="15.75" customHeight="1">
      <c r="A138" s="2" t="s">
        <v>401</v>
      </c>
      <c r="B138" s="2" t="s">
        <v>402</v>
      </c>
      <c r="C138" s="2" t="s">
        <v>403</v>
      </c>
      <c r="D138" s="2" t="s">
        <v>404</v>
      </c>
      <c r="E138" s="2" t="s">
        <v>405</v>
      </c>
      <c r="F138" s="2" t="s">
        <v>420</v>
      </c>
      <c r="G138" s="2" t="s">
        <v>407</v>
      </c>
      <c r="I138" s="2">
        <v>59.0</v>
      </c>
      <c r="K138" s="2" t="s">
        <v>408</v>
      </c>
      <c r="L138" s="2"/>
      <c r="M138" s="2" t="s">
        <v>421</v>
      </c>
      <c r="N138" s="2" t="s">
        <v>421</v>
      </c>
      <c r="O138" s="2" t="s">
        <v>112</v>
      </c>
      <c r="P138" s="2" t="s">
        <v>413</v>
      </c>
      <c r="Q138" s="2" t="str">
        <f t="shared" si="2"/>
        <v>Bill Title: Relating to civil and criminal liability for engaging in certain conduct involving a critical infrastructure facility; creating criminal offenses., Bill Description: Relating to civil and criminal liability for engaging in certain conduct involving a critical infrastructure facility; creating criminal offenses.. </v>
      </c>
      <c r="R138" s="2"/>
    </row>
    <row r="139" ht="15.75" customHeight="1">
      <c r="A139" s="2" t="s">
        <v>401</v>
      </c>
      <c r="B139" s="2" t="s">
        <v>402</v>
      </c>
      <c r="C139" s="2" t="s">
        <v>403</v>
      </c>
      <c r="D139" s="2" t="s">
        <v>404</v>
      </c>
      <c r="E139" s="2" t="s">
        <v>405</v>
      </c>
      <c r="F139" s="2" t="s">
        <v>422</v>
      </c>
      <c r="G139" s="2" t="s">
        <v>407</v>
      </c>
      <c r="I139" s="2">
        <v>51.0</v>
      </c>
      <c r="K139" s="2" t="s">
        <v>408</v>
      </c>
      <c r="L139" s="2"/>
      <c r="M139" s="2" t="s">
        <v>423</v>
      </c>
      <c r="N139" s="2" t="s">
        <v>423</v>
      </c>
      <c r="O139" s="2" t="s">
        <v>72</v>
      </c>
      <c r="P139" s="2" t="s">
        <v>424</v>
      </c>
      <c r="Q139" s="2" t="str">
        <f t="shared" si="2"/>
        <v>Bill Title: Relating to permitting of greenhouse gas emissions by the Texas Commission on Environmental Quality; limiting the amount of a fee., Bill Description: Relating to permitting of greenhouse gas emissions by the Texas Commission on Environmental Quality; limiting the amount of a fee.. </v>
      </c>
      <c r="R139" s="2"/>
      <c r="S139" s="2" t="s">
        <v>172</v>
      </c>
    </row>
    <row r="140" ht="15.75" customHeight="1">
      <c r="A140" s="2" t="s">
        <v>401</v>
      </c>
      <c r="B140" s="2" t="s">
        <v>402</v>
      </c>
      <c r="C140" s="2" t="s">
        <v>403</v>
      </c>
      <c r="D140" s="2" t="s">
        <v>404</v>
      </c>
      <c r="E140" s="2" t="s">
        <v>405</v>
      </c>
      <c r="F140" s="2" t="s">
        <v>425</v>
      </c>
      <c r="G140" s="2" t="s">
        <v>407</v>
      </c>
      <c r="I140" s="2">
        <v>24.0</v>
      </c>
      <c r="K140" s="2" t="s">
        <v>408</v>
      </c>
      <c r="L140" s="2"/>
      <c r="M140" s="2" t="s">
        <v>426</v>
      </c>
      <c r="N140" s="2" t="s">
        <v>426</v>
      </c>
      <c r="O140" s="2" t="s">
        <v>427</v>
      </c>
      <c r="P140" s="2" t="s">
        <v>428</v>
      </c>
      <c r="Q140" s="2" t="str">
        <f t="shared" si="2"/>
        <v>Bill Title: Relating to the authority of the Texas Commission on Environmental Quality to issue permits for the discharge into water in this state of produced water, hydrostatic test water, and gas plant effluent resulting from certain oil and gas activities., Bill Description: Relating to the authority of the Texas Commission on Environmental Quality to issue permits for the discharge into water in this state of produced water, hydrostatic test water, and gas plant effluent resulting from certain oil and gas activities.. </v>
      </c>
      <c r="R140" s="2"/>
      <c r="S140" s="2" t="s">
        <v>368</v>
      </c>
    </row>
    <row r="141" ht="15.75" customHeight="1">
      <c r="A141" s="2" t="s">
        <v>401</v>
      </c>
      <c r="B141" s="2" t="s">
        <v>402</v>
      </c>
      <c r="C141" s="2" t="s">
        <v>403</v>
      </c>
      <c r="D141" s="2" t="s">
        <v>404</v>
      </c>
      <c r="E141" s="2" t="s">
        <v>405</v>
      </c>
      <c r="F141" s="2" t="s">
        <v>429</v>
      </c>
      <c r="G141" s="2" t="s">
        <v>407</v>
      </c>
      <c r="I141" s="2">
        <v>24.0</v>
      </c>
      <c r="K141" s="2" t="s">
        <v>408</v>
      </c>
      <c r="L141" s="2"/>
      <c r="M141" s="2" t="s">
        <v>430</v>
      </c>
      <c r="N141" s="2" t="s">
        <v>430</v>
      </c>
      <c r="O141" s="2" t="s">
        <v>431</v>
      </c>
      <c r="P141" s="2" t="s">
        <v>424</v>
      </c>
      <c r="Q141" s="2" t="str">
        <f t="shared" si="2"/>
        <v>Bill Title: Relating to the implementation of projects involving the capture, injection, sequestration, or geologic storage of carbon dioxide., Bill Description: Relating to the implementation of projects involving the capture, injection, sequestration, or geologic storage of carbon dioxide.. </v>
      </c>
      <c r="R141" s="2"/>
    </row>
    <row r="142" ht="15.75" customHeight="1">
      <c r="A142" s="2" t="s">
        <v>432</v>
      </c>
      <c r="B142" s="2" t="s">
        <v>433</v>
      </c>
      <c r="C142" s="2" t="s">
        <v>403</v>
      </c>
      <c r="D142" s="2" t="s">
        <v>404</v>
      </c>
      <c r="E142" s="2" t="s">
        <v>405</v>
      </c>
      <c r="F142" s="2" t="s">
        <v>434</v>
      </c>
      <c r="G142" s="2" t="s">
        <v>407</v>
      </c>
      <c r="I142" s="2">
        <v>49.0</v>
      </c>
      <c r="K142" s="2" t="s">
        <v>435</v>
      </c>
      <c r="L142" s="2"/>
      <c r="M142" s="2" t="s">
        <v>436</v>
      </c>
      <c r="N142" s="2" t="s">
        <v>436</v>
      </c>
      <c r="O142" s="2" t="s">
        <v>437</v>
      </c>
      <c r="P142" s="2" t="s">
        <v>438</v>
      </c>
      <c r="Q142" s="2" t="str">
        <f t="shared" si="2"/>
        <v>Bill Title: Relating to the Texas emissions reduction plan., Bill Description: Relating to the Texas emissions reduction plan.. </v>
      </c>
      <c r="R142" s="2"/>
      <c r="S142" s="2" t="s">
        <v>172</v>
      </c>
    </row>
    <row r="143" ht="15.75" customHeight="1">
      <c r="A143" s="2" t="s">
        <v>432</v>
      </c>
      <c r="B143" s="2" t="s">
        <v>433</v>
      </c>
      <c r="C143" s="2" t="s">
        <v>403</v>
      </c>
      <c r="D143" s="2" t="s">
        <v>404</v>
      </c>
      <c r="E143" s="2" t="s">
        <v>405</v>
      </c>
      <c r="F143" s="2" t="s">
        <v>439</v>
      </c>
      <c r="G143" s="2" t="s">
        <v>407</v>
      </c>
      <c r="I143" s="2">
        <v>43.0</v>
      </c>
      <c r="K143" s="2" t="s">
        <v>435</v>
      </c>
      <c r="L143" s="2"/>
      <c r="M143" s="2" t="s">
        <v>440</v>
      </c>
      <c r="N143" s="2" t="s">
        <v>440</v>
      </c>
      <c r="O143" s="2" t="s">
        <v>441</v>
      </c>
      <c r="P143" s="2" t="s">
        <v>101</v>
      </c>
      <c r="Q143" s="2" t="str">
        <f t="shared" si="2"/>
        <v>Bill Title: Relating to the Texas emissions reduction plan and other related programs and measures to reduce emissions., Bill Description: Relating to the Texas emissions reduction plan and other related programs and measures to reduce emissions.. </v>
      </c>
      <c r="R143" s="2"/>
      <c r="S143" s="2" t="s">
        <v>79</v>
      </c>
    </row>
    <row r="144" ht="15.75" customHeight="1">
      <c r="A144" s="2" t="s">
        <v>432</v>
      </c>
      <c r="B144" s="2" t="s">
        <v>433</v>
      </c>
      <c r="C144" s="2" t="s">
        <v>403</v>
      </c>
      <c r="D144" s="2" t="s">
        <v>404</v>
      </c>
      <c r="E144" s="2" t="s">
        <v>405</v>
      </c>
      <c r="F144" s="2" t="s">
        <v>442</v>
      </c>
      <c r="G144" s="2" t="s">
        <v>407</v>
      </c>
      <c r="I144" s="2">
        <v>41.0</v>
      </c>
      <c r="K144" s="2" t="s">
        <v>435</v>
      </c>
      <c r="L144" s="2"/>
      <c r="M144" s="2" t="s">
        <v>443</v>
      </c>
      <c r="N144" s="2" t="s">
        <v>443</v>
      </c>
      <c r="O144" s="2" t="s">
        <v>23</v>
      </c>
      <c r="P144" s="2" t="s">
        <v>52</v>
      </c>
      <c r="Q144" s="2" t="str">
        <f t="shared" si="2"/>
        <v>Bill Title: Relating to the disclosure of the composition of hydraulic fracturing fluids used in hydraulic fracturing treatments., Bill Description: Relating to the disclosure of the composition of hydraulic fracturing fluids used in hydraulic fracturing treatments.. </v>
      </c>
      <c r="R144" s="2"/>
    </row>
    <row r="145" ht="15.75" customHeight="1">
      <c r="A145" s="2" t="s">
        <v>432</v>
      </c>
      <c r="B145" s="2" t="s">
        <v>433</v>
      </c>
      <c r="C145" s="2" t="s">
        <v>403</v>
      </c>
      <c r="D145" s="2" t="s">
        <v>404</v>
      </c>
      <c r="E145" s="2" t="s">
        <v>405</v>
      </c>
      <c r="F145" s="2" t="s">
        <v>444</v>
      </c>
      <c r="G145" s="2" t="s">
        <v>407</v>
      </c>
      <c r="I145" s="2">
        <v>39.0</v>
      </c>
      <c r="K145" s="2" t="s">
        <v>435</v>
      </c>
      <c r="L145" s="2"/>
      <c r="M145" s="2" t="s">
        <v>445</v>
      </c>
      <c r="N145" s="2" t="s">
        <v>445</v>
      </c>
      <c r="O145" s="2" t="s">
        <v>441</v>
      </c>
      <c r="P145" s="2" t="s">
        <v>36</v>
      </c>
      <c r="Q145" s="2" t="str">
        <f t="shared" si="2"/>
        <v>Bill Title: Relating to alternative fuel fleets of certain governmental entities, including funding for motor vehicles, infrastructure, and equipment., Bill Description: Relating to alternative fuel fleets of certain governmental entities, including funding for motor vehicles, infrastructure, and equipment.. </v>
      </c>
      <c r="R145" s="2"/>
      <c r="S145" s="2" t="s">
        <v>79</v>
      </c>
    </row>
    <row r="146" ht="15.75" customHeight="1">
      <c r="A146" s="2" t="s">
        <v>432</v>
      </c>
      <c r="B146" s="2" t="s">
        <v>433</v>
      </c>
      <c r="C146" s="2" t="s">
        <v>403</v>
      </c>
      <c r="D146" s="2" t="s">
        <v>404</v>
      </c>
      <c r="E146" s="2" t="s">
        <v>405</v>
      </c>
      <c r="F146" s="2" t="s">
        <v>446</v>
      </c>
      <c r="G146" s="2" t="s">
        <v>407</v>
      </c>
      <c r="I146" s="2">
        <v>38.0</v>
      </c>
      <c r="K146" s="2" t="s">
        <v>435</v>
      </c>
      <c r="L146" s="2"/>
      <c r="M146" s="2" t="s">
        <v>447</v>
      </c>
      <c r="N146" s="2" t="s">
        <v>447</v>
      </c>
      <c r="O146" s="2" t="s">
        <v>89</v>
      </c>
      <c r="P146" s="2" t="s">
        <v>101</v>
      </c>
      <c r="Q146" s="2" t="str">
        <f t="shared" si="2"/>
        <v>Bill Title: Relating to grant programs for certain natural gas motor vehicles and alternative fuel facilities., Bill Description: Relating to grant programs for certain natural gas motor vehicles and alternative fuel facilities.. </v>
      </c>
      <c r="R146" s="2"/>
    </row>
    <row r="147" ht="15.75" customHeight="1">
      <c r="A147" s="2" t="s">
        <v>432</v>
      </c>
      <c r="B147" s="2" t="s">
        <v>433</v>
      </c>
      <c r="C147" s="2" t="s">
        <v>403</v>
      </c>
      <c r="D147" s="2" t="s">
        <v>404</v>
      </c>
      <c r="E147" s="2" t="s">
        <v>405</v>
      </c>
      <c r="F147" s="2" t="s">
        <v>448</v>
      </c>
      <c r="G147" s="2" t="s">
        <v>407</v>
      </c>
      <c r="I147" s="2">
        <v>31.0</v>
      </c>
      <c r="K147" s="2" t="s">
        <v>435</v>
      </c>
      <c r="L147" s="2"/>
      <c r="M147" s="2" t="s">
        <v>445</v>
      </c>
      <c r="N147" s="2" t="s">
        <v>445</v>
      </c>
      <c r="O147" s="2" t="s">
        <v>441</v>
      </c>
      <c r="P147" s="2" t="s">
        <v>449</v>
      </c>
      <c r="Q147" s="2" t="str">
        <f t="shared" si="2"/>
        <v>Bill Title: Relating to alternative fuel fleets of certain governmental entities, including funding for motor vehicles, infrastructure, and equipment., Bill Description: Relating to alternative fuel fleets of certain governmental entities, including funding for motor vehicles, infrastructure, and equipment.. </v>
      </c>
      <c r="R147" s="2"/>
      <c r="S147" s="2" t="s">
        <v>79</v>
      </c>
    </row>
    <row r="148" ht="15.75" customHeight="1">
      <c r="A148" s="2" t="s">
        <v>432</v>
      </c>
      <c r="B148" s="2" t="s">
        <v>433</v>
      </c>
      <c r="C148" s="2" t="s">
        <v>403</v>
      </c>
      <c r="D148" s="2" t="s">
        <v>404</v>
      </c>
      <c r="E148" s="2" t="s">
        <v>405</v>
      </c>
      <c r="F148" s="2" t="s">
        <v>450</v>
      </c>
      <c r="G148" s="2" t="s">
        <v>407</v>
      </c>
      <c r="I148" s="2">
        <v>27.0</v>
      </c>
      <c r="K148" s="2" t="s">
        <v>435</v>
      </c>
      <c r="L148" s="2"/>
      <c r="M148" s="2" t="s">
        <v>451</v>
      </c>
      <c r="N148" s="2" t="s">
        <v>451</v>
      </c>
      <c r="O148" s="2" t="s">
        <v>72</v>
      </c>
      <c r="P148" s="2" t="s">
        <v>452</v>
      </c>
      <c r="Q148" s="2" t="str">
        <f t="shared" si="2"/>
        <v>Bill Title: Relating to the Texas Emissions Reduction Plan., Bill Description: Relating to the Texas Emissions Reduction Plan.. </v>
      </c>
      <c r="R148" s="2"/>
      <c r="S148" s="2" t="s">
        <v>172</v>
      </c>
    </row>
    <row r="149" ht="15.75" customHeight="1">
      <c r="A149" s="2" t="s">
        <v>432</v>
      </c>
      <c r="B149" s="2" t="s">
        <v>433</v>
      </c>
      <c r="C149" s="2" t="s">
        <v>403</v>
      </c>
      <c r="D149" s="2" t="s">
        <v>404</v>
      </c>
      <c r="E149" s="2" t="s">
        <v>405</v>
      </c>
      <c r="F149" s="2" t="s">
        <v>453</v>
      </c>
      <c r="G149" s="2" t="s">
        <v>407</v>
      </c>
      <c r="I149" s="2">
        <v>26.0</v>
      </c>
      <c r="K149" s="2" t="s">
        <v>435</v>
      </c>
      <c r="L149" s="2"/>
      <c r="M149" s="2" t="s">
        <v>454</v>
      </c>
      <c r="N149" s="2" t="s">
        <v>454</v>
      </c>
      <c r="O149" s="2" t="s">
        <v>437</v>
      </c>
      <c r="P149" s="2" t="s">
        <v>455</v>
      </c>
      <c r="Q149" s="2" t="str">
        <f t="shared" si="2"/>
        <v>Bill Title: Relating to the Texas emissions reduction plan fund and account., Bill Description: Relating to the Texas emissions reduction plan fund and account.. </v>
      </c>
      <c r="R149" s="2"/>
      <c r="S149" s="2" t="s">
        <v>172</v>
      </c>
    </row>
    <row r="150" ht="15.75" customHeight="1">
      <c r="A150" s="2" t="s">
        <v>432</v>
      </c>
      <c r="B150" s="2" t="s">
        <v>433</v>
      </c>
      <c r="C150" s="2" t="s">
        <v>403</v>
      </c>
      <c r="D150" s="2" t="s">
        <v>404</v>
      </c>
      <c r="E150" s="2" t="s">
        <v>405</v>
      </c>
      <c r="F150" s="2" t="s">
        <v>456</v>
      </c>
      <c r="G150" s="2" t="s">
        <v>407</v>
      </c>
      <c r="I150" s="2">
        <v>24.0</v>
      </c>
      <c r="K150" s="2" t="s">
        <v>435</v>
      </c>
      <c r="L150" s="2"/>
      <c r="M150" s="2" t="s">
        <v>457</v>
      </c>
      <c r="N150" s="2" t="s">
        <v>457</v>
      </c>
      <c r="O150" s="2" t="s">
        <v>92</v>
      </c>
      <c r="P150" s="2" t="s">
        <v>458</v>
      </c>
      <c r="Q150" s="2" t="str">
        <f t="shared" si="2"/>
        <v>Bill Title: Relating to the use of the Texas emissions reduction plan fund., Bill Description: Relating to the use of the Texas emissions reduction plan fund.. </v>
      </c>
      <c r="R150" s="2"/>
      <c r="S150" s="2" t="s">
        <v>145</v>
      </c>
    </row>
    <row r="151" ht="15.75" customHeight="1">
      <c r="A151" s="2" t="s">
        <v>432</v>
      </c>
      <c r="B151" s="2" t="s">
        <v>433</v>
      </c>
      <c r="C151" s="2" t="s">
        <v>403</v>
      </c>
      <c r="D151" s="2" t="s">
        <v>404</v>
      </c>
      <c r="E151" s="2" t="s">
        <v>405</v>
      </c>
      <c r="F151" s="2" t="s">
        <v>459</v>
      </c>
      <c r="G151" s="2" t="s">
        <v>407</v>
      </c>
      <c r="I151" s="2">
        <v>22.0</v>
      </c>
      <c r="K151" s="2" t="s">
        <v>435</v>
      </c>
      <c r="L151" s="2"/>
      <c r="M151" s="2" t="s">
        <v>447</v>
      </c>
      <c r="N151" s="2" t="s">
        <v>447</v>
      </c>
      <c r="O151" s="2" t="s">
        <v>89</v>
      </c>
      <c r="P151" s="2" t="s">
        <v>455</v>
      </c>
      <c r="Q151" s="2" t="str">
        <f t="shared" si="2"/>
        <v>Bill Title: Relating to grant programs for certain natural gas motor vehicles and alternative fuel facilities., Bill Description: Relating to grant programs for certain natural gas motor vehicles and alternative fuel facilities.. </v>
      </c>
      <c r="R151" s="2"/>
    </row>
    <row r="152" ht="15.75" customHeight="1">
      <c r="A152" s="2" t="s">
        <v>432</v>
      </c>
      <c r="B152" s="2" t="s">
        <v>433</v>
      </c>
      <c r="C152" s="2" t="s">
        <v>403</v>
      </c>
      <c r="D152" s="2" t="s">
        <v>404</v>
      </c>
      <c r="E152" s="2" t="s">
        <v>405</v>
      </c>
      <c r="F152" s="2" t="s">
        <v>460</v>
      </c>
      <c r="G152" s="2" t="s">
        <v>407</v>
      </c>
      <c r="I152" s="2">
        <v>21.0</v>
      </c>
      <c r="K152" s="2" t="s">
        <v>435</v>
      </c>
      <c r="L152" s="2"/>
      <c r="M152" s="2" t="s">
        <v>461</v>
      </c>
      <c r="N152" s="2" t="s">
        <v>461</v>
      </c>
      <c r="O152" s="2" t="s">
        <v>92</v>
      </c>
      <c r="P152" s="2" t="s">
        <v>36</v>
      </c>
      <c r="Q152" s="2" t="str">
        <f t="shared" si="2"/>
        <v>Bill Title: Relating to the motor fuel tax on compressed natural gas and liquefied natural gas; providing penalties; imposing a tax., Bill Description: Relating to the motor fuel tax on compressed natural gas and liquefied natural gas; providing penalties; imposing a tax.. </v>
      </c>
      <c r="R152" s="2"/>
      <c r="S152" s="2" t="s">
        <v>79</v>
      </c>
    </row>
    <row r="153" ht="15.75" customHeight="1">
      <c r="A153" s="2" t="s">
        <v>432</v>
      </c>
      <c r="B153" s="2" t="s">
        <v>433</v>
      </c>
      <c r="C153" s="2" t="s">
        <v>403</v>
      </c>
      <c r="D153" s="2" t="s">
        <v>404</v>
      </c>
      <c r="E153" s="2" t="s">
        <v>405</v>
      </c>
      <c r="F153" s="2" t="s">
        <v>462</v>
      </c>
      <c r="G153" s="2" t="s">
        <v>407</v>
      </c>
      <c r="I153" s="2">
        <v>18.0</v>
      </c>
      <c r="K153" s="2" t="s">
        <v>435</v>
      </c>
      <c r="L153" s="2"/>
      <c r="M153" s="2" t="s">
        <v>463</v>
      </c>
      <c r="N153" s="2" t="s">
        <v>463</v>
      </c>
      <c r="O153" s="2" t="s">
        <v>92</v>
      </c>
      <c r="P153" s="2" t="s">
        <v>464</v>
      </c>
      <c r="Q153" s="2" t="str">
        <f t="shared" si="2"/>
        <v>Bill Title: Relating to the Texas Emissions Reduction Plan motor vehicle purchase or lease incentive program., Bill Description: Relating to the Texas Emissions Reduction Plan motor vehicle purchase or lease incentive program.. </v>
      </c>
      <c r="R153" s="2"/>
      <c r="S153" s="2" t="s">
        <v>79</v>
      </c>
    </row>
    <row r="154" ht="15.75" customHeight="1">
      <c r="A154" s="2" t="s">
        <v>432</v>
      </c>
      <c r="B154" s="2" t="s">
        <v>433</v>
      </c>
      <c r="C154" s="2" t="s">
        <v>403</v>
      </c>
      <c r="D154" s="2" t="s">
        <v>404</v>
      </c>
      <c r="E154" s="2" t="s">
        <v>405</v>
      </c>
      <c r="F154" s="2" t="s">
        <v>465</v>
      </c>
      <c r="G154" s="2" t="s">
        <v>407</v>
      </c>
      <c r="I154" s="2">
        <v>18.0</v>
      </c>
      <c r="K154" s="2" t="s">
        <v>435</v>
      </c>
      <c r="L154" s="2"/>
      <c r="M154" s="2" t="s">
        <v>466</v>
      </c>
      <c r="N154" s="2" t="s">
        <v>466</v>
      </c>
      <c r="O154" s="2" t="s">
        <v>23</v>
      </c>
      <c r="P154" s="2" t="s">
        <v>467</v>
      </c>
      <c r="Q154" s="2" t="str">
        <f t="shared" si="2"/>
        <v>Bill Title: Relating to pipeline incidents; clarifying changes to related administrative penalties., Bill Description: Relating to pipeline incidents; clarifying changes to related administrative penalties.. </v>
      </c>
      <c r="R154" s="2"/>
      <c r="S154" s="2" t="s">
        <v>31</v>
      </c>
    </row>
    <row r="155" ht="15.75" customHeight="1">
      <c r="A155" s="2" t="s">
        <v>432</v>
      </c>
      <c r="B155" s="2" t="s">
        <v>433</v>
      </c>
      <c r="C155" s="2" t="s">
        <v>403</v>
      </c>
      <c r="D155" s="2" t="s">
        <v>404</v>
      </c>
      <c r="E155" s="2" t="s">
        <v>405</v>
      </c>
      <c r="F155" s="2" t="s">
        <v>468</v>
      </c>
      <c r="G155" s="2" t="s">
        <v>407</v>
      </c>
      <c r="I155" s="2">
        <v>18.0</v>
      </c>
      <c r="K155" s="2" t="s">
        <v>435</v>
      </c>
      <c r="L155" s="2"/>
      <c r="M155" s="2" t="s">
        <v>469</v>
      </c>
      <c r="N155" s="2" t="s">
        <v>469</v>
      </c>
      <c r="O155" s="2" t="s">
        <v>92</v>
      </c>
      <c r="P155" s="2" t="s">
        <v>470</v>
      </c>
      <c r="Q155" s="2" t="str">
        <f t="shared" si="2"/>
        <v>Bill Title: Relating to the eligibility for grants for natural gas fueling stations., Bill Description: Relating to the eligibility for grants for natural gas fueling stations.. </v>
      </c>
      <c r="R155" s="2"/>
      <c r="S155" s="2" t="s">
        <v>145</v>
      </c>
    </row>
    <row r="156" ht="15.75" customHeight="1">
      <c r="A156" s="2" t="s">
        <v>432</v>
      </c>
      <c r="B156" s="2" t="s">
        <v>433</v>
      </c>
      <c r="C156" s="2" t="s">
        <v>403</v>
      </c>
      <c r="D156" s="2" t="s">
        <v>404</v>
      </c>
      <c r="E156" s="2" t="s">
        <v>405</v>
      </c>
      <c r="F156" s="2" t="s">
        <v>471</v>
      </c>
      <c r="G156" s="2" t="s">
        <v>407</v>
      </c>
      <c r="I156" s="2">
        <v>16.0</v>
      </c>
      <c r="K156" s="2" t="s">
        <v>435</v>
      </c>
      <c r="L156" s="2"/>
      <c r="M156" s="2" t="s">
        <v>472</v>
      </c>
      <c r="N156" s="2" t="s">
        <v>472</v>
      </c>
      <c r="O156" s="2" t="s">
        <v>92</v>
      </c>
      <c r="P156" s="2" t="s">
        <v>470</v>
      </c>
      <c r="Q156" s="2" t="str">
        <f t="shared" si="2"/>
        <v>Bill Title: Relating to the creation of programs to support the use of alternative fuels, including an alternative fuel program to be funded by the Texas emissions reduction plan fund and a grant program for certain natural gas vehicles., Bill Description: Relating to the creation of programs to support the use of alternative fuels, including an alternative fuel program to be funded by the Texas emissions reduction plan fund and a grant program for certain natural gas vehicles.. </v>
      </c>
      <c r="R156" s="2"/>
    </row>
    <row r="157" ht="15.75" customHeight="1">
      <c r="A157" s="2" t="s">
        <v>432</v>
      </c>
      <c r="B157" s="2" t="s">
        <v>433</v>
      </c>
      <c r="C157" s="2" t="s">
        <v>403</v>
      </c>
      <c r="D157" s="2" t="s">
        <v>404</v>
      </c>
      <c r="E157" s="2" t="s">
        <v>405</v>
      </c>
      <c r="F157" s="2" t="s">
        <v>473</v>
      </c>
      <c r="G157" s="2" t="s">
        <v>407</v>
      </c>
      <c r="I157" s="2">
        <v>15.0</v>
      </c>
      <c r="K157" s="2" t="s">
        <v>435</v>
      </c>
      <c r="L157" s="2"/>
      <c r="M157" s="2" t="s">
        <v>474</v>
      </c>
      <c r="N157" s="2" t="s">
        <v>474</v>
      </c>
      <c r="O157" s="2" t="s">
        <v>72</v>
      </c>
      <c r="P157" s="2" t="s">
        <v>475</v>
      </c>
      <c r="Q157" s="2" t="str">
        <f t="shared" si="2"/>
        <v>Bill Title: Relating to measuring, monitoring, and reporting emissions., Bill Description: Relating to measuring, monitoring, and reporting emissions.. </v>
      </c>
      <c r="R157" s="2"/>
    </row>
    <row r="158" ht="15.75" customHeight="1">
      <c r="A158" s="2" t="s">
        <v>432</v>
      </c>
      <c r="B158" s="2" t="s">
        <v>433</v>
      </c>
      <c r="C158" s="2" t="s">
        <v>403</v>
      </c>
      <c r="D158" s="2" t="s">
        <v>404</v>
      </c>
      <c r="E158" s="2" t="s">
        <v>405</v>
      </c>
      <c r="F158" s="2" t="s">
        <v>476</v>
      </c>
      <c r="G158" s="2" t="s">
        <v>407</v>
      </c>
      <c r="I158" s="2">
        <v>14.0</v>
      </c>
      <c r="K158" s="2" t="s">
        <v>435</v>
      </c>
      <c r="L158" s="2"/>
      <c r="M158" s="2" t="s">
        <v>477</v>
      </c>
      <c r="N158" s="2" t="s">
        <v>477</v>
      </c>
      <c r="O158" s="2" t="s">
        <v>23</v>
      </c>
      <c r="P158" s="2" t="s">
        <v>478</v>
      </c>
      <c r="Q158" s="2" t="str">
        <f t="shared" si="2"/>
        <v>Bill Title: Relating to the installation, maintenance, operation, and relocation of saltwater pipeline facilities., Bill Description: Relating to the installation, maintenance, operation, and relocation of saltwater pipeline facilities.. </v>
      </c>
      <c r="R158" s="2"/>
      <c r="S158" s="2" t="s">
        <v>368</v>
      </c>
    </row>
    <row r="159" ht="15.75" customHeight="1">
      <c r="A159" s="2" t="s">
        <v>432</v>
      </c>
      <c r="B159" s="2" t="s">
        <v>433</v>
      </c>
      <c r="C159" s="2" t="s">
        <v>403</v>
      </c>
      <c r="D159" s="2" t="s">
        <v>404</v>
      </c>
      <c r="E159" s="2" t="s">
        <v>405</v>
      </c>
      <c r="F159" s="2" t="s">
        <v>479</v>
      </c>
      <c r="G159" s="2" t="s">
        <v>407</v>
      </c>
      <c r="I159" s="2">
        <v>14.0</v>
      </c>
      <c r="K159" s="2" t="s">
        <v>435</v>
      </c>
      <c r="L159" s="2"/>
      <c r="M159" s="2" t="s">
        <v>480</v>
      </c>
      <c r="N159" s="2" t="s">
        <v>480</v>
      </c>
      <c r="O159" s="2" t="s">
        <v>89</v>
      </c>
      <c r="P159" s="2" t="s">
        <v>424</v>
      </c>
      <c r="Q159" s="2" t="str">
        <f t="shared" si="2"/>
        <v>Bill Title: Relating to the operation of certain motor vehicles, including establishing a motor vehicle mileage fee pilot program., Bill Description: Relating to the operation of certain motor vehicles, including establishing a motor vehicle mileage fee pilot program.. </v>
      </c>
      <c r="R159" s="2"/>
    </row>
    <row r="160" ht="15.75" customHeight="1">
      <c r="A160" s="2" t="s">
        <v>432</v>
      </c>
      <c r="B160" s="2" t="s">
        <v>433</v>
      </c>
      <c r="C160" s="2" t="s">
        <v>403</v>
      </c>
      <c r="D160" s="2" t="s">
        <v>404</v>
      </c>
      <c r="E160" s="2" t="s">
        <v>405</v>
      </c>
      <c r="F160" s="2" t="s">
        <v>481</v>
      </c>
      <c r="G160" s="2" t="s">
        <v>407</v>
      </c>
      <c r="I160" s="2">
        <v>14.0</v>
      </c>
      <c r="K160" s="2" t="s">
        <v>435</v>
      </c>
      <c r="L160" s="2"/>
      <c r="M160" s="2" t="s">
        <v>480</v>
      </c>
      <c r="N160" s="2" t="s">
        <v>480</v>
      </c>
      <c r="O160" s="2" t="s">
        <v>89</v>
      </c>
      <c r="P160" s="2" t="s">
        <v>482</v>
      </c>
      <c r="Q160" s="2" t="str">
        <f t="shared" si="2"/>
        <v>Bill Title: Relating to the operation of certain motor vehicles, including establishing a motor vehicle mileage fee pilot program., Bill Description: Relating to the operation of certain motor vehicles, including establishing a motor vehicle mileage fee pilot program.. </v>
      </c>
      <c r="R160" s="2"/>
    </row>
    <row r="161" ht="15.75" customHeight="1">
      <c r="A161" s="2" t="s">
        <v>432</v>
      </c>
      <c r="B161" s="2" t="s">
        <v>433</v>
      </c>
      <c r="C161" s="2" t="s">
        <v>403</v>
      </c>
      <c r="D161" s="2" t="s">
        <v>404</v>
      </c>
      <c r="E161" s="2" t="s">
        <v>405</v>
      </c>
      <c r="F161" s="2" t="s">
        <v>483</v>
      </c>
      <c r="G161" s="2" t="s">
        <v>407</v>
      </c>
      <c r="I161" s="2">
        <v>13.0</v>
      </c>
      <c r="K161" s="2" t="s">
        <v>435</v>
      </c>
      <c r="L161" s="2"/>
      <c r="M161" s="2" t="s">
        <v>484</v>
      </c>
      <c r="N161" s="2" t="s">
        <v>484</v>
      </c>
      <c r="O161" s="2" t="s">
        <v>23</v>
      </c>
      <c r="P161" s="2" t="s">
        <v>485</v>
      </c>
      <c r="Q161" s="2" t="str">
        <f t="shared" si="2"/>
        <v>Bill Title: Relating to the installation, removal, and replacement of certain gas pipelines; clarifying changes to related administrative penalties., Bill Description: Relating to the installation, removal, and replacement of certain gas pipelines; clarifying changes to related administrative penalties.. </v>
      </c>
      <c r="R161" s="2"/>
      <c r="S161" s="2" t="s">
        <v>31</v>
      </c>
    </row>
    <row r="162" ht="15.75" customHeight="1">
      <c r="A162" s="2" t="s">
        <v>432</v>
      </c>
      <c r="B162" s="2" t="s">
        <v>433</v>
      </c>
      <c r="C162" s="2" t="s">
        <v>403</v>
      </c>
      <c r="D162" s="2" t="s">
        <v>404</v>
      </c>
      <c r="E162" s="2" t="s">
        <v>405</v>
      </c>
      <c r="F162" s="2" t="s">
        <v>486</v>
      </c>
      <c r="G162" s="2" t="s">
        <v>407</v>
      </c>
      <c r="I162" s="2">
        <v>13.0</v>
      </c>
      <c r="K162" s="2" t="s">
        <v>435</v>
      </c>
      <c r="L162" s="2"/>
      <c r="M162" s="2" t="s">
        <v>487</v>
      </c>
      <c r="N162" s="2" t="s">
        <v>487</v>
      </c>
      <c r="O162" s="2" t="s">
        <v>92</v>
      </c>
      <c r="P162" s="2" t="s">
        <v>485</v>
      </c>
      <c r="Q162" s="2" t="str">
        <f t="shared" si="2"/>
        <v>Bill Title: Relating to the operation of certain overweight vehicles on highways; imposing a fee., Bill Description: Relating to the operation of certain overweight vehicles on highways; imposing a fee.. </v>
      </c>
      <c r="R162" s="2"/>
      <c r="S162" s="2" t="s">
        <v>79</v>
      </c>
    </row>
    <row r="163" ht="15.75" customHeight="1">
      <c r="A163" s="2" t="s">
        <v>432</v>
      </c>
      <c r="B163" s="2" t="s">
        <v>433</v>
      </c>
      <c r="C163" s="2" t="s">
        <v>403</v>
      </c>
      <c r="D163" s="2" t="s">
        <v>404</v>
      </c>
      <c r="E163" s="2" t="s">
        <v>405</v>
      </c>
      <c r="F163" s="2" t="s">
        <v>488</v>
      </c>
      <c r="G163" s="2" t="s">
        <v>407</v>
      </c>
      <c r="I163" s="2">
        <v>13.0</v>
      </c>
      <c r="K163" s="2" t="s">
        <v>435</v>
      </c>
      <c r="L163" s="2"/>
      <c r="M163" s="2" t="s">
        <v>489</v>
      </c>
      <c r="N163" s="2" t="s">
        <v>489</v>
      </c>
      <c r="O163" s="2" t="s">
        <v>89</v>
      </c>
      <c r="P163" s="2" t="s">
        <v>490</v>
      </c>
      <c r="Q163" s="2" t="str">
        <f t="shared" si="2"/>
        <v>Bill Title: Relating to the creation of alternative fuel programs to be funded by the Texas emissions reduction plan fund., Bill Description: Relating to the creation of alternative fuel programs to be funded by the Texas emissions reduction plan fund.. </v>
      </c>
      <c r="R163" s="2"/>
    </row>
    <row r="164" ht="15.75" customHeight="1">
      <c r="A164" s="2" t="s">
        <v>432</v>
      </c>
      <c r="B164" s="2" t="s">
        <v>433</v>
      </c>
      <c r="C164" s="2" t="s">
        <v>403</v>
      </c>
      <c r="D164" s="2" t="s">
        <v>404</v>
      </c>
      <c r="E164" s="2" t="s">
        <v>405</v>
      </c>
      <c r="F164" s="2" t="s">
        <v>491</v>
      </c>
      <c r="G164" s="2" t="s">
        <v>407</v>
      </c>
      <c r="I164" s="2">
        <v>13.0</v>
      </c>
      <c r="K164" s="2" t="s">
        <v>435</v>
      </c>
      <c r="L164" s="2"/>
      <c r="M164" s="2" t="s">
        <v>492</v>
      </c>
      <c r="N164" s="2" t="s">
        <v>492</v>
      </c>
      <c r="O164" s="2" t="s">
        <v>493</v>
      </c>
      <c r="P164" s="2" t="s">
        <v>36</v>
      </c>
      <c r="Q164" s="2" t="str">
        <f t="shared" si="2"/>
        <v>Bill Title: Relating to the amounts of the administrative, civil, and criminal penalties for violating certain statutes under the jurisdiction of, rules or orders adopted by, or licenses, permits, or certificates issued by the Railroad Commission of Texas., Bill Description: Relating to the amounts of the administrative, civil, and criminal penalties for violating certain statutes under the jurisdiction of, rules or orders adopted by, or licenses, permits, or certificates issued by the Railroad Commission of Texas.. </v>
      </c>
      <c r="R164" s="2"/>
    </row>
    <row r="165" ht="15.75" customHeight="1">
      <c r="A165" s="2" t="s">
        <v>432</v>
      </c>
      <c r="B165" s="2" t="s">
        <v>433</v>
      </c>
      <c r="C165" s="2" t="s">
        <v>403</v>
      </c>
      <c r="D165" s="2" t="s">
        <v>404</v>
      </c>
      <c r="E165" s="2" t="s">
        <v>405</v>
      </c>
      <c r="F165" s="2" t="s">
        <v>494</v>
      </c>
      <c r="G165" s="2" t="s">
        <v>407</v>
      </c>
      <c r="I165" s="2">
        <v>12.0</v>
      </c>
      <c r="K165" s="2" t="s">
        <v>435</v>
      </c>
      <c r="L165" s="2"/>
      <c r="M165" s="2" t="s">
        <v>495</v>
      </c>
      <c r="N165" s="2" t="s">
        <v>495</v>
      </c>
      <c r="O165" s="2" t="s">
        <v>496</v>
      </c>
      <c r="P165" s="2" t="s">
        <v>101</v>
      </c>
      <c r="Q165" s="2" t="str">
        <f t="shared" si="2"/>
        <v>Bill Title: Relating to certain extraordinary costs incurred by certain gas utilities relating to Winter Storm Uri and a study of measures to mitigate similar future costs; providing authority to issue bonds and impose fees and assessments., Bill Description: Relating to certain extraordinary costs incurred by certain gas utilities relating to Winter Storm Uri and a study of measures to mitigate similar future costs; providing authority to issue bonds and impose fees and assessments.. </v>
      </c>
      <c r="R165" s="2"/>
      <c r="S165" s="2" t="s">
        <v>145</v>
      </c>
    </row>
    <row r="166" ht="15.75" customHeight="1">
      <c r="A166" s="2" t="s">
        <v>432</v>
      </c>
      <c r="B166" s="2" t="s">
        <v>433</v>
      </c>
      <c r="C166" s="2" t="s">
        <v>403</v>
      </c>
      <c r="D166" s="2" t="s">
        <v>404</v>
      </c>
      <c r="E166" s="2" t="s">
        <v>405</v>
      </c>
      <c r="F166" s="2" t="s">
        <v>497</v>
      </c>
      <c r="G166" s="2" t="s">
        <v>407</v>
      </c>
      <c r="I166" s="2">
        <v>12.0</v>
      </c>
      <c r="K166" s="2" t="s">
        <v>435</v>
      </c>
      <c r="L166" s="2"/>
      <c r="M166" s="2" t="s">
        <v>498</v>
      </c>
      <c r="N166" s="2" t="s">
        <v>498</v>
      </c>
      <c r="O166" s="2" t="s">
        <v>89</v>
      </c>
      <c r="P166" s="2" t="s">
        <v>64</v>
      </c>
      <c r="Q166" s="2" t="str">
        <f t="shared" si="2"/>
        <v>Bill Title: Relating to incentives for the purchase or lease of an electric-powered light-duty motor vehicle., Bill Description: Relating to incentives for the purchase or lease of an electric-powered light-duty motor vehicle.. </v>
      </c>
      <c r="R166" s="2"/>
    </row>
    <row r="167" ht="15.75" customHeight="1">
      <c r="A167" s="2" t="s">
        <v>432</v>
      </c>
      <c r="B167" s="2" t="s">
        <v>433</v>
      </c>
      <c r="C167" s="2" t="s">
        <v>403</v>
      </c>
      <c r="D167" s="2" t="s">
        <v>404</v>
      </c>
      <c r="E167" s="2" t="s">
        <v>405</v>
      </c>
      <c r="F167" s="2" t="s">
        <v>499</v>
      </c>
      <c r="G167" s="2" t="s">
        <v>407</v>
      </c>
      <c r="I167" s="2">
        <v>12.0</v>
      </c>
      <c r="K167" s="2" t="s">
        <v>435</v>
      </c>
      <c r="L167" s="2"/>
      <c r="M167" s="2" t="s">
        <v>500</v>
      </c>
      <c r="N167" s="2" t="s">
        <v>500</v>
      </c>
      <c r="O167" s="2" t="s">
        <v>89</v>
      </c>
      <c r="P167" s="2" t="s">
        <v>501</v>
      </c>
      <c r="Q167" s="2" t="str">
        <f t="shared" si="2"/>
        <v>Bill Title: Relating to the eligibility for grants for natural gas fueling stations under the Texas natural gas vehicle grant program., Bill Description: Relating to the eligibility for grants for natural gas fueling stations under the Texas natural gas vehicle grant program.. </v>
      </c>
      <c r="R167" s="2"/>
      <c r="S167" s="2" t="s">
        <v>145</v>
      </c>
    </row>
    <row r="168" ht="15.75" customHeight="1">
      <c r="A168" s="2" t="s">
        <v>432</v>
      </c>
      <c r="B168" s="2" t="s">
        <v>433</v>
      </c>
      <c r="C168" s="2" t="s">
        <v>403</v>
      </c>
      <c r="D168" s="2" t="s">
        <v>404</v>
      </c>
      <c r="E168" s="2" t="s">
        <v>405</v>
      </c>
      <c r="F168" s="2" t="s">
        <v>502</v>
      </c>
      <c r="G168" s="2" t="s">
        <v>407</v>
      </c>
      <c r="I168" s="2">
        <v>11.0</v>
      </c>
      <c r="K168" s="2" t="s">
        <v>435</v>
      </c>
      <c r="L168" s="2"/>
      <c r="M168" s="2" t="s">
        <v>503</v>
      </c>
      <c r="N168" s="2" t="s">
        <v>503</v>
      </c>
      <c r="O168" s="2" t="s">
        <v>504</v>
      </c>
      <c r="P168" s="2" t="s">
        <v>64</v>
      </c>
      <c r="Q168" s="2" t="str">
        <f t="shared" si="2"/>
        <v>Bill Title: Relating to the purchase or lease by state agencies of vehicles using alternative fuels., Bill Description: Relating to the purchase or lease by state agencies of vehicles using alternative fuels.. </v>
      </c>
      <c r="R168" s="2"/>
    </row>
    <row r="169" ht="15.75" customHeight="1">
      <c r="A169" s="2" t="s">
        <v>432</v>
      </c>
      <c r="B169" s="2" t="s">
        <v>433</v>
      </c>
      <c r="C169" s="2" t="s">
        <v>403</v>
      </c>
      <c r="D169" s="2" t="s">
        <v>404</v>
      </c>
      <c r="E169" s="2" t="s">
        <v>405</v>
      </c>
      <c r="F169" s="2" t="s">
        <v>505</v>
      </c>
      <c r="G169" s="2" t="s">
        <v>407</v>
      </c>
      <c r="I169" s="2">
        <v>11.0</v>
      </c>
      <c r="K169" s="2" t="s">
        <v>435</v>
      </c>
      <c r="L169" s="2"/>
      <c r="M169" s="2" t="s">
        <v>506</v>
      </c>
      <c r="N169" s="2" t="s">
        <v>506</v>
      </c>
      <c r="O169" s="2" t="s">
        <v>493</v>
      </c>
      <c r="P169" s="2" t="s">
        <v>458</v>
      </c>
      <c r="Q169" s="2" t="str">
        <f t="shared" si="2"/>
        <v>Bill Title: Relating to the power of the Railroad Commission of Texas to adopt and enforce safety standards applicable to the transportation by pipeline of hazardous liquids, carbon dioxide, and natural gas in rural locations., Bill Description: Relating to the power of the Railroad Commission of Texas to adopt and enforce safety standards applicable to the transportation by pipeline of hazardous liquids, carbon dioxide, and natural gas in rural locations.. </v>
      </c>
      <c r="R169" s="2"/>
      <c r="S169" s="2" t="s">
        <v>31</v>
      </c>
    </row>
    <row r="170" ht="15.75" customHeight="1">
      <c r="A170" s="2" t="s">
        <v>432</v>
      </c>
      <c r="B170" s="2" t="s">
        <v>433</v>
      </c>
      <c r="C170" s="2" t="s">
        <v>403</v>
      </c>
      <c r="D170" s="2" t="s">
        <v>404</v>
      </c>
      <c r="E170" s="2" t="s">
        <v>405</v>
      </c>
      <c r="F170" s="2" t="s">
        <v>507</v>
      </c>
      <c r="G170" s="2" t="s">
        <v>407</v>
      </c>
      <c r="I170" s="2">
        <v>11.0</v>
      </c>
      <c r="K170" s="2" t="s">
        <v>435</v>
      </c>
      <c r="L170" s="2"/>
      <c r="M170" s="2" t="s">
        <v>508</v>
      </c>
      <c r="N170" s="2" t="s">
        <v>508</v>
      </c>
      <c r="O170" s="2" t="s">
        <v>89</v>
      </c>
      <c r="P170" s="2" t="s">
        <v>509</v>
      </c>
      <c r="Q170" s="2" t="str">
        <f t="shared" si="2"/>
        <v>Bill Title: Relating to the operation of plug-in electric motor vehicles., Bill Description: Relating to the operation of plug-in electric motor vehicles.. </v>
      </c>
      <c r="R170" s="2"/>
    </row>
    <row r="171" ht="15.75" customHeight="1">
      <c r="A171" s="2" t="s">
        <v>432</v>
      </c>
      <c r="B171" s="2" t="s">
        <v>433</v>
      </c>
      <c r="C171" s="2" t="s">
        <v>403</v>
      </c>
      <c r="D171" s="2" t="s">
        <v>404</v>
      </c>
      <c r="E171" s="2" t="s">
        <v>405</v>
      </c>
      <c r="F171" s="2" t="s">
        <v>510</v>
      </c>
      <c r="G171" s="2" t="s">
        <v>407</v>
      </c>
      <c r="I171" s="2">
        <v>11.0</v>
      </c>
      <c r="K171" s="2" t="s">
        <v>435</v>
      </c>
      <c r="L171" s="2"/>
      <c r="M171" s="2" t="s">
        <v>511</v>
      </c>
      <c r="N171" s="2" t="s">
        <v>511</v>
      </c>
      <c r="O171" s="2" t="s">
        <v>512</v>
      </c>
      <c r="P171" s="2" t="s">
        <v>90</v>
      </c>
      <c r="Q171" s="2" t="str">
        <f t="shared" si="2"/>
        <v>Bill Title: Relating to "no regrets" greenhouse gas emissions reduction strategies., Bill Description: Relating to "no regrets" greenhouse gas emissions reduction strategies.. </v>
      </c>
      <c r="R171" s="2"/>
    </row>
    <row r="172" ht="15.75" customHeight="1">
      <c r="A172" s="2" t="s">
        <v>432</v>
      </c>
      <c r="B172" s="2" t="s">
        <v>433</v>
      </c>
      <c r="C172" s="2" t="s">
        <v>403</v>
      </c>
      <c r="D172" s="2" t="s">
        <v>404</v>
      </c>
      <c r="E172" s="2" t="s">
        <v>405</v>
      </c>
      <c r="F172" s="2" t="s">
        <v>513</v>
      </c>
      <c r="G172" s="2" t="s">
        <v>407</v>
      </c>
      <c r="I172" s="2">
        <v>10.0</v>
      </c>
      <c r="K172" s="2" t="s">
        <v>435</v>
      </c>
      <c r="L172" s="2"/>
      <c r="M172" s="2" t="s">
        <v>514</v>
      </c>
      <c r="N172" s="2" t="s">
        <v>514</v>
      </c>
      <c r="O172" s="2" t="s">
        <v>112</v>
      </c>
      <c r="P172" s="2" t="s">
        <v>470</v>
      </c>
      <c r="Q172" s="2" t="str">
        <f t="shared" si="2"/>
        <v>Bill Title: Relating to unenforceable restrictive covenants regarding standby electric generators affecting residential homes., Bill Description: Relating to unenforceable restrictive covenants regarding standby electric generators affecting residential homes.. </v>
      </c>
      <c r="R172" s="2"/>
      <c r="S172" s="2" t="s">
        <v>25</v>
      </c>
    </row>
    <row r="173" ht="15.75" customHeight="1">
      <c r="A173" s="2" t="s">
        <v>432</v>
      </c>
      <c r="B173" s="2" t="s">
        <v>433</v>
      </c>
      <c r="C173" s="2" t="s">
        <v>403</v>
      </c>
      <c r="D173" s="2" t="s">
        <v>404</v>
      </c>
      <c r="E173" s="2" t="s">
        <v>405</v>
      </c>
      <c r="F173" s="2" t="s">
        <v>515</v>
      </c>
      <c r="G173" s="2" t="s">
        <v>407</v>
      </c>
      <c r="I173" s="2">
        <v>9.0</v>
      </c>
      <c r="K173" s="2" t="s">
        <v>435</v>
      </c>
      <c r="L173" s="2"/>
      <c r="M173" s="2" t="s">
        <v>516</v>
      </c>
      <c r="N173" s="2" t="s">
        <v>516</v>
      </c>
      <c r="O173" s="2" t="s">
        <v>92</v>
      </c>
      <c r="P173" s="2" t="s">
        <v>90</v>
      </c>
      <c r="Q173" s="2" t="str">
        <f t="shared" si="2"/>
        <v>Bill Title: Relating to weight limitations for natural gas motor vehicles., Bill Description: Relating to weight limitations for natural gas motor vehicles.. </v>
      </c>
      <c r="R173" s="2"/>
      <c r="S173" s="2" t="s">
        <v>79</v>
      </c>
    </row>
    <row r="174" ht="15.75" customHeight="1">
      <c r="A174" s="2" t="s">
        <v>432</v>
      </c>
      <c r="B174" s="2" t="s">
        <v>433</v>
      </c>
      <c r="C174" s="2" t="s">
        <v>403</v>
      </c>
      <c r="D174" s="2" t="s">
        <v>404</v>
      </c>
      <c r="E174" s="2" t="s">
        <v>405</v>
      </c>
      <c r="F174" s="2" t="s">
        <v>517</v>
      </c>
      <c r="G174" s="2" t="s">
        <v>407</v>
      </c>
      <c r="I174" s="2">
        <v>9.0</v>
      </c>
      <c r="K174" s="2" t="s">
        <v>435</v>
      </c>
      <c r="L174" s="2"/>
      <c r="M174" s="2" t="s">
        <v>518</v>
      </c>
      <c r="N174" s="2" t="s">
        <v>518</v>
      </c>
      <c r="O174" s="2" t="s">
        <v>519</v>
      </c>
      <c r="P174" s="2" t="s">
        <v>90</v>
      </c>
      <c r="Q174" s="2" t="str">
        <f t="shared" si="2"/>
        <v>Bill Title: Relating to authorizing certain utility cost savings and alternative fuel programs as eligible for local government energy savings performance contracts., Bill Description: Relating to authorizing certain utility cost savings and alternative fuel programs as eligible for local government energy savings performance contracts.. </v>
      </c>
      <c r="R174" s="2"/>
      <c r="S174" s="2" t="s">
        <v>287</v>
      </c>
    </row>
    <row r="175" ht="15.75" customHeight="1">
      <c r="A175" s="2" t="s">
        <v>432</v>
      </c>
      <c r="B175" s="2" t="s">
        <v>433</v>
      </c>
      <c r="C175" s="2" t="s">
        <v>403</v>
      </c>
      <c r="D175" s="2" t="s">
        <v>404</v>
      </c>
      <c r="E175" s="2" t="s">
        <v>405</v>
      </c>
      <c r="F175" s="2" t="s">
        <v>520</v>
      </c>
      <c r="G175" s="2" t="s">
        <v>407</v>
      </c>
      <c r="I175" s="2">
        <v>8.0</v>
      </c>
      <c r="K175" s="2" t="s">
        <v>435</v>
      </c>
      <c r="L175" s="2"/>
      <c r="M175" s="2" t="s">
        <v>521</v>
      </c>
      <c r="N175" s="2" t="s">
        <v>521</v>
      </c>
      <c r="O175" s="2" t="s">
        <v>89</v>
      </c>
      <c r="P175" s="2" t="s">
        <v>478</v>
      </c>
      <c r="Q175" s="2" t="str">
        <f t="shared" si="2"/>
        <v>Bill Title: Relating to the use of certain alternative fuels by state agency motor vehicles., Bill Description: Relating to the use of certain alternative fuels by state agency motor vehicles.. </v>
      </c>
      <c r="R175" s="2"/>
      <c r="S175" s="2" t="s">
        <v>79</v>
      </c>
    </row>
    <row r="176" ht="15.75" customHeight="1">
      <c r="A176" s="2" t="s">
        <v>432</v>
      </c>
      <c r="B176" s="2" t="s">
        <v>433</v>
      </c>
      <c r="C176" s="2" t="s">
        <v>403</v>
      </c>
      <c r="D176" s="2" t="s">
        <v>404</v>
      </c>
      <c r="E176" s="2" t="s">
        <v>405</v>
      </c>
      <c r="F176" s="2" t="s">
        <v>522</v>
      </c>
      <c r="G176" s="2" t="s">
        <v>407</v>
      </c>
      <c r="I176" s="2">
        <v>8.0</v>
      </c>
      <c r="K176" s="2" t="s">
        <v>435</v>
      </c>
      <c r="L176" s="2"/>
      <c r="M176" s="2" t="s">
        <v>523</v>
      </c>
      <c r="N176" s="2" t="s">
        <v>523</v>
      </c>
      <c r="O176" s="2" t="s">
        <v>504</v>
      </c>
      <c r="P176" s="2" t="s">
        <v>524</v>
      </c>
      <c r="Q176" s="2" t="str">
        <f t="shared" si="2"/>
        <v>Bill Title: Relating to the extended registration of a commercial fleet of motor vehicles., Bill Description: Relating to the extended registration of a commercial fleet of motor vehicles.. </v>
      </c>
      <c r="R176" s="2"/>
    </row>
    <row r="177" ht="15.75" customHeight="1">
      <c r="A177" s="2" t="s">
        <v>432</v>
      </c>
      <c r="B177" s="2" t="s">
        <v>433</v>
      </c>
      <c r="C177" s="2" t="s">
        <v>403</v>
      </c>
      <c r="D177" s="2" t="s">
        <v>404</v>
      </c>
      <c r="E177" s="2" t="s">
        <v>405</v>
      </c>
      <c r="F177" s="2" t="s">
        <v>525</v>
      </c>
      <c r="G177" s="2" t="s">
        <v>407</v>
      </c>
      <c r="I177" s="2">
        <v>7.0</v>
      </c>
      <c r="K177" s="2" t="s">
        <v>435</v>
      </c>
      <c r="L177" s="2"/>
      <c r="M177" s="2" t="s">
        <v>526</v>
      </c>
      <c r="N177" s="2" t="s">
        <v>526</v>
      </c>
      <c r="O177" s="2" t="s">
        <v>527</v>
      </c>
      <c r="P177" s="2" t="s">
        <v>36</v>
      </c>
      <c r="Q177" s="2" t="str">
        <f t="shared" si="2"/>
        <v>Bill Title: Relating to the Texas natural gas vehicle grant program., Bill Description: Relating to the Texas natural gas vehicle grant program.. </v>
      </c>
      <c r="R177" s="2"/>
      <c r="S177" s="2" t="s">
        <v>145</v>
      </c>
    </row>
    <row r="178" ht="15.75" customHeight="1">
      <c r="A178" s="2" t="s">
        <v>432</v>
      </c>
      <c r="B178" s="2" t="s">
        <v>433</v>
      </c>
      <c r="C178" s="2" t="s">
        <v>403</v>
      </c>
      <c r="D178" s="2" t="s">
        <v>404</v>
      </c>
      <c r="E178" s="2" t="s">
        <v>405</v>
      </c>
      <c r="F178" s="2" t="s">
        <v>528</v>
      </c>
      <c r="G178" s="2" t="s">
        <v>407</v>
      </c>
      <c r="I178" s="2">
        <v>7.0</v>
      </c>
      <c r="K178" s="2" t="s">
        <v>435</v>
      </c>
      <c r="L178" s="2"/>
      <c r="M178" s="2" t="s">
        <v>529</v>
      </c>
      <c r="N178" s="2" t="s">
        <v>529</v>
      </c>
      <c r="O178" s="2" t="s">
        <v>504</v>
      </c>
      <c r="P178" s="2" t="s">
        <v>524</v>
      </c>
      <c r="Q178" s="2" t="str">
        <f t="shared" si="2"/>
        <v>Bill Title: Relating to the creation of an alternative fuel program to be funded by the Texas emissions reduction plan fund., Bill Description: Relating to the creation of an alternative fuel program to be funded by the Texas emissions reduction plan fund.. </v>
      </c>
      <c r="R178" s="2"/>
    </row>
    <row r="179" ht="15.75" customHeight="1">
      <c r="A179" s="2" t="s">
        <v>432</v>
      </c>
      <c r="B179" s="2" t="s">
        <v>433</v>
      </c>
      <c r="C179" s="2" t="s">
        <v>403</v>
      </c>
      <c r="D179" s="2" t="s">
        <v>404</v>
      </c>
      <c r="E179" s="2" t="s">
        <v>405</v>
      </c>
      <c r="F179" s="2" t="s">
        <v>530</v>
      </c>
      <c r="G179" s="2" t="s">
        <v>407</v>
      </c>
      <c r="I179" s="2">
        <v>6.0</v>
      </c>
      <c r="K179" s="2" t="s">
        <v>435</v>
      </c>
      <c r="L179" s="2"/>
      <c r="M179" s="2" t="s">
        <v>531</v>
      </c>
      <c r="N179" s="2" t="s">
        <v>531</v>
      </c>
      <c r="O179" s="2" t="s">
        <v>92</v>
      </c>
      <c r="P179" s="2" t="s">
        <v>36</v>
      </c>
      <c r="Q179" s="2" t="str">
        <f t="shared" si="2"/>
        <v>Bill Title: Relating to the regulation of motor vehicles by counties and the Texas Department of Motor Vehicles; authorizing a fee; creating an offense., Bill Description: Relating to the regulation of motor vehicles by counties and the Texas Department of Motor Vehicles; authorizing a fee; creating an offense.. </v>
      </c>
      <c r="R179" s="2"/>
    </row>
    <row r="180" ht="15.75" customHeight="1">
      <c r="A180" s="2" t="s">
        <v>432</v>
      </c>
      <c r="B180" s="2" t="s">
        <v>433</v>
      </c>
      <c r="C180" s="2" t="s">
        <v>403</v>
      </c>
      <c r="D180" s="2" t="s">
        <v>404</v>
      </c>
      <c r="E180" s="2" t="s">
        <v>405</v>
      </c>
      <c r="F180" s="2" t="s">
        <v>532</v>
      </c>
      <c r="G180" s="2" t="s">
        <v>407</v>
      </c>
      <c r="I180" s="2">
        <v>6.0</v>
      </c>
      <c r="K180" s="2" t="s">
        <v>435</v>
      </c>
      <c r="L180" s="2"/>
      <c r="M180" s="2" t="s">
        <v>533</v>
      </c>
      <c r="N180" s="2" t="s">
        <v>533</v>
      </c>
      <c r="O180" s="2" t="s">
        <v>89</v>
      </c>
      <c r="P180" s="2" t="s">
        <v>509</v>
      </c>
      <c r="Q180" s="2" t="str">
        <f t="shared" si="2"/>
        <v>Bill Title: Relating to the collection of information regarding the number of alternatively fueled vehicles registered in this state., Bill Description: Relating to the collection of information regarding the number of alternatively fueled vehicles registered in this state.. </v>
      </c>
      <c r="R180" s="2"/>
      <c r="S180" s="2" t="s">
        <v>79</v>
      </c>
    </row>
    <row r="181" ht="15.75" customHeight="1">
      <c r="A181" s="2" t="s">
        <v>432</v>
      </c>
      <c r="B181" s="2" t="s">
        <v>433</v>
      </c>
      <c r="C181" s="2" t="s">
        <v>403</v>
      </c>
      <c r="D181" s="2" t="s">
        <v>404</v>
      </c>
      <c r="E181" s="2" t="s">
        <v>405</v>
      </c>
      <c r="F181" s="2" t="s">
        <v>534</v>
      </c>
      <c r="G181" s="2" t="s">
        <v>407</v>
      </c>
      <c r="I181" s="2">
        <v>5.0</v>
      </c>
      <c r="K181" s="2" t="s">
        <v>435</v>
      </c>
      <c r="L181" s="2"/>
      <c r="M181" s="2" t="s">
        <v>535</v>
      </c>
      <c r="N181" s="2" t="s">
        <v>535</v>
      </c>
      <c r="O181" s="2" t="s">
        <v>92</v>
      </c>
      <c r="P181" s="2" t="s">
        <v>536</v>
      </c>
      <c r="Q181" s="2" t="str">
        <f t="shared" si="2"/>
        <v>Bill Title: Relating to the idling of motor vehicles., Bill Description: Relating to the idling of motor vehicles.. </v>
      </c>
      <c r="R181" s="2"/>
    </row>
    <row r="182" ht="15.75" customHeight="1">
      <c r="A182" s="2" t="s">
        <v>432</v>
      </c>
      <c r="B182" s="2" t="s">
        <v>433</v>
      </c>
      <c r="C182" s="2" t="s">
        <v>403</v>
      </c>
      <c r="D182" s="2" t="s">
        <v>404</v>
      </c>
      <c r="E182" s="2" t="s">
        <v>405</v>
      </c>
      <c r="F182" s="2" t="s">
        <v>537</v>
      </c>
      <c r="G182" s="2" t="s">
        <v>407</v>
      </c>
      <c r="I182" s="2">
        <v>5.0</v>
      </c>
      <c r="K182" s="2" t="s">
        <v>435</v>
      </c>
      <c r="L182" s="2"/>
      <c r="M182" s="2" t="s">
        <v>538</v>
      </c>
      <c r="N182" s="2" t="s">
        <v>538</v>
      </c>
      <c r="O182" s="2" t="s">
        <v>92</v>
      </c>
      <c r="P182" s="2" t="s">
        <v>90</v>
      </c>
      <c r="Q182" s="2" t="str">
        <f t="shared" si="2"/>
        <v>Bill Title: Relating to motor vehicle inspections; creating an offense; changing the collection method for certain fees., Bill Description: Relating to motor vehicle inspections; creating an offense; changing the collection method for certain fees.. </v>
      </c>
      <c r="R182" s="2"/>
      <c r="S182" s="2" t="s">
        <v>79</v>
      </c>
    </row>
    <row r="183" ht="15.75" customHeight="1">
      <c r="A183" s="2" t="s">
        <v>432</v>
      </c>
      <c r="B183" s="2" t="s">
        <v>433</v>
      </c>
      <c r="C183" s="2" t="s">
        <v>403</v>
      </c>
      <c r="D183" s="2" t="s">
        <v>404</v>
      </c>
      <c r="E183" s="2" t="s">
        <v>405</v>
      </c>
      <c r="F183" s="2" t="s">
        <v>539</v>
      </c>
      <c r="G183" s="2" t="s">
        <v>407</v>
      </c>
      <c r="I183" s="2">
        <v>4.0</v>
      </c>
      <c r="K183" s="2" t="s">
        <v>435</v>
      </c>
      <c r="L183" s="2"/>
      <c r="M183" s="2" t="s">
        <v>540</v>
      </c>
      <c r="N183" s="2" t="s">
        <v>540</v>
      </c>
      <c r="O183" s="2" t="s">
        <v>541</v>
      </c>
      <c r="P183" s="2" t="s">
        <v>144</v>
      </c>
      <c r="Q183" s="2" t="str">
        <f t="shared" si="2"/>
        <v>Bill Title: Relating to safety standards and practices applicable to the transportation by pipeline of certain substances., Bill Description: Relating to safety standards and practices applicable to the transportation by pipeline of certain substances.. </v>
      </c>
      <c r="R183" s="2"/>
      <c r="S183" s="2" t="s">
        <v>31</v>
      </c>
    </row>
    <row r="184" ht="15.75" customHeight="1">
      <c r="A184" s="2" t="s">
        <v>432</v>
      </c>
      <c r="B184" s="2" t="s">
        <v>433</v>
      </c>
      <c r="C184" s="2" t="s">
        <v>403</v>
      </c>
      <c r="D184" s="2" t="s">
        <v>404</v>
      </c>
      <c r="E184" s="2" t="s">
        <v>405</v>
      </c>
      <c r="F184" s="2" t="s">
        <v>542</v>
      </c>
      <c r="G184" s="2" t="s">
        <v>407</v>
      </c>
      <c r="I184" s="2">
        <v>3.0</v>
      </c>
      <c r="K184" s="2" t="s">
        <v>435</v>
      </c>
      <c r="L184" s="2"/>
      <c r="M184" s="2" t="s">
        <v>543</v>
      </c>
      <c r="N184" s="2" t="s">
        <v>543</v>
      </c>
      <c r="O184" s="2" t="s">
        <v>89</v>
      </c>
      <c r="P184" s="2" t="s">
        <v>413</v>
      </c>
      <c r="Q184" s="2" t="str">
        <f t="shared" si="2"/>
        <v>Bill Title: Relating to signs informing motorists of facilities providing alternative fuels and electric vehicle charging stations., Bill Description: Relating to signs informing motorists of facilities providing alternative fuels and electric vehicle charging stations.. </v>
      </c>
      <c r="R184" s="2"/>
      <c r="S184" s="2" t="s">
        <v>79</v>
      </c>
    </row>
    <row r="185" ht="15.75" customHeight="1">
      <c r="A185" s="2" t="s">
        <v>432</v>
      </c>
      <c r="B185" s="2" t="s">
        <v>433</v>
      </c>
      <c r="C185" s="2" t="s">
        <v>403</v>
      </c>
      <c r="D185" s="2" t="s">
        <v>404</v>
      </c>
      <c r="E185" s="2" t="s">
        <v>405</v>
      </c>
      <c r="F185" s="2" t="s">
        <v>544</v>
      </c>
      <c r="G185" s="2" t="s">
        <v>407</v>
      </c>
      <c r="I185" s="2">
        <v>3.0</v>
      </c>
      <c r="K185" s="2" t="s">
        <v>435</v>
      </c>
      <c r="L185" s="2"/>
      <c r="M185" s="2" t="s">
        <v>477</v>
      </c>
      <c r="N185" s="2" t="s">
        <v>477</v>
      </c>
      <c r="O185" s="2" t="s">
        <v>23</v>
      </c>
      <c r="P185" s="2" t="s">
        <v>36</v>
      </c>
      <c r="Q185" s="2" t="str">
        <f t="shared" si="2"/>
        <v>Bill Title: Relating to the installation, maintenance, operation, and relocation of saltwater pipeline facilities., Bill Description: Relating to the installation, maintenance, operation, and relocation of saltwater pipeline facilities.. </v>
      </c>
      <c r="R185" s="2"/>
      <c r="S185" s="2" t="s">
        <v>368</v>
      </c>
    </row>
    <row r="186" ht="15.75" customHeight="1">
      <c r="A186" s="2" t="s">
        <v>432</v>
      </c>
      <c r="B186" s="2" t="s">
        <v>433</v>
      </c>
      <c r="C186" s="2" t="s">
        <v>403</v>
      </c>
      <c r="D186" s="2" t="s">
        <v>404</v>
      </c>
      <c r="E186" s="2" t="s">
        <v>405</v>
      </c>
      <c r="F186" s="2" t="s">
        <v>545</v>
      </c>
      <c r="G186" s="2" t="s">
        <v>407</v>
      </c>
      <c r="I186" s="2">
        <v>3.0</v>
      </c>
      <c r="K186" s="2" t="s">
        <v>435</v>
      </c>
      <c r="L186" s="2"/>
      <c r="M186" s="2" t="s">
        <v>546</v>
      </c>
      <c r="N186" s="2" t="s">
        <v>546</v>
      </c>
      <c r="O186" s="2" t="s">
        <v>23</v>
      </c>
      <c r="P186" s="2" t="s">
        <v>413</v>
      </c>
      <c r="Q186" s="2" t="str">
        <f t="shared" si="2"/>
        <v>Bill Title: Relating to examinations for applicants for or holders of licenses or registrations to perform certain activities pertaining to compressed natural gas or liquefied natural gas., Bill Description: Relating to examinations for applicants for or holders of licenses or registrations to perform certain activities pertaining to compressed natural gas or liquefied natural gas.. </v>
      </c>
      <c r="R186" s="2"/>
    </row>
    <row r="187" ht="15.75" customHeight="1">
      <c r="A187" s="2" t="s">
        <v>547</v>
      </c>
      <c r="B187" s="2" t="s">
        <v>548</v>
      </c>
      <c r="C187" s="2" t="s">
        <v>403</v>
      </c>
      <c r="D187" s="2" t="s">
        <v>404</v>
      </c>
      <c r="E187" s="2" t="s">
        <v>405</v>
      </c>
      <c r="F187" s="2" t="s">
        <v>549</v>
      </c>
      <c r="G187" s="2" t="s">
        <v>407</v>
      </c>
      <c r="I187" s="2">
        <v>64.0</v>
      </c>
      <c r="K187" s="2" t="s">
        <v>550</v>
      </c>
      <c r="L187" s="2"/>
      <c r="M187" s="2" t="s">
        <v>551</v>
      </c>
      <c r="N187" s="2" t="s">
        <v>551</v>
      </c>
      <c r="O187" s="2" t="s">
        <v>112</v>
      </c>
      <c r="P187" s="2" t="s">
        <v>552</v>
      </c>
      <c r="Q187" s="2" t="str">
        <f t="shared" si="2"/>
        <v>Bill Title: Relating to the authority of the legislature, governor, and certain political subdivisions with respect to disasters, including pandemic disasters, and emergencies., Bill Description: Relating to the authority of the legislature, governor, and certain political subdivisions with respect to disasters, including pandemic disasters, and emergencies.. </v>
      </c>
      <c r="R187" s="2"/>
    </row>
    <row r="188" ht="15.75" customHeight="1">
      <c r="A188" s="2" t="s">
        <v>547</v>
      </c>
      <c r="B188" s="2" t="s">
        <v>548</v>
      </c>
      <c r="C188" s="2" t="s">
        <v>403</v>
      </c>
      <c r="D188" s="2" t="s">
        <v>404</v>
      </c>
      <c r="E188" s="2" t="s">
        <v>405</v>
      </c>
      <c r="F188" s="2" t="s">
        <v>553</v>
      </c>
      <c r="G188" s="2" t="s">
        <v>407</v>
      </c>
      <c r="I188" s="2">
        <v>40.0</v>
      </c>
      <c r="K188" s="2" t="s">
        <v>550</v>
      </c>
      <c r="L188" s="2"/>
      <c r="M188" s="2" t="s">
        <v>554</v>
      </c>
      <c r="N188" s="2" t="s">
        <v>554</v>
      </c>
      <c r="O188" s="2" t="s">
        <v>555</v>
      </c>
      <c r="P188" s="2" t="s">
        <v>90</v>
      </c>
      <c r="Q188" s="2" t="str">
        <f t="shared" si="2"/>
        <v>Bill Title: Relating to attachments for broadband service on utility poles owned by an electric cooperative and establishing and funding a pole replacement program for deployment of certain broadband facilities., Bill Description: Relating to attachments for broadband service on utility poles owned by an electric cooperative and establishing and funding a pole replacement program for deployment of certain broadband facilities.. </v>
      </c>
      <c r="R188" s="2"/>
    </row>
    <row r="189" ht="15.75" customHeight="1">
      <c r="A189" s="2" t="s">
        <v>547</v>
      </c>
      <c r="B189" s="2" t="s">
        <v>548</v>
      </c>
      <c r="C189" s="2" t="s">
        <v>403</v>
      </c>
      <c r="D189" s="2" t="s">
        <v>404</v>
      </c>
      <c r="E189" s="2" t="s">
        <v>405</v>
      </c>
      <c r="F189" s="2" t="s">
        <v>556</v>
      </c>
      <c r="G189" s="2" t="s">
        <v>407</v>
      </c>
      <c r="I189" s="2">
        <v>31.0</v>
      </c>
      <c r="K189" s="2" t="s">
        <v>550</v>
      </c>
      <c r="L189" s="2"/>
      <c r="M189" s="2" t="s">
        <v>557</v>
      </c>
      <c r="N189" s="2" t="s">
        <v>557</v>
      </c>
      <c r="O189" s="2" t="s">
        <v>112</v>
      </c>
      <c r="P189" s="2" t="s">
        <v>90</v>
      </c>
      <c r="Q189" s="2" t="str">
        <f t="shared" si="2"/>
        <v>Bill Title: Relating to protection of energy critical infrastructure from electromagnetic, geomagnetic, physical, and cyber-attack threats., Bill Description: Relating to protection of energy critical infrastructure from electromagnetic, geomagnetic, physical, and cyber-attack threats.. </v>
      </c>
      <c r="R189" s="2"/>
      <c r="S189" s="2" t="s">
        <v>31</v>
      </c>
    </row>
    <row r="190" ht="15.75" customHeight="1">
      <c r="A190" s="2" t="s">
        <v>547</v>
      </c>
      <c r="B190" s="2" t="s">
        <v>548</v>
      </c>
      <c r="C190" s="2" t="s">
        <v>403</v>
      </c>
      <c r="D190" s="2" t="s">
        <v>404</v>
      </c>
      <c r="E190" s="2" t="s">
        <v>405</v>
      </c>
      <c r="F190" s="2" t="s">
        <v>558</v>
      </c>
      <c r="G190" s="2" t="s">
        <v>407</v>
      </c>
      <c r="I190" s="2">
        <v>29.0</v>
      </c>
      <c r="K190" s="2" t="s">
        <v>550</v>
      </c>
      <c r="L190" s="2"/>
      <c r="M190" s="2" t="s">
        <v>559</v>
      </c>
      <c r="N190" s="2" t="s">
        <v>559</v>
      </c>
      <c r="O190" s="2" t="s">
        <v>143</v>
      </c>
      <c r="P190" s="2" t="s">
        <v>552</v>
      </c>
      <c r="Q190" s="2" t="str">
        <f t="shared" si="2"/>
        <v>Bill Title: Relating to the continuation and functions of the Texas Department of Housing and Community Affairs; authorizing and otherwise affecting the application of certain fees., Bill Description: Relating to the continuation and functions of the Texas Department of Housing and Community Affairs; authorizing and otherwise affecting the application of certain fees.. </v>
      </c>
      <c r="R190" s="2"/>
    </row>
    <row r="191" ht="15.75" customHeight="1">
      <c r="A191" s="2" t="s">
        <v>547</v>
      </c>
      <c r="B191" s="2" t="s">
        <v>548</v>
      </c>
      <c r="C191" s="2" t="s">
        <v>403</v>
      </c>
      <c r="D191" s="2" t="s">
        <v>404</v>
      </c>
      <c r="E191" s="2" t="s">
        <v>405</v>
      </c>
      <c r="F191" s="2" t="s">
        <v>560</v>
      </c>
      <c r="G191" s="2" t="s">
        <v>407</v>
      </c>
      <c r="I191" s="2">
        <v>19.0</v>
      </c>
      <c r="K191" s="2" t="s">
        <v>550</v>
      </c>
      <c r="L191" s="2"/>
      <c r="M191" s="2" t="s">
        <v>561</v>
      </c>
      <c r="N191" s="2" t="s">
        <v>561</v>
      </c>
      <c r="O191" s="2" t="s">
        <v>35</v>
      </c>
      <c r="P191" s="2" t="s">
        <v>144</v>
      </c>
      <c r="Q191" s="2" t="str">
        <f t="shared" si="2"/>
        <v>Bill Title: Relating to distributed renewable generation and compensation for excess electricity generated by distributed renewable generation., Bill Description: Relating to distributed renewable generation and compensation for excess electricity generated by distributed renewable generation.. </v>
      </c>
      <c r="R191" s="2"/>
      <c r="S191" s="2" t="s">
        <v>44</v>
      </c>
    </row>
    <row r="192" ht="15.75" customHeight="1">
      <c r="A192" s="2" t="s">
        <v>547</v>
      </c>
      <c r="B192" s="2" t="s">
        <v>548</v>
      </c>
      <c r="C192" s="2" t="s">
        <v>403</v>
      </c>
      <c r="D192" s="2" t="s">
        <v>404</v>
      </c>
      <c r="E192" s="2" t="s">
        <v>405</v>
      </c>
      <c r="F192" s="2" t="s">
        <v>562</v>
      </c>
      <c r="G192" s="2" t="s">
        <v>407</v>
      </c>
      <c r="I192" s="2">
        <v>14.0</v>
      </c>
      <c r="K192" s="2" t="s">
        <v>550</v>
      </c>
      <c r="L192" s="2"/>
      <c r="M192" s="2" t="s">
        <v>563</v>
      </c>
      <c r="N192" s="2" t="s">
        <v>563</v>
      </c>
      <c r="O192" s="2" t="s">
        <v>555</v>
      </c>
      <c r="P192" s="2" t="s">
        <v>101</v>
      </c>
      <c r="Q192" s="2" t="str">
        <f t="shared" si="2"/>
        <v>Bill Title: Relating to utility facilities for restoring electric service after a widespread power outage., Bill Description: Relating to utility facilities for restoring electric service after a widespread power outage.. </v>
      </c>
      <c r="R192" s="2"/>
      <c r="S192" s="2" t="s">
        <v>31</v>
      </c>
    </row>
    <row r="193" ht="15.75" customHeight="1">
      <c r="A193" s="2" t="s">
        <v>547</v>
      </c>
      <c r="B193" s="2" t="s">
        <v>548</v>
      </c>
      <c r="C193" s="2" t="s">
        <v>403</v>
      </c>
      <c r="D193" s="2" t="s">
        <v>404</v>
      </c>
      <c r="E193" s="2" t="s">
        <v>405</v>
      </c>
      <c r="F193" s="2" t="s">
        <v>564</v>
      </c>
      <c r="G193" s="2" t="s">
        <v>407</v>
      </c>
      <c r="I193" s="2">
        <v>12.0</v>
      </c>
      <c r="K193" s="2" t="s">
        <v>550</v>
      </c>
      <c r="L193" s="2"/>
      <c r="M193" s="2" t="s">
        <v>565</v>
      </c>
      <c r="N193" s="2" t="s">
        <v>565</v>
      </c>
      <c r="O193" s="2" t="s">
        <v>89</v>
      </c>
      <c r="P193" s="2" t="s">
        <v>449</v>
      </c>
      <c r="Q193" s="2" t="str">
        <f t="shared" si="2"/>
        <v>Bill Title: Relating to the establishment of a motor vehicle mileage fee pilot program for certain motor vehicles by the Texas Department of Motor Vehicles., Bill Description: Relating to the establishment of a motor vehicle mileage fee pilot program for certain motor vehicles by the Texas Department of Motor Vehicles.. </v>
      </c>
      <c r="R193" s="2"/>
    </row>
    <row r="194" ht="15.75" customHeight="1">
      <c r="A194" s="2" t="s">
        <v>547</v>
      </c>
      <c r="B194" s="2" t="s">
        <v>548</v>
      </c>
      <c r="C194" s="2" t="s">
        <v>403</v>
      </c>
      <c r="D194" s="2" t="s">
        <v>404</v>
      </c>
      <c r="E194" s="2" t="s">
        <v>405</v>
      </c>
      <c r="F194" s="2" t="s">
        <v>566</v>
      </c>
      <c r="G194" s="2" t="s">
        <v>407</v>
      </c>
      <c r="I194" s="2">
        <v>11.0</v>
      </c>
      <c r="K194" s="2" t="s">
        <v>550</v>
      </c>
      <c r="L194" s="2"/>
      <c r="M194" s="2" t="s">
        <v>567</v>
      </c>
      <c r="N194" s="2" t="s">
        <v>567</v>
      </c>
      <c r="O194" s="2" t="s">
        <v>568</v>
      </c>
      <c r="P194" s="2" t="s">
        <v>144</v>
      </c>
      <c r="Q194" s="2" t="str">
        <f t="shared" si="2"/>
        <v>Bill Title: Relating to electricity service provided by certain municipally owned utilities., Bill Description: Relating to electricity service provided by certain municipally owned utilities.. </v>
      </c>
      <c r="R194" s="2"/>
      <c r="S194" s="2" t="s">
        <v>65</v>
      </c>
    </row>
    <row r="195" ht="15.75" customHeight="1">
      <c r="A195" s="2" t="s">
        <v>547</v>
      </c>
      <c r="B195" s="2" t="s">
        <v>548</v>
      </c>
      <c r="C195" s="2" t="s">
        <v>403</v>
      </c>
      <c r="D195" s="2" t="s">
        <v>404</v>
      </c>
      <c r="E195" s="2" t="s">
        <v>405</v>
      </c>
      <c r="F195" s="2" t="s">
        <v>569</v>
      </c>
      <c r="G195" s="2" t="s">
        <v>407</v>
      </c>
      <c r="I195" s="2">
        <v>11.0</v>
      </c>
      <c r="K195" s="2" t="s">
        <v>550</v>
      </c>
      <c r="L195" s="2"/>
      <c r="M195" s="2" t="s">
        <v>570</v>
      </c>
      <c r="N195" s="2" t="s">
        <v>570</v>
      </c>
      <c r="O195" s="2" t="s">
        <v>112</v>
      </c>
      <c r="P195" s="2" t="s">
        <v>478</v>
      </c>
      <c r="Q195" s="2" t="str">
        <f t="shared" si="2"/>
        <v>Bill Title: Relating to a study by the Electric Reliability Council of Texas on securing critical infrastructure from electromagnetic, geomagnetic, terrorist, and cyber-attack threats., Bill Description: Relating to a study by the Electric Reliability Council of Texas on securing critical infrastructure from electromagnetic, geomagnetic, terrorist, and cyber-attack threats.. </v>
      </c>
      <c r="R195" s="2"/>
    </row>
    <row r="196" ht="15.75" customHeight="1">
      <c r="A196" s="2" t="s">
        <v>547</v>
      </c>
      <c r="B196" s="2" t="s">
        <v>548</v>
      </c>
      <c r="C196" s="2" t="s">
        <v>403</v>
      </c>
      <c r="D196" s="2" t="s">
        <v>404</v>
      </c>
      <c r="E196" s="2" t="s">
        <v>405</v>
      </c>
      <c r="F196" s="2" t="s">
        <v>571</v>
      </c>
      <c r="G196" s="2" t="s">
        <v>407</v>
      </c>
      <c r="I196" s="2">
        <v>10.0</v>
      </c>
      <c r="K196" s="2" t="s">
        <v>550</v>
      </c>
      <c r="L196" s="2"/>
      <c r="M196" s="2" t="s">
        <v>572</v>
      </c>
      <c r="N196" s="2" t="s">
        <v>572</v>
      </c>
      <c r="O196" s="2" t="s">
        <v>112</v>
      </c>
      <c r="P196" s="2" t="s">
        <v>573</v>
      </c>
      <c r="Q196" s="2" t="str">
        <f t="shared" si="2"/>
        <v>Bill Title: Relating to the security of the electric grid., Bill Description: Relating to the security of the electric grid.. </v>
      </c>
      <c r="R196" s="2"/>
      <c r="S196" s="2" t="s">
        <v>31</v>
      </c>
    </row>
    <row r="197" ht="15.75" customHeight="1">
      <c r="A197" s="2" t="s">
        <v>547</v>
      </c>
      <c r="B197" s="2" t="s">
        <v>548</v>
      </c>
      <c r="C197" s="2" t="s">
        <v>403</v>
      </c>
      <c r="D197" s="2" t="s">
        <v>404</v>
      </c>
      <c r="E197" s="2" t="s">
        <v>405</v>
      </c>
      <c r="F197" s="2" t="s">
        <v>574</v>
      </c>
      <c r="G197" s="2" t="s">
        <v>407</v>
      </c>
      <c r="I197" s="2">
        <v>9.0</v>
      </c>
      <c r="K197" s="2" t="s">
        <v>550</v>
      </c>
      <c r="L197" s="2"/>
      <c r="M197" s="2" t="s">
        <v>575</v>
      </c>
      <c r="N197" s="2" t="s">
        <v>575</v>
      </c>
      <c r="O197" s="2" t="s">
        <v>555</v>
      </c>
      <c r="P197" s="2" t="s">
        <v>576</v>
      </c>
      <c r="Q197" s="2" t="str">
        <f t="shared" si="2"/>
        <v>Bill Title: Relating to the resilience of the electric grid and certain municipalities., Bill Description: Relating to the resilience of the electric grid and certain municipalities.. </v>
      </c>
      <c r="R197" s="2"/>
      <c r="S197" s="2" t="s">
        <v>31</v>
      </c>
    </row>
    <row r="198" ht="15.75" customHeight="1">
      <c r="A198" s="2" t="s">
        <v>547</v>
      </c>
      <c r="B198" s="2" t="s">
        <v>548</v>
      </c>
      <c r="C198" s="2" t="s">
        <v>403</v>
      </c>
      <c r="D198" s="2" t="s">
        <v>404</v>
      </c>
      <c r="E198" s="2" t="s">
        <v>405</v>
      </c>
      <c r="F198" s="2" t="s">
        <v>577</v>
      </c>
      <c r="G198" s="2" t="s">
        <v>407</v>
      </c>
      <c r="I198" s="2">
        <v>7.0</v>
      </c>
      <c r="K198" s="2" t="s">
        <v>550</v>
      </c>
      <c r="L198" s="2"/>
      <c r="M198" s="2" t="s">
        <v>567</v>
      </c>
      <c r="N198" s="2" t="s">
        <v>567</v>
      </c>
      <c r="O198" s="2" t="s">
        <v>63</v>
      </c>
      <c r="P198" s="2" t="s">
        <v>578</v>
      </c>
      <c r="Q198" s="2" t="str">
        <f t="shared" si="2"/>
        <v>Bill Title: Relating to electricity service provided by certain municipally owned utilities., Bill Description: Relating to electricity service provided by certain municipally owned utilities.. </v>
      </c>
      <c r="R198" s="2"/>
      <c r="S198" s="2" t="s">
        <v>65</v>
      </c>
    </row>
    <row r="199" ht="15.75" customHeight="1">
      <c r="A199" s="2" t="s">
        <v>547</v>
      </c>
      <c r="B199" s="2" t="s">
        <v>548</v>
      </c>
      <c r="C199" s="2" t="s">
        <v>403</v>
      </c>
      <c r="D199" s="2" t="s">
        <v>404</v>
      </c>
      <c r="E199" s="2" t="s">
        <v>405</v>
      </c>
      <c r="F199" s="2" t="s">
        <v>579</v>
      </c>
      <c r="G199" s="2" t="s">
        <v>407</v>
      </c>
      <c r="I199" s="2">
        <v>6.0</v>
      </c>
      <c r="K199" s="2" t="s">
        <v>550</v>
      </c>
      <c r="L199" s="2"/>
      <c r="M199" s="2" t="s">
        <v>580</v>
      </c>
      <c r="N199" s="2" t="s">
        <v>580</v>
      </c>
      <c r="O199" s="2" t="s">
        <v>35</v>
      </c>
      <c r="P199" s="2" t="s">
        <v>581</v>
      </c>
      <c r="Q199" s="2" t="str">
        <f t="shared" si="2"/>
        <v>Bill Title: Relating to the agricultural biomass and landfill diversion incentive program., Bill Description: Relating to the agricultural biomass and landfill diversion incentive program.. </v>
      </c>
      <c r="R199" s="2"/>
    </row>
    <row r="200" ht="15.75" customHeight="1">
      <c r="A200" s="2" t="s">
        <v>547</v>
      </c>
      <c r="B200" s="2" t="s">
        <v>548</v>
      </c>
      <c r="C200" s="2" t="s">
        <v>403</v>
      </c>
      <c r="D200" s="2" t="s">
        <v>404</v>
      </c>
      <c r="E200" s="2" t="s">
        <v>405</v>
      </c>
      <c r="F200" s="2" t="s">
        <v>582</v>
      </c>
      <c r="G200" s="2" t="s">
        <v>407</v>
      </c>
      <c r="I200" s="2">
        <v>3.0</v>
      </c>
      <c r="K200" s="2" t="s">
        <v>550</v>
      </c>
      <c r="L200" s="2"/>
      <c r="M200" s="2" t="s">
        <v>583</v>
      </c>
      <c r="N200" s="2" t="s">
        <v>583</v>
      </c>
      <c r="O200" s="2" t="s">
        <v>23</v>
      </c>
      <c r="P200" s="2" t="s">
        <v>129</v>
      </c>
      <c r="Q200" s="2" t="str">
        <f t="shared" si="2"/>
        <v>Bill Title: Relating to a study on the availability of natural gas utility service in certain counties., Bill Description: Relating to a study on the availability of natural gas utility service in certain counties.. </v>
      </c>
      <c r="R200" s="2"/>
      <c r="S200" s="2" t="s">
        <v>31</v>
      </c>
    </row>
    <row r="201" ht="15.75" customHeight="1">
      <c r="A201" s="2" t="s">
        <v>584</v>
      </c>
      <c r="B201" s="2" t="s">
        <v>402</v>
      </c>
      <c r="C201" s="2" t="s">
        <v>403</v>
      </c>
      <c r="D201" s="2" t="s">
        <v>404</v>
      </c>
      <c r="E201" s="2" t="s">
        <v>405</v>
      </c>
      <c r="F201" s="2" t="s">
        <v>585</v>
      </c>
      <c r="G201" s="2" t="s">
        <v>407</v>
      </c>
      <c r="I201" s="2">
        <v>23.0</v>
      </c>
      <c r="K201" s="2" t="s">
        <v>586</v>
      </c>
      <c r="L201" s="2"/>
      <c r="M201" s="2" t="s">
        <v>587</v>
      </c>
      <c r="N201" s="2" t="s">
        <v>587</v>
      </c>
      <c r="O201" s="2" t="s">
        <v>588</v>
      </c>
      <c r="P201" s="2" t="s">
        <v>589</v>
      </c>
      <c r="Q201" s="2" t="str">
        <f t="shared" si="2"/>
        <v>Bill Title: Relating to the amounts, availability, and use of certain statutorily dedicated revenue and accounts; reducing or affecting the amounts or rates of certain statutorily dedicated fees and assessments; making an appropriation., Bill Description: Relating to the amounts, availability, and use of certain statutorily dedicated revenue and accounts; reducing or affecting the amounts or rates of certain statutorily dedicated fees and assessments; making an appropriation.. </v>
      </c>
      <c r="R201" s="2"/>
      <c r="S201" s="2" t="s">
        <v>145</v>
      </c>
    </row>
    <row r="202" ht="15.75" customHeight="1">
      <c r="A202" s="2" t="s">
        <v>584</v>
      </c>
      <c r="B202" s="2" t="s">
        <v>402</v>
      </c>
      <c r="C202" s="2" t="s">
        <v>403</v>
      </c>
      <c r="D202" s="2" t="s">
        <v>404</v>
      </c>
      <c r="E202" s="2" t="s">
        <v>405</v>
      </c>
      <c r="F202" s="2" t="s">
        <v>590</v>
      </c>
      <c r="G202" s="2" t="s">
        <v>407</v>
      </c>
      <c r="I202" s="2">
        <v>18.0</v>
      </c>
      <c r="K202" s="2" t="s">
        <v>586</v>
      </c>
      <c r="L202" s="2"/>
      <c r="M202" s="2" t="s">
        <v>591</v>
      </c>
      <c r="N202" s="2" t="s">
        <v>591</v>
      </c>
      <c r="O202" s="2" t="s">
        <v>117</v>
      </c>
      <c r="P202" s="2" t="s">
        <v>592</v>
      </c>
      <c r="Q202" s="2" t="str">
        <f t="shared" si="2"/>
        <v>Bill Title: Relating to the Texas Low-Level Radioactive Waste Disposal Compact waste disposal facility; reducing a surcharge; eliminating a fee., Bill Description: Relating to the Texas Low-Level Radioactive Waste Disposal Compact waste disposal facility; reducing a surcharge; eliminating a fee.. </v>
      </c>
      <c r="R202" s="2"/>
      <c r="S202" s="2" t="s">
        <v>25</v>
      </c>
    </row>
    <row r="203" ht="15.75" customHeight="1">
      <c r="A203" s="2" t="s">
        <v>584</v>
      </c>
      <c r="B203" s="2" t="s">
        <v>402</v>
      </c>
      <c r="C203" s="2" t="s">
        <v>403</v>
      </c>
      <c r="D203" s="2" t="s">
        <v>404</v>
      </c>
      <c r="E203" s="2" t="s">
        <v>405</v>
      </c>
      <c r="F203" s="2" t="s">
        <v>593</v>
      </c>
      <c r="G203" s="2" t="s">
        <v>407</v>
      </c>
      <c r="I203" s="2">
        <v>18.0</v>
      </c>
      <c r="K203" s="2" t="s">
        <v>586</v>
      </c>
      <c r="L203" s="2"/>
      <c r="M203" s="2" t="s">
        <v>594</v>
      </c>
      <c r="N203" s="2" t="s">
        <v>594</v>
      </c>
      <c r="O203" s="2" t="s">
        <v>117</v>
      </c>
      <c r="P203" s="2" t="s">
        <v>291</v>
      </c>
      <c r="Q203" s="2" t="str">
        <f t="shared" si="2"/>
        <v>Bill Title: Relating to the operations of the Texas Low-Level Radioactive Waste Disposal Compact waste disposal facility., Bill Description: Relating to the operations of the Texas Low-Level Radioactive Waste Disposal Compact waste disposal facility.. </v>
      </c>
      <c r="R203" s="2"/>
      <c r="S203" s="2" t="s">
        <v>25</v>
      </c>
    </row>
    <row r="204" ht="15.75" customHeight="1">
      <c r="A204" s="2" t="s">
        <v>584</v>
      </c>
      <c r="B204" s="2" t="s">
        <v>402</v>
      </c>
      <c r="C204" s="2" t="s">
        <v>403</v>
      </c>
      <c r="D204" s="2" t="s">
        <v>404</v>
      </c>
      <c r="E204" s="2" t="s">
        <v>405</v>
      </c>
      <c r="F204" s="2" t="s">
        <v>595</v>
      </c>
      <c r="G204" s="2" t="s">
        <v>407</v>
      </c>
      <c r="I204" s="2">
        <v>18.0</v>
      </c>
      <c r="K204" s="2" t="s">
        <v>586</v>
      </c>
      <c r="L204" s="2"/>
      <c r="M204" s="2" t="s">
        <v>596</v>
      </c>
      <c r="N204" s="2" t="s">
        <v>596</v>
      </c>
      <c r="O204" s="2" t="s">
        <v>597</v>
      </c>
      <c r="P204" s="2" t="s">
        <v>598</v>
      </c>
      <c r="Q204" s="2" t="str">
        <f t="shared" si="2"/>
        <v>Bill Title: Relating to the implementation of and incentives for projects involving the capture, transportation, injection, sequestration, geologic storage, or abatement of carbon dioxide; providing for the issuance of bonds., Bill Description: Relating to the implementation of and incentives for projects involving the capture, transportation, injection, sequestration, geologic storage, or abatement of carbon dioxide; providing for the issuance of bonds.. </v>
      </c>
      <c r="R204" s="2"/>
    </row>
    <row r="205" ht="15.75" customHeight="1">
      <c r="A205" s="2" t="s">
        <v>584</v>
      </c>
      <c r="B205" s="2" t="s">
        <v>402</v>
      </c>
      <c r="C205" s="2" t="s">
        <v>403</v>
      </c>
      <c r="D205" s="2" t="s">
        <v>404</v>
      </c>
      <c r="E205" s="2" t="s">
        <v>405</v>
      </c>
      <c r="F205" s="2" t="s">
        <v>599</v>
      </c>
      <c r="G205" s="2" t="s">
        <v>407</v>
      </c>
      <c r="I205" s="2">
        <v>17.0</v>
      </c>
      <c r="K205" s="2" t="s">
        <v>586</v>
      </c>
      <c r="L205" s="2"/>
      <c r="M205" s="2" t="s">
        <v>600</v>
      </c>
      <c r="N205" s="2" t="s">
        <v>600</v>
      </c>
      <c r="O205" s="2" t="s">
        <v>117</v>
      </c>
      <c r="P205" s="2" t="s">
        <v>291</v>
      </c>
      <c r="Q205" s="2" t="str">
        <f t="shared" si="2"/>
        <v>Bill Title: Relating to the regulation of radioactive waste; reducing a surcharge; reducing a fee., Bill Description: Relating to the regulation of radioactive waste; reducing a surcharge; reducing a fee.. </v>
      </c>
      <c r="R205" s="2"/>
      <c r="S205" s="2" t="s">
        <v>25</v>
      </c>
    </row>
    <row r="206" ht="15.75" customHeight="1">
      <c r="A206" s="2" t="s">
        <v>584</v>
      </c>
      <c r="B206" s="2" t="s">
        <v>402</v>
      </c>
      <c r="C206" s="2" t="s">
        <v>403</v>
      </c>
      <c r="D206" s="2" t="s">
        <v>404</v>
      </c>
      <c r="E206" s="2" t="s">
        <v>405</v>
      </c>
      <c r="F206" s="2" t="s">
        <v>601</v>
      </c>
      <c r="G206" s="2" t="s">
        <v>407</v>
      </c>
      <c r="I206" s="2">
        <v>17.0</v>
      </c>
      <c r="K206" s="2" t="s">
        <v>586</v>
      </c>
      <c r="L206" s="2"/>
      <c r="M206" s="2" t="s">
        <v>602</v>
      </c>
      <c r="N206" s="2" t="s">
        <v>602</v>
      </c>
      <c r="O206" s="2" t="s">
        <v>431</v>
      </c>
      <c r="P206" s="2" t="s">
        <v>603</v>
      </c>
      <c r="Q206" s="2" t="str">
        <f t="shared" si="2"/>
        <v>Bill Title: Relating to the development of carbon dioxide capture and sequestration in this state., Bill Description: Relating to the development of carbon dioxide capture and sequestration in this state.. </v>
      </c>
      <c r="R206" s="2"/>
    </row>
    <row r="207" ht="15.75" customHeight="1">
      <c r="A207" s="2" t="s">
        <v>584</v>
      </c>
      <c r="B207" s="2" t="s">
        <v>402</v>
      </c>
      <c r="C207" s="2" t="s">
        <v>403</v>
      </c>
      <c r="D207" s="2" t="s">
        <v>404</v>
      </c>
      <c r="E207" s="2" t="s">
        <v>405</v>
      </c>
      <c r="F207" s="2" t="s">
        <v>604</v>
      </c>
      <c r="G207" s="2" t="s">
        <v>407</v>
      </c>
      <c r="I207" s="2">
        <v>15.0</v>
      </c>
      <c r="K207" s="2" t="s">
        <v>586</v>
      </c>
      <c r="L207" s="2"/>
      <c r="M207" s="2" t="s">
        <v>605</v>
      </c>
      <c r="N207" s="2" t="s">
        <v>605</v>
      </c>
      <c r="O207" s="2" t="s">
        <v>35</v>
      </c>
      <c r="P207" s="2" t="s">
        <v>606</v>
      </c>
      <c r="Q207" s="2" t="str">
        <f t="shared" si="2"/>
        <v>Bill Title: Relating to the definitions of advanced clean energy projects and clean energy projects and to franchise tax credits for certain of those projects., Bill Description: Relating to the definitions of advanced clean energy projects and clean energy projects and to franchise tax credits for certain of those projects.. </v>
      </c>
      <c r="R207" s="2"/>
      <c r="S207" s="2" t="s">
        <v>145</v>
      </c>
    </row>
    <row r="208" ht="15.75" customHeight="1">
      <c r="A208" s="2" t="s">
        <v>584</v>
      </c>
      <c r="B208" s="2" t="s">
        <v>402</v>
      </c>
      <c r="C208" s="2" t="s">
        <v>403</v>
      </c>
      <c r="D208" s="2" t="s">
        <v>404</v>
      </c>
      <c r="E208" s="2" t="s">
        <v>405</v>
      </c>
      <c r="F208" s="2" t="s">
        <v>607</v>
      </c>
      <c r="G208" s="2" t="s">
        <v>407</v>
      </c>
      <c r="I208" s="2">
        <v>15.0</v>
      </c>
      <c r="K208" s="2" t="s">
        <v>586</v>
      </c>
      <c r="L208" s="2"/>
      <c r="M208" s="2" t="s">
        <v>594</v>
      </c>
      <c r="N208" s="2" t="s">
        <v>594</v>
      </c>
      <c r="O208" s="2" t="s">
        <v>117</v>
      </c>
      <c r="P208" s="2" t="s">
        <v>603</v>
      </c>
      <c r="Q208" s="2" t="str">
        <f t="shared" si="2"/>
        <v>Bill Title: Relating to the operations of the Texas Low-Level Radioactive Waste Disposal Compact waste disposal facility., Bill Description: Relating to the operations of the Texas Low-Level Radioactive Waste Disposal Compact waste disposal facility.. </v>
      </c>
      <c r="R208" s="2"/>
      <c r="S208" s="2" t="s">
        <v>25</v>
      </c>
    </row>
    <row r="209" ht="15.75" customHeight="1">
      <c r="A209" s="2" t="s">
        <v>584</v>
      </c>
      <c r="B209" s="2" t="s">
        <v>402</v>
      </c>
      <c r="C209" s="2" t="s">
        <v>403</v>
      </c>
      <c r="D209" s="2" t="s">
        <v>404</v>
      </c>
      <c r="E209" s="2" t="s">
        <v>405</v>
      </c>
      <c r="F209" s="2" t="s">
        <v>608</v>
      </c>
      <c r="G209" s="2" t="s">
        <v>407</v>
      </c>
      <c r="I209" s="2">
        <v>14.0</v>
      </c>
      <c r="K209" s="2" t="s">
        <v>586</v>
      </c>
      <c r="L209" s="2"/>
      <c r="M209" s="2" t="s">
        <v>600</v>
      </c>
      <c r="N209" s="2" t="s">
        <v>600</v>
      </c>
      <c r="O209" s="2" t="s">
        <v>117</v>
      </c>
      <c r="P209" s="2" t="s">
        <v>598</v>
      </c>
      <c r="Q209" s="2" t="str">
        <f t="shared" si="2"/>
        <v>Bill Title: Relating to the regulation of radioactive waste; reducing a surcharge; reducing a fee., Bill Description: Relating to the regulation of radioactive waste; reducing a surcharge; reducing a fee.. </v>
      </c>
      <c r="R209" s="2"/>
      <c r="S209" s="2" t="s">
        <v>25</v>
      </c>
    </row>
    <row r="210" ht="15.75" customHeight="1">
      <c r="A210" s="2" t="s">
        <v>584</v>
      </c>
      <c r="B210" s="2" t="s">
        <v>402</v>
      </c>
      <c r="C210" s="2" t="s">
        <v>403</v>
      </c>
      <c r="D210" s="2" t="s">
        <v>404</v>
      </c>
      <c r="E210" s="2" t="s">
        <v>405</v>
      </c>
      <c r="F210" s="2" t="s">
        <v>609</v>
      </c>
      <c r="G210" s="2" t="s">
        <v>407</v>
      </c>
      <c r="I210" s="2">
        <v>14.0</v>
      </c>
      <c r="K210" s="2" t="s">
        <v>586</v>
      </c>
      <c r="L210" s="2"/>
      <c r="M210" s="2" t="s">
        <v>610</v>
      </c>
      <c r="N210" s="2" t="s">
        <v>610</v>
      </c>
      <c r="O210" s="2" t="s">
        <v>100</v>
      </c>
      <c r="P210" s="2" t="s">
        <v>611</v>
      </c>
      <c r="Q210" s="2" t="str">
        <f t="shared" si="2"/>
        <v>Bill Title: Relating to qualified manufacturing project zones., Bill Description: Relating to qualified manufacturing project zones.. </v>
      </c>
      <c r="R210" s="2"/>
    </row>
    <row r="211" ht="15.75" customHeight="1">
      <c r="A211" s="2" t="s">
        <v>584</v>
      </c>
      <c r="B211" s="2" t="s">
        <v>402</v>
      </c>
      <c r="C211" s="2" t="s">
        <v>403</v>
      </c>
      <c r="D211" s="2" t="s">
        <v>404</v>
      </c>
      <c r="E211" s="2" t="s">
        <v>405</v>
      </c>
      <c r="F211" s="2" t="s">
        <v>612</v>
      </c>
      <c r="G211" s="2" t="s">
        <v>407</v>
      </c>
      <c r="I211" s="2">
        <v>13.0</v>
      </c>
      <c r="K211" s="2" t="s">
        <v>586</v>
      </c>
      <c r="L211" s="2"/>
      <c r="M211" s="2" t="s">
        <v>613</v>
      </c>
      <c r="N211" s="2" t="s">
        <v>613</v>
      </c>
      <c r="O211" s="2" t="s">
        <v>117</v>
      </c>
      <c r="P211" s="2" t="s">
        <v>614</v>
      </c>
      <c r="Q211" s="2" t="str">
        <f t="shared" si="2"/>
        <v>Bill Title: Relating to the regulation of low-level radioactive waste disposal facilities and radioactive substances., Bill Description: Relating to the regulation of low-level radioactive waste disposal facilities and radioactive substances.. </v>
      </c>
      <c r="R211" s="2"/>
    </row>
    <row r="212" ht="15.75" customHeight="1">
      <c r="A212" s="2" t="s">
        <v>584</v>
      </c>
      <c r="B212" s="2" t="s">
        <v>402</v>
      </c>
      <c r="C212" s="2" t="s">
        <v>403</v>
      </c>
      <c r="D212" s="2" t="s">
        <v>404</v>
      </c>
      <c r="E212" s="2" t="s">
        <v>405</v>
      </c>
      <c r="F212" s="2" t="s">
        <v>615</v>
      </c>
      <c r="G212" s="2" t="s">
        <v>407</v>
      </c>
      <c r="I212" s="2">
        <v>13.0</v>
      </c>
      <c r="K212" s="2" t="s">
        <v>586</v>
      </c>
      <c r="L212" s="2"/>
      <c r="M212" s="2" t="s">
        <v>616</v>
      </c>
      <c r="N212" s="2" t="s">
        <v>616</v>
      </c>
      <c r="O212" s="2" t="s">
        <v>117</v>
      </c>
      <c r="P212" s="2" t="s">
        <v>617</v>
      </c>
      <c r="Q212" s="2" t="str">
        <f t="shared" si="2"/>
        <v>Bill Title: Relating to the disposal of low-level radioactive waste under the Texas Low-Level Radioactive Waste Disposal Compact., Bill Description: Relating to the disposal of low-level radioactive waste under the Texas Low-Level Radioactive Waste Disposal Compact.. </v>
      </c>
      <c r="R212" s="2"/>
    </row>
    <row r="213" ht="15.75" customHeight="1">
      <c r="A213" s="2" t="s">
        <v>584</v>
      </c>
      <c r="B213" s="2" t="s">
        <v>402</v>
      </c>
      <c r="C213" s="2" t="s">
        <v>403</v>
      </c>
      <c r="D213" s="2" t="s">
        <v>404</v>
      </c>
      <c r="E213" s="2" t="s">
        <v>405</v>
      </c>
      <c r="F213" s="2" t="s">
        <v>618</v>
      </c>
      <c r="G213" s="2" t="s">
        <v>407</v>
      </c>
      <c r="I213" s="2">
        <v>12.0</v>
      </c>
      <c r="K213" s="2" t="s">
        <v>586</v>
      </c>
      <c r="L213" s="2"/>
      <c r="M213" s="2" t="s">
        <v>619</v>
      </c>
      <c r="N213" s="2" t="s">
        <v>619</v>
      </c>
      <c r="O213" s="2" t="s">
        <v>92</v>
      </c>
      <c r="P213" s="2" t="s">
        <v>611</v>
      </c>
      <c r="Q213" s="2" t="str">
        <f t="shared" si="2"/>
        <v>Bill Title: Relating to the amount and disposition of fees collected for municipal solid waste disposal., Bill Description: Relating to the amount and disposition of fees collected for municipal solid waste disposal.. </v>
      </c>
      <c r="R213" s="2"/>
    </row>
    <row r="214" ht="15.75" customHeight="1">
      <c r="A214" s="2" t="s">
        <v>584</v>
      </c>
      <c r="B214" s="2" t="s">
        <v>402</v>
      </c>
      <c r="C214" s="2" t="s">
        <v>403</v>
      </c>
      <c r="D214" s="2" t="s">
        <v>404</v>
      </c>
      <c r="E214" s="2" t="s">
        <v>405</v>
      </c>
      <c r="F214" s="2" t="s">
        <v>620</v>
      </c>
      <c r="G214" s="2" t="s">
        <v>407</v>
      </c>
      <c r="I214" s="2">
        <v>11.0</v>
      </c>
      <c r="K214" s="2" t="s">
        <v>586</v>
      </c>
      <c r="L214" s="2"/>
      <c r="M214" s="2" t="s">
        <v>621</v>
      </c>
      <c r="N214" s="2" t="s">
        <v>621</v>
      </c>
      <c r="O214" s="2" t="s">
        <v>117</v>
      </c>
      <c r="P214" s="2" t="s">
        <v>113</v>
      </c>
      <c r="Q214" s="2" t="str">
        <f t="shared" si="2"/>
        <v>Bill Title: Relating to the disposal or storage of waste at, or adjacent to, the Texas Low-Level Radioactive Waste Disposal Compact waste disposal facility., Bill Description: Relating to the disposal or storage of waste at, or adjacent to, the Texas Low-Level Radioactive Waste Disposal Compact waste disposal facility.. </v>
      </c>
      <c r="R214" s="2"/>
    </row>
    <row r="215" ht="15.75" customHeight="1">
      <c r="A215" s="2" t="s">
        <v>584</v>
      </c>
      <c r="B215" s="2" t="s">
        <v>402</v>
      </c>
      <c r="C215" s="2" t="s">
        <v>403</v>
      </c>
      <c r="D215" s="2" t="s">
        <v>404</v>
      </c>
      <c r="E215" s="2" t="s">
        <v>405</v>
      </c>
      <c r="F215" s="2" t="s">
        <v>622</v>
      </c>
      <c r="G215" s="2" t="s">
        <v>407</v>
      </c>
      <c r="I215" s="2">
        <v>11.0</v>
      </c>
      <c r="K215" s="2" t="s">
        <v>586</v>
      </c>
      <c r="L215" s="2"/>
      <c r="M215" s="2" t="s">
        <v>605</v>
      </c>
      <c r="N215" s="2" t="s">
        <v>605</v>
      </c>
      <c r="O215" s="2" t="s">
        <v>35</v>
      </c>
      <c r="P215" s="2" t="s">
        <v>623</v>
      </c>
      <c r="Q215" s="2" t="str">
        <f t="shared" si="2"/>
        <v>Bill Title: Relating to the definitions of advanced clean energy projects and clean energy projects and to franchise tax credits for certain of those projects., Bill Description: Relating to the definitions of advanced clean energy projects and clean energy projects and to franchise tax credits for certain of those projects.. </v>
      </c>
      <c r="R215" s="2"/>
      <c r="S215" s="2" t="s">
        <v>145</v>
      </c>
    </row>
    <row r="216" ht="15.75" customHeight="1">
      <c r="A216" s="2" t="s">
        <v>584</v>
      </c>
      <c r="B216" s="2" t="s">
        <v>402</v>
      </c>
      <c r="C216" s="2" t="s">
        <v>403</v>
      </c>
      <c r="D216" s="2" t="s">
        <v>404</v>
      </c>
      <c r="E216" s="2" t="s">
        <v>405</v>
      </c>
      <c r="F216" s="2" t="s">
        <v>624</v>
      </c>
      <c r="G216" s="2" t="s">
        <v>407</v>
      </c>
      <c r="I216" s="2">
        <v>9.0</v>
      </c>
      <c r="K216" s="2" t="s">
        <v>586</v>
      </c>
      <c r="L216" s="2"/>
      <c r="M216" s="2" t="s">
        <v>430</v>
      </c>
      <c r="N216" s="2" t="s">
        <v>430</v>
      </c>
      <c r="O216" s="2" t="s">
        <v>431</v>
      </c>
      <c r="P216" s="2" t="s">
        <v>113</v>
      </c>
      <c r="Q216" s="2" t="str">
        <f t="shared" si="2"/>
        <v>Bill Title: Relating to the implementation of projects involving the capture, injection, sequestration, or geologic storage of carbon dioxide., Bill Description: Relating to the implementation of projects involving the capture, injection, sequestration, or geologic storage of carbon dioxide.. </v>
      </c>
      <c r="R216" s="2"/>
    </row>
    <row r="217" ht="15.75" customHeight="1">
      <c r="A217" s="2" t="s">
        <v>584</v>
      </c>
      <c r="B217" s="2" t="s">
        <v>402</v>
      </c>
      <c r="C217" s="2" t="s">
        <v>403</v>
      </c>
      <c r="D217" s="2" t="s">
        <v>404</v>
      </c>
      <c r="E217" s="2" t="s">
        <v>405</v>
      </c>
      <c r="F217" s="2" t="s">
        <v>625</v>
      </c>
      <c r="G217" s="2" t="s">
        <v>407</v>
      </c>
      <c r="I217" s="2">
        <v>9.0</v>
      </c>
      <c r="K217" s="2" t="s">
        <v>586</v>
      </c>
      <c r="L217" s="2"/>
      <c r="M217" s="2" t="s">
        <v>626</v>
      </c>
      <c r="N217" s="2" t="s">
        <v>626</v>
      </c>
      <c r="O217" s="2" t="s">
        <v>117</v>
      </c>
      <c r="P217" s="2" t="s">
        <v>452</v>
      </c>
      <c r="Q217" s="2" t="str">
        <f t="shared" si="2"/>
        <v>Bill Title: Relating to the storage or disposal of high-level radioactive waste., Bill Description: Relating to the storage or disposal of high-level radioactive waste.. </v>
      </c>
      <c r="R217" s="2"/>
      <c r="S217" s="2" t="s">
        <v>25</v>
      </c>
    </row>
    <row r="218" ht="15.75" customHeight="1">
      <c r="A218" s="2" t="s">
        <v>584</v>
      </c>
      <c r="B218" s="2" t="s">
        <v>402</v>
      </c>
      <c r="C218" s="2" t="s">
        <v>403</v>
      </c>
      <c r="D218" s="2" t="s">
        <v>404</v>
      </c>
      <c r="E218" s="2" t="s">
        <v>405</v>
      </c>
      <c r="F218" s="2" t="s">
        <v>627</v>
      </c>
      <c r="G218" s="2" t="s">
        <v>407</v>
      </c>
      <c r="I218" s="2">
        <v>8.0</v>
      </c>
      <c r="K218" s="2" t="s">
        <v>586</v>
      </c>
      <c r="L218" s="2"/>
      <c r="M218" s="2" t="s">
        <v>628</v>
      </c>
      <c r="N218" s="2" t="s">
        <v>628</v>
      </c>
      <c r="O218" s="2" t="s">
        <v>629</v>
      </c>
      <c r="P218" s="2" t="s">
        <v>36</v>
      </c>
      <c r="Q218" s="2" t="str">
        <f t="shared" si="2"/>
        <v>Bill Title: Proposing a constitutional amendment authorizing the issuance of general obligation bonds to provide and guarantee loans to encourage clean energy projects., Bill Description: Proposing a constitutional amendment authorizing the issuance of general obligation bonds to provide and guarantee loans to encourage clean energy projects.. </v>
      </c>
      <c r="R218" s="2"/>
    </row>
    <row r="219" ht="15.75" customHeight="1">
      <c r="A219" s="2" t="s">
        <v>630</v>
      </c>
      <c r="B219" s="2" t="s">
        <v>548</v>
      </c>
      <c r="C219" s="2" t="s">
        <v>403</v>
      </c>
      <c r="D219" s="2" t="s">
        <v>404</v>
      </c>
      <c r="E219" s="2" t="s">
        <v>405</v>
      </c>
      <c r="F219" s="2" t="s">
        <v>631</v>
      </c>
      <c r="G219" s="2" t="s">
        <v>407</v>
      </c>
      <c r="I219" s="2">
        <v>33.0</v>
      </c>
      <c r="K219" s="2" t="s">
        <v>632</v>
      </c>
      <c r="L219" s="2"/>
      <c r="M219" s="2" t="s">
        <v>633</v>
      </c>
      <c r="N219" s="2" t="s">
        <v>633</v>
      </c>
      <c r="O219" s="2" t="s">
        <v>634</v>
      </c>
      <c r="P219" s="2" t="s">
        <v>635</v>
      </c>
      <c r="Q219" s="2" t="str">
        <f t="shared" si="2"/>
        <v>Bill Title: Relating to measures to support the alignment of education and workforce development in the state with state workforce needs, including the establishment of the Tri-Agency Workforce Initiative., Bill Description: Relating to measures to support the alignment of education and workforce development in the state with state workforce needs, including the establishment of the Tri-Agency Workforce Initiative.. </v>
      </c>
      <c r="R219" s="2"/>
      <c r="S219" s="2" t="s">
        <v>260</v>
      </c>
    </row>
    <row r="220" ht="15.75" customHeight="1">
      <c r="A220" s="2" t="s">
        <v>630</v>
      </c>
      <c r="B220" s="2" t="s">
        <v>548</v>
      </c>
      <c r="C220" s="2" t="s">
        <v>403</v>
      </c>
      <c r="D220" s="2" t="s">
        <v>404</v>
      </c>
      <c r="E220" s="2" t="s">
        <v>405</v>
      </c>
      <c r="F220" s="2" t="s">
        <v>636</v>
      </c>
      <c r="G220" s="2" t="s">
        <v>407</v>
      </c>
      <c r="I220" s="2">
        <v>22.0</v>
      </c>
      <c r="K220" s="2" t="s">
        <v>632</v>
      </c>
      <c r="L220" s="2"/>
      <c r="M220" s="2" t="s">
        <v>637</v>
      </c>
      <c r="N220" s="2" t="s">
        <v>637</v>
      </c>
      <c r="O220" s="2" t="s">
        <v>208</v>
      </c>
      <c r="P220" s="2" t="s">
        <v>635</v>
      </c>
      <c r="Q220" s="2" t="str">
        <f t="shared" si="2"/>
        <v>Bill Title: Relating to assessments for water and energy improvements in certain municipalities and counties., Bill Description: Relating to assessments for water and energy improvements in certain municipalities and counties.. </v>
      </c>
      <c r="R220" s="2"/>
      <c r="S220" s="2" t="s">
        <v>145</v>
      </c>
    </row>
    <row r="221" ht="15.75" customHeight="1">
      <c r="A221" s="2" t="s">
        <v>630</v>
      </c>
      <c r="B221" s="2" t="s">
        <v>548</v>
      </c>
      <c r="C221" s="2" t="s">
        <v>403</v>
      </c>
      <c r="D221" s="2" t="s">
        <v>404</v>
      </c>
      <c r="E221" s="2" t="s">
        <v>405</v>
      </c>
      <c r="F221" s="2" t="s">
        <v>638</v>
      </c>
      <c r="G221" s="2" t="s">
        <v>407</v>
      </c>
      <c r="I221" s="2">
        <v>19.0</v>
      </c>
      <c r="K221" s="2" t="s">
        <v>632</v>
      </c>
      <c r="L221" s="2"/>
      <c r="M221" s="2" t="s">
        <v>639</v>
      </c>
      <c r="N221" s="2" t="s">
        <v>639</v>
      </c>
      <c r="O221" s="2" t="s">
        <v>640</v>
      </c>
      <c r="P221" s="2" t="s">
        <v>101</v>
      </c>
      <c r="Q221" s="2" t="str">
        <f t="shared" si="2"/>
        <v>Bill Title: Relating to the property tax appraisal system, including an entitlement to a tax exemption based on the appraised value of certain renewable energy devices., Bill Description: Relating to the property tax appraisal system, including an entitlement to a tax exemption based on the appraised value of certain renewable energy devices.. </v>
      </c>
      <c r="R221" s="2"/>
      <c r="S221" s="2" t="s">
        <v>145</v>
      </c>
    </row>
    <row r="222" ht="15.75" customHeight="1">
      <c r="A222" s="2" t="s">
        <v>630</v>
      </c>
      <c r="B222" s="2" t="s">
        <v>548</v>
      </c>
      <c r="C222" s="2" t="s">
        <v>403</v>
      </c>
      <c r="D222" s="2" t="s">
        <v>404</v>
      </c>
      <c r="E222" s="2" t="s">
        <v>405</v>
      </c>
      <c r="F222" s="2" t="s">
        <v>641</v>
      </c>
      <c r="G222" s="2" t="s">
        <v>407</v>
      </c>
      <c r="I222" s="2">
        <v>17.0</v>
      </c>
      <c r="K222" s="2" t="s">
        <v>632</v>
      </c>
      <c r="L222" s="2"/>
      <c r="M222" s="2" t="s">
        <v>642</v>
      </c>
      <c r="N222" s="2" t="s">
        <v>642</v>
      </c>
      <c r="O222" s="2" t="s">
        <v>643</v>
      </c>
      <c r="P222" s="2" t="s">
        <v>644</v>
      </c>
      <c r="Q222" s="2" t="str">
        <f t="shared" si="2"/>
        <v>Bill Title: Relating to the establishment of the Texas Fast Start Program to promote rapid delivery of workforce education and development., Bill Description: Relating to the establishment of the Texas Fast Start Program to promote rapid delivery of workforce education and development.. </v>
      </c>
      <c r="R222" s="2"/>
      <c r="S222" s="2" t="s">
        <v>260</v>
      </c>
    </row>
    <row r="223" ht="15.75" customHeight="1">
      <c r="A223" s="2" t="s">
        <v>630</v>
      </c>
      <c r="B223" s="2" t="s">
        <v>548</v>
      </c>
      <c r="C223" s="2" t="s">
        <v>403</v>
      </c>
      <c r="D223" s="2" t="s">
        <v>404</v>
      </c>
      <c r="E223" s="2" t="s">
        <v>405</v>
      </c>
      <c r="F223" s="2" t="s">
        <v>645</v>
      </c>
      <c r="G223" s="2" t="s">
        <v>407</v>
      </c>
      <c r="I223" s="2">
        <v>15.0</v>
      </c>
      <c r="K223" s="2" t="s">
        <v>632</v>
      </c>
      <c r="L223" s="2"/>
      <c r="M223" s="2" t="s">
        <v>646</v>
      </c>
      <c r="N223" s="2" t="s">
        <v>646</v>
      </c>
      <c r="O223" s="2" t="s">
        <v>117</v>
      </c>
      <c r="P223" s="2" t="s">
        <v>647</v>
      </c>
      <c r="Q223" s="2" t="str">
        <f t="shared" si="2"/>
        <v>Bill Title: Relating to notice of a radioactive substance release., Bill Description: Relating to notice of a radioactive substance release.. </v>
      </c>
      <c r="R223" s="2"/>
      <c r="S223" s="2" t="s">
        <v>25</v>
      </c>
    </row>
    <row r="224" ht="15.75" customHeight="1">
      <c r="A224" s="2" t="s">
        <v>630</v>
      </c>
      <c r="B224" s="2" t="s">
        <v>548</v>
      </c>
      <c r="C224" s="2" t="s">
        <v>403</v>
      </c>
      <c r="D224" s="2" t="s">
        <v>404</v>
      </c>
      <c r="E224" s="2" t="s">
        <v>405</v>
      </c>
      <c r="F224" s="2" t="s">
        <v>648</v>
      </c>
      <c r="G224" s="2" t="s">
        <v>407</v>
      </c>
      <c r="I224" s="2">
        <v>14.0</v>
      </c>
      <c r="K224" s="2" t="s">
        <v>632</v>
      </c>
      <c r="L224" s="2"/>
      <c r="M224" s="2" t="s">
        <v>649</v>
      </c>
      <c r="N224" s="2" t="s">
        <v>649</v>
      </c>
      <c r="O224" s="2" t="s">
        <v>568</v>
      </c>
      <c r="P224" s="2" t="s">
        <v>650</v>
      </c>
      <c r="Q224" s="2" t="str">
        <f t="shared" si="2"/>
        <v>Bill Title: Relating to middle mile broadband service provided by an electric utility., Bill Description: Relating to middle mile broadband service provided by an electric utility.. </v>
      </c>
      <c r="R224" s="2"/>
      <c r="S224" s="2" t="s">
        <v>31</v>
      </c>
    </row>
    <row r="225" ht="15.75" customHeight="1">
      <c r="A225" s="2" t="s">
        <v>630</v>
      </c>
      <c r="B225" s="2" t="s">
        <v>548</v>
      </c>
      <c r="C225" s="2" t="s">
        <v>403</v>
      </c>
      <c r="D225" s="2" t="s">
        <v>404</v>
      </c>
      <c r="E225" s="2" t="s">
        <v>405</v>
      </c>
      <c r="F225" s="2" t="s">
        <v>651</v>
      </c>
      <c r="G225" s="2" t="s">
        <v>407</v>
      </c>
      <c r="I225" s="2">
        <v>13.0</v>
      </c>
      <c r="K225" s="2" t="s">
        <v>632</v>
      </c>
      <c r="L225" s="2"/>
      <c r="M225" s="2" t="s">
        <v>652</v>
      </c>
      <c r="N225" s="2" t="s">
        <v>652</v>
      </c>
      <c r="O225" s="2" t="s">
        <v>208</v>
      </c>
      <c r="P225" s="2" t="s">
        <v>647</v>
      </c>
      <c r="Q225" s="2" t="str">
        <f t="shared" si="2"/>
        <v>Bill Title: Relating to the personal liability of certain elected officials under local government programs to fund water and energy savings improvements through assessments., Bill Description: Relating to the personal liability of certain elected officials under local government programs to fund water and energy savings improvements through assessments.. </v>
      </c>
      <c r="R225" s="2"/>
      <c r="S225" s="2" t="s">
        <v>145</v>
      </c>
    </row>
    <row r="226" ht="15.75" customHeight="1">
      <c r="A226" s="2" t="s">
        <v>630</v>
      </c>
      <c r="B226" s="2" t="s">
        <v>548</v>
      </c>
      <c r="C226" s="2" t="s">
        <v>403</v>
      </c>
      <c r="D226" s="2" t="s">
        <v>404</v>
      </c>
      <c r="E226" s="2" t="s">
        <v>405</v>
      </c>
      <c r="F226" s="2" t="s">
        <v>653</v>
      </c>
      <c r="G226" s="2" t="s">
        <v>407</v>
      </c>
      <c r="I226" s="2">
        <v>13.0</v>
      </c>
      <c r="K226" s="2" t="s">
        <v>632</v>
      </c>
      <c r="L226" s="2"/>
      <c r="M226" s="2" t="s">
        <v>654</v>
      </c>
      <c r="N226" s="2" t="s">
        <v>654</v>
      </c>
      <c r="O226" s="2" t="s">
        <v>655</v>
      </c>
      <c r="P226" s="2" t="s">
        <v>101</v>
      </c>
      <c r="Q226" s="2" t="str">
        <f t="shared" si="2"/>
        <v>Bill Title: Relating to the establishment of the Texas Reskilling and Upskilling through Education (TRUE) Program to support workforce education., Bill Description: Relating to the establishment of the Texas Reskilling and Upskilling through Education (TRUE) Program to support workforce education.. </v>
      </c>
      <c r="R226" s="2"/>
      <c r="S226" s="2" t="s">
        <v>260</v>
      </c>
    </row>
    <row r="227" ht="15.75" customHeight="1">
      <c r="A227" s="2" t="s">
        <v>630</v>
      </c>
      <c r="B227" s="2" t="s">
        <v>548</v>
      </c>
      <c r="C227" s="2" t="s">
        <v>403</v>
      </c>
      <c r="D227" s="2" t="s">
        <v>404</v>
      </c>
      <c r="E227" s="2" t="s">
        <v>405</v>
      </c>
      <c r="F227" s="2" t="s">
        <v>656</v>
      </c>
      <c r="G227" s="2" t="s">
        <v>407</v>
      </c>
      <c r="I227" s="2">
        <v>12.0</v>
      </c>
      <c r="K227" s="2" t="s">
        <v>632</v>
      </c>
      <c r="L227" s="2"/>
      <c r="M227" s="2" t="s">
        <v>657</v>
      </c>
      <c r="N227" s="2" t="s">
        <v>657</v>
      </c>
      <c r="O227" s="2" t="s">
        <v>658</v>
      </c>
      <c r="P227" s="2" t="s">
        <v>644</v>
      </c>
      <c r="Q227" s="2" t="str">
        <f t="shared" si="2"/>
        <v>Bill Title: Relating to the creation and uses of the critical infrastructure resiliency fund and the eligibility of certain water-related projects for state financial assistance., Bill Description: Relating to the creation and uses of the critical infrastructure resiliency fund and the eligibility of certain water-related projects for state financial assistance.. </v>
      </c>
      <c r="R227" s="2"/>
      <c r="S227" s="2" t="s">
        <v>145</v>
      </c>
    </row>
    <row r="228" ht="15.75" customHeight="1">
      <c r="A228" s="2" t="s">
        <v>630</v>
      </c>
      <c r="B228" s="2" t="s">
        <v>548</v>
      </c>
      <c r="C228" s="2" t="s">
        <v>403</v>
      </c>
      <c r="D228" s="2" t="s">
        <v>404</v>
      </c>
      <c r="E228" s="2" t="s">
        <v>405</v>
      </c>
      <c r="F228" s="2" t="s">
        <v>659</v>
      </c>
      <c r="G228" s="2" t="s">
        <v>407</v>
      </c>
      <c r="I228" s="2">
        <v>12.0</v>
      </c>
      <c r="K228" s="2" t="s">
        <v>632</v>
      </c>
      <c r="L228" s="2"/>
      <c r="M228" s="2" t="s">
        <v>660</v>
      </c>
      <c r="N228" s="2" t="s">
        <v>660</v>
      </c>
      <c r="O228" s="2" t="s">
        <v>437</v>
      </c>
      <c r="P228" s="2" t="s">
        <v>101</v>
      </c>
      <c r="Q228" s="2" t="str">
        <f t="shared" si="2"/>
        <v>Bill Title: Relating to local initiatives programs under the Texas Clean Air Act and the repeal of the low-income vehicle repair assistance, retrofit, and accelerated vehicle retirement program; authorizing a fee., Bill Description: Relating to local initiatives programs under the Texas Clean Air Act and the repeal of the low-income vehicle repair assistance, retrofit, and accelerated vehicle retirement program; authorizing a fee.. </v>
      </c>
      <c r="R228" s="2"/>
      <c r="S228" s="2" t="s">
        <v>172</v>
      </c>
    </row>
    <row r="229" ht="15.75" customHeight="1">
      <c r="A229" s="2" t="s">
        <v>630</v>
      </c>
      <c r="B229" s="2" t="s">
        <v>548</v>
      </c>
      <c r="C229" s="2" t="s">
        <v>403</v>
      </c>
      <c r="D229" s="2" t="s">
        <v>404</v>
      </c>
      <c r="E229" s="2" t="s">
        <v>405</v>
      </c>
      <c r="F229" s="2" t="s">
        <v>661</v>
      </c>
      <c r="G229" s="2" t="s">
        <v>407</v>
      </c>
      <c r="I229" s="2">
        <v>12.0</v>
      </c>
      <c r="K229" s="2" t="s">
        <v>632</v>
      </c>
      <c r="L229" s="2"/>
      <c r="M229" s="2" t="s">
        <v>662</v>
      </c>
      <c r="N229" s="2" t="s">
        <v>662</v>
      </c>
      <c r="O229" s="2" t="s">
        <v>72</v>
      </c>
      <c r="P229" s="2" t="s">
        <v>36</v>
      </c>
      <c r="Q229" s="2" t="str">
        <f t="shared" si="2"/>
        <v>Bill Title: Relating to prohibiting the implementation in this state of any federal greenhouse gas emissions regulatory program., Bill Description: Relating to prohibiting the implementation in this state of any federal greenhouse gas emissions regulatory program.. </v>
      </c>
      <c r="R229" s="2"/>
    </row>
    <row r="230" ht="15.75" customHeight="1">
      <c r="A230" s="2" t="s">
        <v>630</v>
      </c>
      <c r="B230" s="2" t="s">
        <v>548</v>
      </c>
      <c r="C230" s="2" t="s">
        <v>403</v>
      </c>
      <c r="D230" s="2" t="s">
        <v>404</v>
      </c>
      <c r="E230" s="2" t="s">
        <v>405</v>
      </c>
      <c r="F230" s="2" t="s">
        <v>663</v>
      </c>
      <c r="G230" s="2" t="s">
        <v>407</v>
      </c>
      <c r="I230" s="2">
        <v>12.0</v>
      </c>
      <c r="K230" s="2" t="s">
        <v>632</v>
      </c>
      <c r="L230" s="2"/>
      <c r="M230" s="2" t="s">
        <v>664</v>
      </c>
      <c r="N230" s="2" t="s">
        <v>664</v>
      </c>
      <c r="O230" s="2" t="s">
        <v>665</v>
      </c>
      <c r="P230" s="2" t="s">
        <v>129</v>
      </c>
      <c r="Q230" s="2" t="str">
        <f t="shared" si="2"/>
        <v>Bill Title: Relating to the transfer of the regulation of motor fuel metering and motor fuel quality from the Department of Agriculture to the Texas Department of Licensing and Regulation; providing civil and administrative penalties; creating criminal offenses; requiring occupational licenses; authorizing fees., Bill Description: Relating to the transfer of the regulation of motor fuel metering and motor fuel quality from the Department of Agriculture to the Texas Department of Licensing and Regulation; providing civil and administrative penalties; creating criminal offenses; requiring occupational licenses; authorizing fees.. </v>
      </c>
      <c r="R230" s="2"/>
    </row>
    <row r="231" ht="15.75" customHeight="1">
      <c r="A231" s="2" t="s">
        <v>630</v>
      </c>
      <c r="B231" s="2" t="s">
        <v>548</v>
      </c>
      <c r="C231" s="2" t="s">
        <v>403</v>
      </c>
      <c r="D231" s="2" t="s">
        <v>404</v>
      </c>
      <c r="E231" s="2" t="s">
        <v>405</v>
      </c>
      <c r="F231" s="2" t="s">
        <v>666</v>
      </c>
      <c r="G231" s="2" t="s">
        <v>407</v>
      </c>
      <c r="I231" s="2">
        <v>11.0</v>
      </c>
      <c r="K231" s="2" t="s">
        <v>632</v>
      </c>
      <c r="L231" s="2"/>
      <c r="M231" s="2" t="s">
        <v>667</v>
      </c>
      <c r="N231" s="2" t="s">
        <v>667</v>
      </c>
      <c r="O231" s="2" t="s">
        <v>112</v>
      </c>
      <c r="P231" s="2" t="s">
        <v>129</v>
      </c>
      <c r="Q231" s="2" t="str">
        <f t="shared" si="2"/>
        <v>Bill Title: Relating to the prosecution of the offense of operation of an unmanned aircraft over certain facilities., Bill Description: Relating to the prosecution of the offense of operation of an unmanned aircraft over certain facilities.. </v>
      </c>
      <c r="R231" s="2"/>
    </row>
    <row r="232" ht="15.75" customHeight="1">
      <c r="A232" s="2" t="s">
        <v>630</v>
      </c>
      <c r="B232" s="2" t="s">
        <v>548</v>
      </c>
      <c r="C232" s="2" t="s">
        <v>403</v>
      </c>
      <c r="D232" s="2" t="s">
        <v>404</v>
      </c>
      <c r="E232" s="2" t="s">
        <v>405</v>
      </c>
      <c r="F232" s="2" t="s">
        <v>668</v>
      </c>
      <c r="G232" s="2" t="s">
        <v>407</v>
      </c>
      <c r="I232" s="2">
        <v>11.0</v>
      </c>
      <c r="K232" s="2" t="s">
        <v>632</v>
      </c>
      <c r="L232" s="2"/>
      <c r="M232" s="2" t="s">
        <v>667</v>
      </c>
      <c r="N232" s="2" t="s">
        <v>667</v>
      </c>
      <c r="O232" s="2" t="s">
        <v>112</v>
      </c>
      <c r="P232" s="2" t="s">
        <v>669</v>
      </c>
      <c r="Q232" s="2" t="str">
        <f t="shared" si="2"/>
        <v>Bill Title: Relating to the prosecution of the offense of operation of an unmanned aircraft over certain facilities., Bill Description: Relating to the prosecution of the offense of operation of an unmanned aircraft over certain facilities.. </v>
      </c>
      <c r="R232" s="2"/>
    </row>
    <row r="233" ht="15.75" customHeight="1">
      <c r="A233" s="2" t="s">
        <v>630</v>
      </c>
      <c r="B233" s="2" t="s">
        <v>548</v>
      </c>
      <c r="C233" s="2" t="s">
        <v>403</v>
      </c>
      <c r="D233" s="2" t="s">
        <v>404</v>
      </c>
      <c r="E233" s="2" t="s">
        <v>405</v>
      </c>
      <c r="F233" s="2" t="s">
        <v>670</v>
      </c>
      <c r="G233" s="2" t="s">
        <v>407</v>
      </c>
      <c r="I233" s="2">
        <v>11.0</v>
      </c>
      <c r="K233" s="2" t="s">
        <v>632</v>
      </c>
      <c r="L233" s="2"/>
      <c r="M233" s="2" t="s">
        <v>671</v>
      </c>
      <c r="N233" s="2" t="s">
        <v>671</v>
      </c>
      <c r="O233" s="2" t="s">
        <v>672</v>
      </c>
      <c r="P233" s="2" t="s">
        <v>673</v>
      </c>
      <c r="Q233" s="2" t="str">
        <f t="shared" si="2"/>
        <v>Bill Title: Relating to the response and resilience of certain electricity service providers to major weather-related events or other natural disasters; granting authority to issue bonds., Bill Description: Relating to the response and resilience of certain electricity service providers to major weather-related events or other natural disasters; granting authority to issue bonds.. </v>
      </c>
      <c r="R233" s="2"/>
      <c r="S233" s="2" t="s">
        <v>31</v>
      </c>
    </row>
    <row r="234" ht="15.75" customHeight="1">
      <c r="A234" s="2" t="s">
        <v>630</v>
      </c>
      <c r="B234" s="2" t="s">
        <v>548</v>
      </c>
      <c r="C234" s="2" t="s">
        <v>403</v>
      </c>
      <c r="D234" s="2" t="s">
        <v>404</v>
      </c>
      <c r="E234" s="2" t="s">
        <v>405</v>
      </c>
      <c r="F234" s="2" t="s">
        <v>674</v>
      </c>
      <c r="G234" s="2" t="s">
        <v>407</v>
      </c>
      <c r="I234" s="2">
        <v>11.0</v>
      </c>
      <c r="K234" s="2" t="s">
        <v>632</v>
      </c>
      <c r="L234" s="2"/>
      <c r="M234" s="2" t="s">
        <v>675</v>
      </c>
      <c r="N234" s="2" t="s">
        <v>675</v>
      </c>
      <c r="O234" s="2" t="s">
        <v>676</v>
      </c>
      <c r="P234" s="2" t="s">
        <v>677</v>
      </c>
      <c r="Q234" s="2" t="str">
        <f t="shared" si="2"/>
        <v>Bill Title: Relating to cybersecurity for information resources., Bill Description: Relating to cybersecurity for information resources.. </v>
      </c>
      <c r="R234" s="2"/>
    </row>
    <row r="235" ht="15.75" customHeight="1">
      <c r="A235" s="2" t="s">
        <v>630</v>
      </c>
      <c r="B235" s="2" t="s">
        <v>548</v>
      </c>
      <c r="C235" s="2" t="s">
        <v>403</v>
      </c>
      <c r="D235" s="2" t="s">
        <v>404</v>
      </c>
      <c r="E235" s="2" t="s">
        <v>405</v>
      </c>
      <c r="F235" s="2" t="s">
        <v>678</v>
      </c>
      <c r="G235" s="2" t="s">
        <v>407</v>
      </c>
      <c r="I235" s="2">
        <v>11.0</v>
      </c>
      <c r="K235" s="2" t="s">
        <v>632</v>
      </c>
      <c r="L235" s="2"/>
      <c r="M235" s="2" t="s">
        <v>649</v>
      </c>
      <c r="N235" s="2" t="s">
        <v>649</v>
      </c>
      <c r="O235" s="2" t="s">
        <v>568</v>
      </c>
      <c r="P235" s="2" t="s">
        <v>679</v>
      </c>
      <c r="Q235" s="2" t="str">
        <f t="shared" si="2"/>
        <v>Bill Title: Relating to middle mile broadband service provided by an electric utility., Bill Description: Relating to middle mile broadband service provided by an electric utility.. </v>
      </c>
      <c r="R235" s="2"/>
      <c r="S235" s="2" t="s">
        <v>31</v>
      </c>
    </row>
    <row r="236" ht="15.75" customHeight="1">
      <c r="A236" s="2" t="s">
        <v>630</v>
      </c>
      <c r="B236" s="2" t="s">
        <v>548</v>
      </c>
      <c r="C236" s="2" t="s">
        <v>403</v>
      </c>
      <c r="D236" s="2" t="s">
        <v>404</v>
      </c>
      <c r="E236" s="2" t="s">
        <v>405</v>
      </c>
      <c r="F236" s="2" t="s">
        <v>680</v>
      </c>
      <c r="G236" s="2" t="s">
        <v>407</v>
      </c>
      <c r="I236" s="2">
        <v>9.0</v>
      </c>
      <c r="K236" s="2" t="s">
        <v>632</v>
      </c>
      <c r="L236" s="2"/>
      <c r="M236" s="2" t="s">
        <v>477</v>
      </c>
      <c r="N236" s="2" t="s">
        <v>477</v>
      </c>
      <c r="O236" s="2" t="s">
        <v>23</v>
      </c>
      <c r="P236" s="2" t="s">
        <v>669</v>
      </c>
      <c r="Q236" s="2" t="str">
        <f t="shared" si="2"/>
        <v>Bill Title: Relating to the installation, maintenance, operation, and relocation of saltwater pipeline facilities., Bill Description: Relating to the installation, maintenance, operation, and relocation of saltwater pipeline facilities.. </v>
      </c>
      <c r="R236" s="2"/>
      <c r="S236" s="2" t="s">
        <v>368</v>
      </c>
    </row>
    <row r="237" ht="15.75" customHeight="1">
      <c r="A237" s="2" t="s">
        <v>630</v>
      </c>
      <c r="B237" s="2" t="s">
        <v>548</v>
      </c>
      <c r="C237" s="2" t="s">
        <v>403</v>
      </c>
      <c r="D237" s="2" t="s">
        <v>404</v>
      </c>
      <c r="E237" s="2" t="s">
        <v>405</v>
      </c>
      <c r="F237" s="2" t="s">
        <v>681</v>
      </c>
      <c r="G237" s="2" t="s">
        <v>407</v>
      </c>
      <c r="I237" s="2">
        <v>9.0</v>
      </c>
      <c r="K237" s="2" t="s">
        <v>632</v>
      </c>
      <c r="L237" s="2"/>
      <c r="M237" s="2" t="s">
        <v>682</v>
      </c>
      <c r="N237" s="2" t="s">
        <v>682</v>
      </c>
      <c r="O237" s="2" t="s">
        <v>214</v>
      </c>
      <c r="P237" s="2" t="s">
        <v>36</v>
      </c>
      <c r="Q237" s="2" t="str">
        <f t="shared" si="2"/>
        <v>Bill Title: Relating to energy savings performance contracts., Bill Description: Relating to energy savings performance contracts.. </v>
      </c>
      <c r="R237" s="2"/>
      <c r="S237" s="2" t="s">
        <v>287</v>
      </c>
    </row>
    <row r="238" ht="15.75" customHeight="1">
      <c r="A238" s="2" t="s">
        <v>630</v>
      </c>
      <c r="B238" s="2" t="s">
        <v>548</v>
      </c>
      <c r="C238" s="2" t="s">
        <v>403</v>
      </c>
      <c r="D238" s="2" t="s">
        <v>404</v>
      </c>
      <c r="E238" s="2" t="s">
        <v>405</v>
      </c>
      <c r="F238" s="2" t="s">
        <v>683</v>
      </c>
      <c r="G238" s="2" t="s">
        <v>407</v>
      </c>
      <c r="I238" s="2">
        <v>9.0</v>
      </c>
      <c r="K238" s="2" t="s">
        <v>632</v>
      </c>
      <c r="L238" s="2"/>
      <c r="M238" s="2" t="s">
        <v>684</v>
      </c>
      <c r="N238" s="2" t="s">
        <v>684</v>
      </c>
      <c r="O238" s="2" t="s">
        <v>100</v>
      </c>
      <c r="P238" s="2" t="s">
        <v>413</v>
      </c>
      <c r="Q238" s="2" t="str">
        <f t="shared" si="2"/>
        <v>Bill Title: Relating to the regulation by a developer of the installation of solar energy devices in a residential subdivision., Bill Description: Relating to the regulation by a developer of the installation of solar energy devices in a residential subdivision.. </v>
      </c>
      <c r="R238" s="2"/>
      <c r="S238" s="2" t="s">
        <v>44</v>
      </c>
    </row>
    <row r="239" ht="15.75" customHeight="1">
      <c r="A239" s="2" t="s">
        <v>630</v>
      </c>
      <c r="B239" s="2" t="s">
        <v>548</v>
      </c>
      <c r="C239" s="2" t="s">
        <v>403</v>
      </c>
      <c r="D239" s="2" t="s">
        <v>404</v>
      </c>
      <c r="E239" s="2" t="s">
        <v>405</v>
      </c>
      <c r="F239" s="2" t="s">
        <v>685</v>
      </c>
      <c r="G239" s="2" t="s">
        <v>407</v>
      </c>
      <c r="I239" s="2">
        <v>9.0</v>
      </c>
      <c r="K239" s="2" t="s">
        <v>632</v>
      </c>
      <c r="L239" s="2"/>
      <c r="M239" s="2" t="s">
        <v>686</v>
      </c>
      <c r="N239" s="2" t="s">
        <v>686</v>
      </c>
      <c r="O239" s="2" t="s">
        <v>92</v>
      </c>
      <c r="P239" s="2" t="s">
        <v>90</v>
      </c>
      <c r="Q239" s="2" t="str">
        <f t="shared" si="2"/>
        <v>Bill Title: Proposing a constitutional amendment to limit the purposes for which revenues from motor vehicle registration fees, taxes on motor fuels and lubricants, and certain revenues received from the federal government may be used., Bill Description: Proposing a constitutional amendment to limit the purposes for which revenues from motor vehicle registration fees, taxes on motor fuels and lubricants, and certain revenues received from the federal government may be used.. </v>
      </c>
      <c r="R239" s="2"/>
    </row>
    <row r="240" ht="15.75" customHeight="1">
      <c r="A240" s="2" t="s">
        <v>630</v>
      </c>
      <c r="B240" s="2" t="s">
        <v>548</v>
      </c>
      <c r="C240" s="2" t="s">
        <v>403</v>
      </c>
      <c r="D240" s="2" t="s">
        <v>404</v>
      </c>
      <c r="E240" s="2" t="s">
        <v>405</v>
      </c>
      <c r="F240" s="2" t="s">
        <v>687</v>
      </c>
      <c r="G240" s="2" t="s">
        <v>407</v>
      </c>
      <c r="I240" s="2">
        <v>9.0</v>
      </c>
      <c r="K240" s="2" t="s">
        <v>632</v>
      </c>
      <c r="L240" s="2"/>
      <c r="M240" s="2" t="s">
        <v>688</v>
      </c>
      <c r="N240" s="2" t="s">
        <v>688</v>
      </c>
      <c r="O240" s="2" t="s">
        <v>143</v>
      </c>
      <c r="P240" s="2" t="s">
        <v>101</v>
      </c>
      <c r="Q240" s="2" t="str">
        <f t="shared" si="2"/>
        <v>Bill Title: Relating to the allocation of low income housing tax credits., Bill Description: Relating to the allocation of low income housing tax credits.. </v>
      </c>
      <c r="R240" s="2"/>
    </row>
    <row r="241" ht="15.75" customHeight="1">
      <c r="A241" s="2" t="s">
        <v>630</v>
      </c>
      <c r="B241" s="2" t="s">
        <v>548</v>
      </c>
      <c r="C241" s="2" t="s">
        <v>403</v>
      </c>
      <c r="D241" s="2" t="s">
        <v>404</v>
      </c>
      <c r="E241" s="2" t="s">
        <v>405</v>
      </c>
      <c r="F241" s="2" t="s">
        <v>689</v>
      </c>
      <c r="G241" s="2" t="s">
        <v>407</v>
      </c>
      <c r="I241" s="2">
        <v>9.0</v>
      </c>
      <c r="K241" s="2" t="s">
        <v>632</v>
      </c>
      <c r="L241" s="2"/>
      <c r="M241" s="2" t="s">
        <v>690</v>
      </c>
      <c r="N241" s="2" t="s">
        <v>690</v>
      </c>
      <c r="O241" s="2" t="s">
        <v>143</v>
      </c>
      <c r="P241" s="2" t="s">
        <v>101</v>
      </c>
      <c r="Q241" s="2" t="str">
        <f t="shared" si="2"/>
        <v>Bill Title: Relating to energy efficiency building standards., Bill Description: Relating to energy efficiency building standards.. </v>
      </c>
      <c r="R241" s="2"/>
      <c r="S241" s="2" t="s">
        <v>287</v>
      </c>
    </row>
    <row r="242" ht="15.75" customHeight="1">
      <c r="A242" s="2" t="s">
        <v>630</v>
      </c>
      <c r="B242" s="2" t="s">
        <v>548</v>
      </c>
      <c r="C242" s="2" t="s">
        <v>403</v>
      </c>
      <c r="D242" s="2" t="s">
        <v>404</v>
      </c>
      <c r="E242" s="2" t="s">
        <v>405</v>
      </c>
      <c r="F242" s="2" t="s">
        <v>691</v>
      </c>
      <c r="G242" s="2" t="s">
        <v>407</v>
      </c>
      <c r="I242" s="2">
        <v>8.0</v>
      </c>
      <c r="K242" s="2" t="s">
        <v>632</v>
      </c>
      <c r="L242" s="2"/>
      <c r="M242" s="2" t="s">
        <v>692</v>
      </c>
      <c r="N242" s="2" t="s">
        <v>692</v>
      </c>
      <c r="O242" s="2" t="s">
        <v>63</v>
      </c>
      <c r="P242" s="2" t="s">
        <v>693</v>
      </c>
      <c r="Q242" s="2" t="str">
        <f t="shared" si="2"/>
        <v>Bill Title: Relating to the deployment of advanced metering and meter information networks in certain areas outside of ERCOT., Bill Description: Relating to the deployment of advanced metering and meter information networks in certain areas outside of ERCOT.. </v>
      </c>
      <c r="R242" s="2"/>
      <c r="S242" s="2" t="s">
        <v>31</v>
      </c>
    </row>
    <row r="243" ht="15.75" customHeight="1">
      <c r="A243" s="2" t="s">
        <v>630</v>
      </c>
      <c r="B243" s="2" t="s">
        <v>548</v>
      </c>
      <c r="C243" s="2" t="s">
        <v>403</v>
      </c>
      <c r="D243" s="2" t="s">
        <v>404</v>
      </c>
      <c r="E243" s="2" t="s">
        <v>405</v>
      </c>
      <c r="F243" s="2" t="s">
        <v>694</v>
      </c>
      <c r="G243" s="2" t="s">
        <v>407</v>
      </c>
      <c r="I243" s="2">
        <v>8.0</v>
      </c>
      <c r="K243" s="2" t="s">
        <v>632</v>
      </c>
      <c r="L243" s="2"/>
      <c r="M243" s="2" t="s">
        <v>695</v>
      </c>
      <c r="N243" s="2" t="s">
        <v>695</v>
      </c>
      <c r="O243" s="2" t="s">
        <v>35</v>
      </c>
      <c r="P243" s="2" t="s">
        <v>36</v>
      </c>
      <c r="Q243" s="2" t="str">
        <f t="shared" si="2"/>
        <v>Bill Title: Relating to public improvement projects financed by or through assessments levied on property by municipalities and counties., Bill Description: Relating to public improvement projects financed by or through assessments levied on property by municipalities and counties.. </v>
      </c>
      <c r="R243" s="2"/>
    </row>
    <row r="244" ht="15.75" customHeight="1">
      <c r="A244" s="2" t="s">
        <v>630</v>
      </c>
      <c r="B244" s="2" t="s">
        <v>548</v>
      </c>
      <c r="C244" s="2" t="s">
        <v>403</v>
      </c>
      <c r="D244" s="2" t="s">
        <v>404</v>
      </c>
      <c r="E244" s="2" t="s">
        <v>405</v>
      </c>
      <c r="F244" s="2" t="s">
        <v>696</v>
      </c>
      <c r="G244" s="2" t="s">
        <v>407</v>
      </c>
      <c r="I244" s="2">
        <v>8.0</v>
      </c>
      <c r="K244" s="2" t="s">
        <v>632</v>
      </c>
      <c r="L244" s="2"/>
      <c r="M244" s="2" t="s">
        <v>697</v>
      </c>
      <c r="N244" s="2" t="s">
        <v>697</v>
      </c>
      <c r="O244" s="2" t="s">
        <v>112</v>
      </c>
      <c r="P244" s="2" t="s">
        <v>698</v>
      </c>
      <c r="Q244" s="2" t="str">
        <f t="shared" si="2"/>
        <v>Bill Title: Relating to a report by the Texas Division of Emergency Management regarding building trade services following disasters., Bill Description: Relating to a report by the Texas Division of Emergency Management regarding building trade services following disasters.. </v>
      </c>
      <c r="R244" s="2"/>
    </row>
    <row r="245" ht="15.75" customHeight="1">
      <c r="A245" s="2" t="s">
        <v>630</v>
      </c>
      <c r="B245" s="2" t="s">
        <v>548</v>
      </c>
      <c r="C245" s="2" t="s">
        <v>403</v>
      </c>
      <c r="D245" s="2" t="s">
        <v>404</v>
      </c>
      <c r="E245" s="2" t="s">
        <v>405</v>
      </c>
      <c r="F245" s="2" t="s">
        <v>699</v>
      </c>
      <c r="G245" s="2" t="s">
        <v>407</v>
      </c>
      <c r="I245" s="2">
        <v>8.0</v>
      </c>
      <c r="K245" s="2" t="s">
        <v>632</v>
      </c>
      <c r="L245" s="2"/>
      <c r="M245" s="2" t="s">
        <v>700</v>
      </c>
      <c r="N245" s="2" t="s">
        <v>700</v>
      </c>
      <c r="O245" s="2" t="s">
        <v>701</v>
      </c>
      <c r="P245" s="2" t="s">
        <v>73</v>
      </c>
      <c r="Q245" s="2" t="str">
        <f t="shared" si="2"/>
        <v>Bill Title: Relating to the computation of the franchise tax, including certain exclusions from the tax., Bill Description: Relating to the computation of the franchise tax, including certain exclusions from the tax.. </v>
      </c>
      <c r="R245" s="2"/>
    </row>
    <row r="246" ht="15.75" customHeight="1">
      <c r="A246" s="2" t="s">
        <v>630</v>
      </c>
      <c r="B246" s="2" t="s">
        <v>548</v>
      </c>
      <c r="C246" s="2" t="s">
        <v>403</v>
      </c>
      <c r="D246" s="2" t="s">
        <v>404</v>
      </c>
      <c r="E246" s="2" t="s">
        <v>405</v>
      </c>
      <c r="F246" s="2" t="s">
        <v>702</v>
      </c>
      <c r="G246" s="2" t="s">
        <v>407</v>
      </c>
      <c r="I246" s="2">
        <v>7.0</v>
      </c>
      <c r="K246" s="2" t="s">
        <v>632</v>
      </c>
      <c r="L246" s="2"/>
      <c r="M246" s="2" t="s">
        <v>703</v>
      </c>
      <c r="N246" s="2" t="s">
        <v>703</v>
      </c>
      <c r="O246" s="2" t="s">
        <v>704</v>
      </c>
      <c r="P246" s="2" t="s">
        <v>413</v>
      </c>
      <c r="Q246" s="2" t="str">
        <f t="shared" si="2"/>
        <v>Bill Title: Relating to restrictions on the release into the air of natural gas and associated vapors from a gas well., Bill Description: Relating to restrictions on the release into the air of natural gas and associated vapors from a gas well.. </v>
      </c>
      <c r="R246" s="2"/>
    </row>
    <row r="247" ht="15.75" customHeight="1">
      <c r="A247" s="2" t="s">
        <v>630</v>
      </c>
      <c r="B247" s="2" t="s">
        <v>548</v>
      </c>
      <c r="C247" s="2" t="s">
        <v>403</v>
      </c>
      <c r="D247" s="2" t="s">
        <v>404</v>
      </c>
      <c r="E247" s="2" t="s">
        <v>405</v>
      </c>
      <c r="F247" s="2" t="s">
        <v>705</v>
      </c>
      <c r="G247" s="2" t="s">
        <v>407</v>
      </c>
      <c r="I247" s="2">
        <v>7.0</v>
      </c>
      <c r="K247" s="2" t="s">
        <v>632</v>
      </c>
      <c r="L247" s="2"/>
      <c r="M247" s="2" t="s">
        <v>706</v>
      </c>
      <c r="N247" s="2" t="s">
        <v>706</v>
      </c>
      <c r="O247" s="2" t="s">
        <v>707</v>
      </c>
      <c r="P247" s="2" t="s">
        <v>104</v>
      </c>
      <c r="Q247" s="2" t="str">
        <f t="shared" si="2"/>
        <v>Bill Title: Relating to a study on abandoned oil and gas wells in this state and the use of the oil and gas regulation and cleanup fund., Bill Description: Relating to a study on abandoned oil and gas wells in this state and the use of the oil and gas regulation and cleanup fund.. </v>
      </c>
      <c r="R247" s="2"/>
      <c r="S247" s="2" t="s">
        <v>368</v>
      </c>
    </row>
    <row r="248" ht="15.75" customHeight="1">
      <c r="A248" s="2" t="s">
        <v>630</v>
      </c>
      <c r="B248" s="2" t="s">
        <v>548</v>
      </c>
      <c r="C248" s="2" t="s">
        <v>403</v>
      </c>
      <c r="D248" s="2" t="s">
        <v>404</v>
      </c>
      <c r="E248" s="2" t="s">
        <v>405</v>
      </c>
      <c r="F248" s="2" t="s">
        <v>708</v>
      </c>
      <c r="G248" s="2" t="s">
        <v>407</v>
      </c>
      <c r="I248" s="2">
        <v>7.0</v>
      </c>
      <c r="K248" s="2" t="s">
        <v>632</v>
      </c>
      <c r="L248" s="2"/>
      <c r="M248" s="2" t="s">
        <v>709</v>
      </c>
      <c r="N248" s="2" t="s">
        <v>709</v>
      </c>
      <c r="O248" s="2" t="s">
        <v>112</v>
      </c>
      <c r="P248" s="2" t="s">
        <v>710</v>
      </c>
      <c r="Q248" s="2" t="str">
        <f t="shared" si="2"/>
        <v>Bill Title: Relating to certain images captured by an unmanned aircraft., Bill Description: Relating to certain images captured by an unmanned aircraft.. </v>
      </c>
      <c r="R248" s="2"/>
    </row>
    <row r="249" ht="15.75" customHeight="1">
      <c r="A249" s="2" t="s">
        <v>630</v>
      </c>
      <c r="B249" s="2" t="s">
        <v>548</v>
      </c>
      <c r="C249" s="2" t="s">
        <v>403</v>
      </c>
      <c r="D249" s="2" t="s">
        <v>404</v>
      </c>
      <c r="E249" s="2" t="s">
        <v>405</v>
      </c>
      <c r="F249" s="2" t="s">
        <v>711</v>
      </c>
      <c r="G249" s="2" t="s">
        <v>407</v>
      </c>
      <c r="I249" s="2">
        <v>6.0</v>
      </c>
      <c r="K249" s="2" t="s">
        <v>632</v>
      </c>
      <c r="L249" s="2"/>
      <c r="M249" s="2" t="s">
        <v>712</v>
      </c>
      <c r="N249" s="2" t="s">
        <v>712</v>
      </c>
      <c r="O249" s="2" t="s">
        <v>143</v>
      </c>
      <c r="P249" s="2" t="s">
        <v>113</v>
      </c>
      <c r="Q249" s="2" t="str">
        <f t="shared" si="2"/>
        <v>Bill Title: Relating to an exemption from the sales and use tax for certain lightbulbs for a limited period., Bill Description: Relating to an exemption from the sales and use tax for certain lightbulbs for a limited period.. </v>
      </c>
      <c r="R249" s="2"/>
      <c r="S249" s="2" t="s">
        <v>145</v>
      </c>
    </row>
    <row r="250" ht="15.75" customHeight="1">
      <c r="A250" s="2" t="s">
        <v>630</v>
      </c>
      <c r="B250" s="2" t="s">
        <v>548</v>
      </c>
      <c r="C250" s="2" t="s">
        <v>403</v>
      </c>
      <c r="D250" s="2" t="s">
        <v>404</v>
      </c>
      <c r="E250" s="2" t="s">
        <v>405</v>
      </c>
      <c r="F250" s="2" t="s">
        <v>713</v>
      </c>
      <c r="G250" s="2" t="s">
        <v>407</v>
      </c>
      <c r="I250" s="2">
        <v>6.0</v>
      </c>
      <c r="K250" s="2" t="s">
        <v>632</v>
      </c>
      <c r="L250" s="2"/>
      <c r="M250" s="2" t="s">
        <v>714</v>
      </c>
      <c r="N250" s="2" t="s">
        <v>714</v>
      </c>
      <c r="O250" s="2" t="s">
        <v>290</v>
      </c>
      <c r="P250" s="2" t="s">
        <v>113</v>
      </c>
      <c r="Q250" s="2" t="str">
        <f t="shared" si="2"/>
        <v>Bill Title: Relating to the energy efficiency performance standards for construction of certain industrialized housing., Bill Description: Relating to the energy efficiency performance standards for construction of certain industrialized housing.. </v>
      </c>
      <c r="R250" s="2"/>
      <c r="S250" s="2" t="s">
        <v>287</v>
      </c>
    </row>
    <row r="251" ht="15.75" customHeight="1">
      <c r="A251" s="2" t="s">
        <v>630</v>
      </c>
      <c r="B251" s="2" t="s">
        <v>548</v>
      </c>
      <c r="C251" s="2" t="s">
        <v>403</v>
      </c>
      <c r="D251" s="2" t="s">
        <v>404</v>
      </c>
      <c r="E251" s="2" t="s">
        <v>405</v>
      </c>
      <c r="F251" s="2" t="s">
        <v>715</v>
      </c>
      <c r="G251" s="2" t="s">
        <v>407</v>
      </c>
      <c r="I251" s="2">
        <v>6.0</v>
      </c>
      <c r="K251" s="2" t="s">
        <v>632</v>
      </c>
      <c r="L251" s="2"/>
      <c r="M251" s="2" t="s">
        <v>716</v>
      </c>
      <c r="N251" s="2" t="s">
        <v>716</v>
      </c>
      <c r="O251" s="2" t="s">
        <v>366</v>
      </c>
      <c r="P251" s="2" t="s">
        <v>717</v>
      </c>
      <c r="Q251" s="2" t="str">
        <f t="shared" si="2"/>
        <v>Bill Title: Relating to a sales and use tax exemption and an oil and gas severance tax credit for the use of alternative base fluids in energized fracturing operations; imposing a civil penalty., Bill Description: Relating to a sales and use tax exemption and an oil and gas severance tax credit for the use of alternative base fluids in energized fracturing operations; imposing a civil penalty.. </v>
      </c>
      <c r="R251" s="2"/>
      <c r="S251" s="2" t="s">
        <v>368</v>
      </c>
    </row>
    <row r="252" ht="15.75" customHeight="1">
      <c r="A252" s="2" t="s">
        <v>630</v>
      </c>
      <c r="B252" s="2" t="s">
        <v>548</v>
      </c>
      <c r="C252" s="2" t="s">
        <v>403</v>
      </c>
      <c r="D252" s="2" t="s">
        <v>404</v>
      </c>
      <c r="E252" s="2" t="s">
        <v>405</v>
      </c>
      <c r="F252" s="2" t="s">
        <v>718</v>
      </c>
      <c r="G252" s="2" t="s">
        <v>407</v>
      </c>
      <c r="I252" s="2">
        <v>6.0</v>
      </c>
      <c r="K252" s="2" t="s">
        <v>632</v>
      </c>
      <c r="L252" s="2"/>
      <c r="M252" s="2" t="s">
        <v>719</v>
      </c>
      <c r="N252" s="2" t="s">
        <v>719</v>
      </c>
      <c r="O252" s="2" t="s">
        <v>100</v>
      </c>
      <c r="P252" s="2" t="s">
        <v>720</v>
      </c>
      <c r="Q252" s="2" t="str">
        <f t="shared" si="2"/>
        <v>Bill Title: Relating to the removal of solar power facilities., Bill Description: Relating to the removal of solar power facilities.. </v>
      </c>
      <c r="R252" s="2"/>
      <c r="S252" s="2" t="s">
        <v>31</v>
      </c>
    </row>
    <row r="253" ht="15.75" customHeight="1">
      <c r="A253" s="2" t="s">
        <v>630</v>
      </c>
      <c r="B253" s="2" t="s">
        <v>548</v>
      </c>
      <c r="C253" s="2" t="s">
        <v>403</v>
      </c>
      <c r="D253" s="2" t="s">
        <v>404</v>
      </c>
      <c r="E253" s="2" t="s">
        <v>405</v>
      </c>
      <c r="F253" s="2" t="s">
        <v>721</v>
      </c>
      <c r="G253" s="2" t="s">
        <v>407</v>
      </c>
      <c r="I253" s="2">
        <v>6.0</v>
      </c>
      <c r="K253" s="2" t="s">
        <v>632</v>
      </c>
      <c r="L253" s="2"/>
      <c r="M253" s="2" t="s">
        <v>722</v>
      </c>
      <c r="N253" s="2" t="s">
        <v>722</v>
      </c>
      <c r="O253" s="2" t="s">
        <v>112</v>
      </c>
      <c r="P253" s="2" t="s">
        <v>673</v>
      </c>
      <c r="Q253" s="2" t="str">
        <f t="shared" si="2"/>
        <v>Bill Title: Relating to matters concerning governmental entities, including cybersecurity, governmental efficiencies, information resources, and emergency planning., Bill Description: Relating to matters concerning governmental entities, including cybersecurity, governmental efficiencies, information resources, and emergency planning.. </v>
      </c>
      <c r="R253" s="2"/>
    </row>
    <row r="254" ht="15.75" customHeight="1">
      <c r="A254" s="2" t="s">
        <v>630</v>
      </c>
      <c r="B254" s="2" t="s">
        <v>548</v>
      </c>
      <c r="C254" s="2" t="s">
        <v>403</v>
      </c>
      <c r="D254" s="2" t="s">
        <v>404</v>
      </c>
      <c r="E254" s="2" t="s">
        <v>405</v>
      </c>
      <c r="F254" s="2" t="s">
        <v>723</v>
      </c>
      <c r="G254" s="2" t="s">
        <v>407</v>
      </c>
      <c r="I254" s="2">
        <v>5.0</v>
      </c>
      <c r="K254" s="2" t="s">
        <v>632</v>
      </c>
      <c r="L254" s="2"/>
      <c r="M254" s="2" t="s">
        <v>709</v>
      </c>
      <c r="N254" s="2" t="s">
        <v>709</v>
      </c>
      <c r="O254" s="2" t="s">
        <v>112</v>
      </c>
      <c r="P254" s="2" t="s">
        <v>184</v>
      </c>
      <c r="Q254" s="2" t="str">
        <f t="shared" si="2"/>
        <v>Bill Title: Relating to certain images captured by an unmanned aircraft., Bill Description: Relating to certain images captured by an unmanned aircraft.. </v>
      </c>
      <c r="R254" s="2"/>
    </row>
    <row r="255" ht="15.75" customHeight="1">
      <c r="A255" s="2" t="s">
        <v>630</v>
      </c>
      <c r="B255" s="2" t="s">
        <v>548</v>
      </c>
      <c r="C255" s="2" t="s">
        <v>403</v>
      </c>
      <c r="D255" s="2" t="s">
        <v>404</v>
      </c>
      <c r="E255" s="2" t="s">
        <v>405</v>
      </c>
      <c r="F255" s="2" t="s">
        <v>724</v>
      </c>
      <c r="G255" s="2" t="s">
        <v>407</v>
      </c>
      <c r="I255" s="2">
        <v>5.0</v>
      </c>
      <c r="K255" s="2" t="s">
        <v>632</v>
      </c>
      <c r="L255" s="2"/>
      <c r="M255" s="2" t="s">
        <v>725</v>
      </c>
      <c r="N255" s="2" t="s">
        <v>725</v>
      </c>
      <c r="O255" s="2" t="s">
        <v>89</v>
      </c>
      <c r="P255" s="2" t="s">
        <v>710</v>
      </c>
      <c r="Q255" s="2" t="str">
        <f t="shared" si="2"/>
        <v>Bill Title: Relating to the eligibility for grants for alternative fueling facilities., Bill Description: Relating to the eligibility for grants for alternative fueling facilities.. </v>
      </c>
      <c r="R255" s="2"/>
      <c r="S255" s="2" t="s">
        <v>145</v>
      </c>
    </row>
    <row r="256" ht="15.75" customHeight="1">
      <c r="A256" s="2" t="s">
        <v>630</v>
      </c>
      <c r="B256" s="2" t="s">
        <v>548</v>
      </c>
      <c r="C256" s="2" t="s">
        <v>403</v>
      </c>
      <c r="D256" s="2" t="s">
        <v>404</v>
      </c>
      <c r="E256" s="2" t="s">
        <v>405</v>
      </c>
      <c r="F256" s="2" t="s">
        <v>726</v>
      </c>
      <c r="G256" s="2" t="s">
        <v>407</v>
      </c>
      <c r="I256" s="2">
        <v>4.0</v>
      </c>
      <c r="K256" s="2" t="s">
        <v>632</v>
      </c>
      <c r="L256" s="2"/>
      <c r="M256" s="2" t="s">
        <v>727</v>
      </c>
      <c r="N256" s="2" t="s">
        <v>727</v>
      </c>
      <c r="O256" s="2" t="s">
        <v>704</v>
      </c>
      <c r="P256" s="2" t="s">
        <v>129</v>
      </c>
      <c r="Q256" s="2" t="str">
        <f t="shared" si="2"/>
        <v>Bill Title: Relating to municipal investment of public funds received from the management and development of mineral rights., Bill Description: Relating to municipal investment of public funds received from the management and development of mineral rights.. </v>
      </c>
      <c r="R256" s="2"/>
    </row>
    <row r="257" ht="15.75" customHeight="1">
      <c r="A257" s="2" t="s">
        <v>630</v>
      </c>
      <c r="B257" s="2" t="s">
        <v>548</v>
      </c>
      <c r="C257" s="2" t="s">
        <v>403</v>
      </c>
      <c r="D257" s="2" t="s">
        <v>404</v>
      </c>
      <c r="E257" s="2" t="s">
        <v>405</v>
      </c>
      <c r="F257" s="2" t="s">
        <v>728</v>
      </c>
      <c r="G257" s="2" t="s">
        <v>407</v>
      </c>
      <c r="I257" s="2">
        <v>4.0</v>
      </c>
      <c r="K257" s="2" t="s">
        <v>632</v>
      </c>
      <c r="L257" s="2"/>
      <c r="M257" s="2" t="s">
        <v>729</v>
      </c>
      <c r="N257" s="2" t="s">
        <v>729</v>
      </c>
      <c r="O257" s="2" t="s">
        <v>214</v>
      </c>
      <c r="P257" s="2" t="s">
        <v>129</v>
      </c>
      <c r="Q257" s="2" t="str">
        <f t="shared" si="2"/>
        <v>Bill Title: Relating to energy savings performance contracts entered into by public institutions of higher education., Bill Description: Relating to energy savings performance contracts entered into by public institutions of higher education.. </v>
      </c>
      <c r="R257" s="2"/>
      <c r="S257" s="2" t="s">
        <v>287</v>
      </c>
    </row>
    <row r="258" ht="15.75" customHeight="1">
      <c r="A258" s="2" t="s">
        <v>630</v>
      </c>
      <c r="B258" s="2" t="s">
        <v>548</v>
      </c>
      <c r="C258" s="2" t="s">
        <v>403</v>
      </c>
      <c r="D258" s="2" t="s">
        <v>404</v>
      </c>
      <c r="E258" s="2" t="s">
        <v>405</v>
      </c>
      <c r="F258" s="2" t="s">
        <v>730</v>
      </c>
      <c r="G258" s="2" t="s">
        <v>407</v>
      </c>
      <c r="I258" s="2">
        <v>4.0</v>
      </c>
      <c r="K258" s="2" t="s">
        <v>632</v>
      </c>
      <c r="L258" s="2"/>
      <c r="M258" s="2" t="s">
        <v>621</v>
      </c>
      <c r="N258" s="2" t="s">
        <v>621</v>
      </c>
      <c r="O258" s="2" t="s">
        <v>117</v>
      </c>
      <c r="P258" s="2" t="s">
        <v>64</v>
      </c>
      <c r="Q258" s="2" t="str">
        <f t="shared" si="2"/>
        <v>Bill Title: Relating to the disposal or storage of waste at, or adjacent to, the Texas Low-Level Radioactive Waste Disposal Compact waste disposal facility., Bill Description: Relating to the disposal or storage of waste at, or adjacent to, the Texas Low-Level Radioactive Waste Disposal Compact waste disposal facility.. </v>
      </c>
      <c r="R258" s="2"/>
    </row>
    <row r="259" ht="15.75" customHeight="1">
      <c r="A259" s="2" t="s">
        <v>630</v>
      </c>
      <c r="B259" s="2" t="s">
        <v>548</v>
      </c>
      <c r="C259" s="2" t="s">
        <v>403</v>
      </c>
      <c r="D259" s="2" t="s">
        <v>404</v>
      </c>
      <c r="E259" s="2" t="s">
        <v>405</v>
      </c>
      <c r="F259" s="2" t="s">
        <v>731</v>
      </c>
      <c r="G259" s="2" t="s">
        <v>407</v>
      </c>
      <c r="I259" s="2">
        <v>4.0</v>
      </c>
      <c r="K259" s="2" t="s">
        <v>632</v>
      </c>
      <c r="L259" s="2"/>
      <c r="M259" s="2" t="s">
        <v>732</v>
      </c>
      <c r="N259" s="2" t="s">
        <v>732</v>
      </c>
      <c r="O259" s="2" t="s">
        <v>112</v>
      </c>
      <c r="P259" s="2" t="s">
        <v>113</v>
      </c>
      <c r="Q259" s="2" t="str">
        <f t="shared" si="2"/>
        <v>Bill Title: Relating to a study and report by a public institution of higher education on local and state supply chain disruptions caused by the COVID-19 pandemic and ERCOT power outages., Bill Description: Relating to a study and report by a public institution of higher education on local and state supply chain disruptions caused by the COVID-19 pandemic and ERCOT power outages.. </v>
      </c>
      <c r="R259" s="2"/>
      <c r="S259" s="2" t="s">
        <v>31</v>
      </c>
    </row>
    <row r="260" ht="15.75" customHeight="1">
      <c r="A260" s="2" t="s">
        <v>630</v>
      </c>
      <c r="B260" s="2" t="s">
        <v>548</v>
      </c>
      <c r="C260" s="2" t="s">
        <v>403</v>
      </c>
      <c r="D260" s="2" t="s">
        <v>404</v>
      </c>
      <c r="E260" s="2" t="s">
        <v>405</v>
      </c>
      <c r="F260" s="2" t="s">
        <v>733</v>
      </c>
      <c r="G260" s="2" t="s">
        <v>407</v>
      </c>
      <c r="I260" s="2">
        <v>3.0</v>
      </c>
      <c r="K260" s="2" t="s">
        <v>632</v>
      </c>
      <c r="L260" s="2"/>
      <c r="M260" s="2" t="s">
        <v>734</v>
      </c>
      <c r="N260" s="2" t="s">
        <v>734</v>
      </c>
      <c r="O260" s="2" t="s">
        <v>183</v>
      </c>
      <c r="P260" s="2" t="s">
        <v>735</v>
      </c>
      <c r="Q260" s="2" t="str">
        <f t="shared" si="2"/>
        <v>Bill Title: Relating to the delay of the transition to competition in the Western Electricity Coordinating Council service area and to net metering and energy efficiency goals and programs for utilities in that area., Bill Description: Relating to the delay of the transition to competition in the Western Electricity Coordinating Council service area and to net metering and energy efficiency goals and programs for utilities in that area.. </v>
      </c>
      <c r="R260" s="2"/>
    </row>
    <row r="261" ht="15.75" customHeight="1">
      <c r="A261" s="2" t="s">
        <v>736</v>
      </c>
      <c r="B261" s="2" t="s">
        <v>433</v>
      </c>
      <c r="C261" s="2" t="s">
        <v>403</v>
      </c>
      <c r="D261" s="2" t="s">
        <v>404</v>
      </c>
      <c r="E261" s="2" t="s">
        <v>405</v>
      </c>
      <c r="F261" s="2" t="s">
        <v>737</v>
      </c>
      <c r="G261" s="2" t="s">
        <v>407</v>
      </c>
      <c r="I261" s="2">
        <v>30.0</v>
      </c>
      <c r="K261" s="2" t="s">
        <v>738</v>
      </c>
      <c r="L261" s="2"/>
      <c r="M261" s="2" t="s">
        <v>739</v>
      </c>
      <c r="N261" s="2" t="s">
        <v>739</v>
      </c>
      <c r="O261" s="2" t="s">
        <v>112</v>
      </c>
      <c r="P261" s="2" t="s">
        <v>113</v>
      </c>
      <c r="Q261" s="2" t="str">
        <f t="shared" si="2"/>
        <v>Bill Title: Relating to use of electric energy storage facilities in the ERCOT power region., Bill Description: Relating to use of electric energy storage facilities in the ERCOT power region.. </v>
      </c>
      <c r="R261" s="2"/>
      <c r="S261" s="2" t="s">
        <v>31</v>
      </c>
    </row>
    <row r="262" ht="15.75" customHeight="1">
      <c r="A262" s="2" t="s">
        <v>736</v>
      </c>
      <c r="B262" s="2" t="s">
        <v>433</v>
      </c>
      <c r="C262" s="2" t="s">
        <v>403</v>
      </c>
      <c r="D262" s="2" t="s">
        <v>404</v>
      </c>
      <c r="E262" s="2" t="s">
        <v>405</v>
      </c>
      <c r="F262" s="2" t="s">
        <v>740</v>
      </c>
      <c r="G262" s="2" t="s">
        <v>407</v>
      </c>
      <c r="I262" s="2">
        <v>26.0</v>
      </c>
      <c r="K262" s="2" t="s">
        <v>738</v>
      </c>
      <c r="L262" s="2"/>
      <c r="M262" s="2" t="s">
        <v>741</v>
      </c>
      <c r="N262" s="2" t="s">
        <v>741</v>
      </c>
      <c r="O262" s="2" t="s">
        <v>658</v>
      </c>
      <c r="P262" s="2" t="s">
        <v>673</v>
      </c>
      <c r="Q262" s="2" t="str">
        <f t="shared" si="2"/>
        <v>Bill Title: Relating to certificates of public convenience and necessity for certain transmission projects., Bill Description: Relating to certificates of public convenience and necessity for certain transmission projects.. </v>
      </c>
      <c r="R262" s="2"/>
      <c r="S262" s="2" t="s">
        <v>31</v>
      </c>
    </row>
    <row r="263" ht="15.75" customHeight="1">
      <c r="A263" s="2" t="s">
        <v>736</v>
      </c>
      <c r="B263" s="2" t="s">
        <v>433</v>
      </c>
      <c r="C263" s="2" t="s">
        <v>403</v>
      </c>
      <c r="D263" s="2" t="s">
        <v>404</v>
      </c>
      <c r="E263" s="2" t="s">
        <v>405</v>
      </c>
      <c r="F263" s="2" t="s">
        <v>742</v>
      </c>
      <c r="G263" s="2" t="s">
        <v>407</v>
      </c>
      <c r="I263" s="2">
        <v>19.0</v>
      </c>
      <c r="K263" s="2" t="s">
        <v>738</v>
      </c>
      <c r="L263" s="2"/>
      <c r="M263" s="2" t="s">
        <v>739</v>
      </c>
      <c r="N263" s="2" t="s">
        <v>739</v>
      </c>
      <c r="O263" s="2" t="s">
        <v>112</v>
      </c>
      <c r="P263" s="2" t="s">
        <v>73</v>
      </c>
      <c r="Q263" s="2" t="str">
        <f t="shared" si="2"/>
        <v>Bill Title: Relating to use of electric energy storage facilities in the ERCOT power region., Bill Description: Relating to use of electric energy storage facilities in the ERCOT power region.. </v>
      </c>
      <c r="R263" s="2"/>
      <c r="S263" s="2" t="s">
        <v>31</v>
      </c>
    </row>
    <row r="264" ht="15.75" customHeight="1">
      <c r="A264" s="2" t="s">
        <v>736</v>
      </c>
      <c r="B264" s="2" t="s">
        <v>433</v>
      </c>
      <c r="C264" s="2" t="s">
        <v>403</v>
      </c>
      <c r="D264" s="2" t="s">
        <v>404</v>
      </c>
      <c r="E264" s="2" t="s">
        <v>405</v>
      </c>
      <c r="F264" s="2" t="s">
        <v>743</v>
      </c>
      <c r="G264" s="2" t="s">
        <v>407</v>
      </c>
      <c r="I264" s="2">
        <v>19.0</v>
      </c>
      <c r="K264" s="2" t="s">
        <v>738</v>
      </c>
      <c r="L264" s="2"/>
      <c r="M264" s="2" t="s">
        <v>739</v>
      </c>
      <c r="N264" s="2" t="s">
        <v>739</v>
      </c>
      <c r="O264" s="2" t="s">
        <v>658</v>
      </c>
      <c r="P264" s="2" t="s">
        <v>36</v>
      </c>
      <c r="Q264" s="2" t="str">
        <f t="shared" si="2"/>
        <v>Bill Title: Relating to use of electric energy storage facilities in the ERCOT power region., Bill Description: Relating to use of electric energy storage facilities in the ERCOT power region.. </v>
      </c>
      <c r="R264" s="2"/>
      <c r="S264" s="2" t="s">
        <v>31</v>
      </c>
    </row>
    <row r="265" ht="15.75" customHeight="1">
      <c r="A265" s="2" t="s">
        <v>736</v>
      </c>
      <c r="B265" s="2" t="s">
        <v>433</v>
      </c>
      <c r="C265" s="2" t="s">
        <v>403</v>
      </c>
      <c r="D265" s="2" t="s">
        <v>404</v>
      </c>
      <c r="E265" s="2" t="s">
        <v>405</v>
      </c>
      <c r="F265" s="2" t="s">
        <v>744</v>
      </c>
      <c r="G265" s="2" t="s">
        <v>407</v>
      </c>
      <c r="I265" s="2">
        <v>18.0</v>
      </c>
      <c r="K265" s="2" t="s">
        <v>738</v>
      </c>
      <c r="L265" s="2"/>
      <c r="M265" s="2" t="s">
        <v>745</v>
      </c>
      <c r="N265" s="2" t="s">
        <v>745</v>
      </c>
      <c r="O265" s="2" t="s">
        <v>746</v>
      </c>
      <c r="P265" s="2" t="s">
        <v>36</v>
      </c>
      <c r="Q265" s="2" t="str">
        <f t="shared" si="2"/>
        <v>Bill Title: Relating to the efficient use and generation of electricity by public schools., Bill Description: Relating to the efficient use and generation of electricity by public schools.. </v>
      </c>
      <c r="R265" s="2"/>
      <c r="S265" s="2" t="s">
        <v>65</v>
      </c>
    </row>
    <row r="266" ht="15.75" customHeight="1">
      <c r="A266" s="2" t="s">
        <v>736</v>
      </c>
      <c r="B266" s="2" t="s">
        <v>433</v>
      </c>
      <c r="C266" s="2" t="s">
        <v>403</v>
      </c>
      <c r="D266" s="2" t="s">
        <v>404</v>
      </c>
      <c r="E266" s="2" t="s">
        <v>405</v>
      </c>
      <c r="F266" s="2" t="s">
        <v>747</v>
      </c>
      <c r="G266" s="2" t="s">
        <v>407</v>
      </c>
      <c r="I266" s="2">
        <v>17.0</v>
      </c>
      <c r="K266" s="2" t="s">
        <v>738</v>
      </c>
      <c r="L266" s="2"/>
      <c r="M266" s="2" t="s">
        <v>748</v>
      </c>
      <c r="N266" s="2" t="s">
        <v>748</v>
      </c>
      <c r="O266" s="2" t="s">
        <v>89</v>
      </c>
      <c r="P266" s="2" t="s">
        <v>36</v>
      </c>
      <c r="Q266" s="2" t="str">
        <f t="shared" si="2"/>
        <v>Bill Title: Relating to the applicability of certain utility provisions to a vehicle charging service., Bill Description: Relating to the applicability of certain utility provisions to a vehicle charging service.. </v>
      </c>
      <c r="R266" s="2"/>
      <c r="S266" s="2" t="s">
        <v>79</v>
      </c>
    </row>
    <row r="267" ht="15.75" customHeight="1">
      <c r="A267" s="2" t="s">
        <v>736</v>
      </c>
      <c r="B267" s="2" t="s">
        <v>433</v>
      </c>
      <c r="C267" s="2" t="s">
        <v>403</v>
      </c>
      <c r="D267" s="2" t="s">
        <v>404</v>
      </c>
      <c r="E267" s="2" t="s">
        <v>405</v>
      </c>
      <c r="F267" s="2" t="s">
        <v>749</v>
      </c>
      <c r="G267" s="2" t="s">
        <v>407</v>
      </c>
      <c r="I267" s="2">
        <v>14.0</v>
      </c>
      <c r="K267" s="2" t="s">
        <v>738</v>
      </c>
      <c r="L267" s="2"/>
      <c r="M267" s="2" t="s">
        <v>750</v>
      </c>
      <c r="N267" s="2" t="s">
        <v>750</v>
      </c>
      <c r="O267" s="2" t="s">
        <v>332</v>
      </c>
      <c r="P267" s="2" t="s">
        <v>36</v>
      </c>
      <c r="Q267" s="2" t="str">
        <f t="shared" si="2"/>
        <v>Bill Title: Relating to the exemption from ad valorem taxation for certain solar or wind-powered energy devices., Bill Description: Relating to the exemption from ad valorem taxation for certain solar or wind-powered energy devices.. </v>
      </c>
      <c r="R267" s="2"/>
      <c r="S267" s="2" t="s">
        <v>145</v>
      </c>
    </row>
    <row r="268" ht="15.75" customHeight="1">
      <c r="A268" s="2" t="s">
        <v>736</v>
      </c>
      <c r="B268" s="2" t="s">
        <v>433</v>
      </c>
      <c r="C268" s="2" t="s">
        <v>403</v>
      </c>
      <c r="D268" s="2" t="s">
        <v>404</v>
      </c>
      <c r="E268" s="2" t="s">
        <v>405</v>
      </c>
      <c r="F268" s="2" t="s">
        <v>751</v>
      </c>
      <c r="G268" s="2" t="s">
        <v>407</v>
      </c>
      <c r="I268" s="2">
        <v>13.0</v>
      </c>
      <c r="K268" s="2" t="s">
        <v>738</v>
      </c>
      <c r="L268" s="2"/>
      <c r="M268" s="2" t="s">
        <v>752</v>
      </c>
      <c r="N268" s="2" t="s">
        <v>752</v>
      </c>
      <c r="O268" s="2" t="s">
        <v>753</v>
      </c>
      <c r="P268" s="2" t="s">
        <v>754</v>
      </c>
      <c r="Q268" s="2" t="str">
        <f t="shared" si="2"/>
        <v>Bill Title: Relating to certain resources and facilities for distributed generation., Bill Description: Relating to certain resources and facilities for distributed generation.. </v>
      </c>
      <c r="R268" s="2"/>
      <c r="S268" s="2" t="s">
        <v>44</v>
      </c>
    </row>
    <row r="269" ht="15.75" customHeight="1">
      <c r="A269" s="2" t="s">
        <v>736</v>
      </c>
      <c r="B269" s="2" t="s">
        <v>433</v>
      </c>
      <c r="C269" s="2" t="s">
        <v>403</v>
      </c>
      <c r="D269" s="2" t="s">
        <v>404</v>
      </c>
      <c r="E269" s="2" t="s">
        <v>405</v>
      </c>
      <c r="F269" s="2" t="s">
        <v>755</v>
      </c>
      <c r="G269" s="2" t="s">
        <v>407</v>
      </c>
      <c r="I269" s="2">
        <v>12.0</v>
      </c>
      <c r="K269" s="2" t="s">
        <v>738</v>
      </c>
      <c r="L269" s="2"/>
      <c r="M269" s="2" t="s">
        <v>756</v>
      </c>
      <c r="N269" s="2" t="s">
        <v>756</v>
      </c>
      <c r="O269" s="2" t="s">
        <v>35</v>
      </c>
      <c r="P269" s="2" t="s">
        <v>73</v>
      </c>
      <c r="Q269" s="2" t="str">
        <f t="shared" si="2"/>
        <v>Bill Title: Relating to certain distributed electricity resources., Bill Description: Relating to certain distributed electricity resources.. </v>
      </c>
      <c r="R269" s="2"/>
      <c r="S269" s="2" t="s">
        <v>44</v>
      </c>
    </row>
    <row r="270" ht="15.75" customHeight="1">
      <c r="A270" s="2" t="s">
        <v>736</v>
      </c>
      <c r="B270" s="2" t="s">
        <v>433</v>
      </c>
      <c r="C270" s="2" t="s">
        <v>403</v>
      </c>
      <c r="D270" s="2" t="s">
        <v>404</v>
      </c>
      <c r="E270" s="2" t="s">
        <v>405</v>
      </c>
      <c r="F270" s="2" t="s">
        <v>757</v>
      </c>
      <c r="G270" s="2" t="s">
        <v>407</v>
      </c>
      <c r="I270" s="2">
        <v>11.0</v>
      </c>
      <c r="K270" s="2" t="s">
        <v>738</v>
      </c>
      <c r="L270" s="2"/>
      <c r="M270" s="2" t="s">
        <v>682</v>
      </c>
      <c r="N270" s="2" t="s">
        <v>682</v>
      </c>
      <c r="O270" s="2" t="s">
        <v>214</v>
      </c>
      <c r="P270" s="2" t="s">
        <v>151</v>
      </c>
      <c r="Q270" s="2" t="str">
        <f t="shared" si="2"/>
        <v>Bill Title: Relating to energy savings performance contracts., Bill Description: Relating to energy savings performance contracts.. </v>
      </c>
      <c r="R270" s="2"/>
      <c r="S270" s="2" t="s">
        <v>287</v>
      </c>
    </row>
    <row r="271" ht="15.75" customHeight="1">
      <c r="A271" s="2" t="s">
        <v>736</v>
      </c>
      <c r="B271" s="2" t="s">
        <v>433</v>
      </c>
      <c r="C271" s="2" t="s">
        <v>403</v>
      </c>
      <c r="D271" s="2" t="s">
        <v>404</v>
      </c>
      <c r="E271" s="2" t="s">
        <v>405</v>
      </c>
      <c r="F271" s="2" t="s">
        <v>758</v>
      </c>
      <c r="G271" s="2" t="s">
        <v>407</v>
      </c>
      <c r="I271" s="2">
        <v>11.0</v>
      </c>
      <c r="K271" s="2" t="s">
        <v>738</v>
      </c>
      <c r="L271" s="2"/>
      <c r="M271" s="2" t="s">
        <v>759</v>
      </c>
      <c r="N271" s="2" t="s">
        <v>759</v>
      </c>
      <c r="O271" s="2" t="s">
        <v>760</v>
      </c>
      <c r="P271" s="2" t="s">
        <v>761</v>
      </c>
      <c r="Q271" s="2" t="str">
        <f t="shared" si="2"/>
        <v>Bill Title: Relating to distributed renewable generation resources., Bill Description: Relating to distributed renewable generation resources.. </v>
      </c>
      <c r="R271" s="2"/>
      <c r="S271" s="2" t="s">
        <v>145</v>
      </c>
    </row>
    <row r="272" ht="15.75" customHeight="1">
      <c r="A272" s="2" t="s">
        <v>736</v>
      </c>
      <c r="B272" s="2" t="s">
        <v>433</v>
      </c>
      <c r="C272" s="2" t="s">
        <v>403</v>
      </c>
      <c r="D272" s="2" t="s">
        <v>404</v>
      </c>
      <c r="E272" s="2" t="s">
        <v>405</v>
      </c>
      <c r="F272" s="2" t="s">
        <v>762</v>
      </c>
      <c r="G272" s="2" t="s">
        <v>407</v>
      </c>
      <c r="I272" s="2">
        <v>11.0</v>
      </c>
      <c r="K272" s="2" t="s">
        <v>738</v>
      </c>
      <c r="L272" s="2"/>
      <c r="M272" s="2" t="s">
        <v>763</v>
      </c>
      <c r="N272" s="2" t="s">
        <v>763</v>
      </c>
      <c r="O272" s="2" t="s">
        <v>764</v>
      </c>
      <c r="P272" s="2" t="s">
        <v>765</v>
      </c>
      <c r="Q272" s="2" t="str">
        <f t="shared" si="2"/>
        <v>Bill Title: Relating to the interconnection and operation of certain distributed electric generation facilities for the food supply chain., Bill Description: Relating to the interconnection and operation of certain distributed electric generation facilities for the food supply chain.. </v>
      </c>
      <c r="R272" s="2"/>
      <c r="S272" s="2" t="s">
        <v>44</v>
      </c>
    </row>
    <row r="273" ht="15.75" customHeight="1">
      <c r="A273" s="2" t="s">
        <v>736</v>
      </c>
      <c r="B273" s="2" t="s">
        <v>433</v>
      </c>
      <c r="C273" s="2" t="s">
        <v>403</v>
      </c>
      <c r="D273" s="2" t="s">
        <v>404</v>
      </c>
      <c r="E273" s="2" t="s">
        <v>405</v>
      </c>
      <c r="F273" s="2" t="s">
        <v>766</v>
      </c>
      <c r="G273" s="2" t="s">
        <v>407</v>
      </c>
      <c r="I273" s="2">
        <v>8.0</v>
      </c>
      <c r="K273" s="2" t="s">
        <v>738</v>
      </c>
      <c r="L273" s="2"/>
      <c r="M273" s="2" t="s">
        <v>759</v>
      </c>
      <c r="N273" s="2" t="s">
        <v>759</v>
      </c>
      <c r="O273" s="2" t="s">
        <v>100</v>
      </c>
      <c r="P273" s="2" t="s">
        <v>761</v>
      </c>
      <c r="Q273" s="2" t="str">
        <f t="shared" si="2"/>
        <v>Bill Title: Relating to distributed renewable generation resources., Bill Description: Relating to distributed renewable generation resources.. </v>
      </c>
      <c r="R273" s="2"/>
      <c r="S273" s="2" t="s">
        <v>44</v>
      </c>
    </row>
    <row r="274" ht="15.75" customHeight="1">
      <c r="A274" s="2" t="s">
        <v>736</v>
      </c>
      <c r="B274" s="2" t="s">
        <v>433</v>
      </c>
      <c r="C274" s="2" t="s">
        <v>403</v>
      </c>
      <c r="D274" s="2" t="s">
        <v>404</v>
      </c>
      <c r="E274" s="2" t="s">
        <v>405</v>
      </c>
      <c r="F274" s="2" t="s">
        <v>767</v>
      </c>
      <c r="G274" s="2" t="s">
        <v>407</v>
      </c>
      <c r="I274" s="2">
        <v>8.0</v>
      </c>
      <c r="K274" s="2" t="s">
        <v>738</v>
      </c>
      <c r="L274" s="2"/>
      <c r="M274" s="2" t="s">
        <v>768</v>
      </c>
      <c r="N274" s="2" t="s">
        <v>768</v>
      </c>
      <c r="O274" s="2" t="s">
        <v>89</v>
      </c>
      <c r="P274" s="2" t="s">
        <v>367</v>
      </c>
      <c r="Q274" s="2" t="str">
        <f t="shared" si="2"/>
        <v>Bill Title: Relating to the placement of electric vehicle charging equipment in state parks., Bill Description: Relating to the placement of electric vehicle charging equipment in state parks.. </v>
      </c>
      <c r="R274" s="2"/>
      <c r="S274" s="2" t="s">
        <v>79</v>
      </c>
    </row>
    <row r="275" ht="15.75" customHeight="1">
      <c r="A275" s="2" t="s">
        <v>736</v>
      </c>
      <c r="B275" s="2" t="s">
        <v>433</v>
      </c>
      <c r="C275" s="2" t="s">
        <v>403</v>
      </c>
      <c r="D275" s="2" t="s">
        <v>404</v>
      </c>
      <c r="E275" s="2" t="s">
        <v>405</v>
      </c>
      <c r="F275" s="2" t="s">
        <v>769</v>
      </c>
      <c r="G275" s="2" t="s">
        <v>407</v>
      </c>
      <c r="I275" s="2">
        <v>7.0</v>
      </c>
      <c r="K275" s="2" t="s">
        <v>738</v>
      </c>
      <c r="L275" s="2"/>
      <c r="M275" s="2" t="s">
        <v>770</v>
      </c>
      <c r="N275" s="2" t="s">
        <v>770</v>
      </c>
      <c r="O275" s="2" t="s">
        <v>214</v>
      </c>
      <c r="P275" s="2" t="s">
        <v>73</v>
      </c>
      <c r="Q275" s="2" t="str">
        <f t="shared" si="2"/>
        <v>Bill Title: Relating to a review of cost savings to state agencies and institutions of higher education under energy savings performance contracts., Bill Description: Relating to a review of cost savings to state agencies and institutions of higher education under energy savings performance contracts.. </v>
      </c>
      <c r="R275" s="2"/>
      <c r="S275" s="2" t="s">
        <v>287</v>
      </c>
    </row>
    <row r="276" ht="15.75" customHeight="1">
      <c r="A276" s="2" t="s">
        <v>736</v>
      </c>
      <c r="B276" s="2" t="s">
        <v>433</v>
      </c>
      <c r="C276" s="2" t="s">
        <v>403</v>
      </c>
      <c r="D276" s="2" t="s">
        <v>404</v>
      </c>
      <c r="E276" s="2" t="s">
        <v>405</v>
      </c>
      <c r="F276" s="2" t="s">
        <v>771</v>
      </c>
      <c r="G276" s="2" t="s">
        <v>407</v>
      </c>
      <c r="I276" s="2">
        <v>4.0</v>
      </c>
      <c r="K276" s="2" t="s">
        <v>738</v>
      </c>
      <c r="L276" s="2"/>
      <c r="M276" s="2" t="s">
        <v>772</v>
      </c>
      <c r="N276" s="2" t="s">
        <v>772</v>
      </c>
      <c r="O276" s="2" t="s">
        <v>100</v>
      </c>
      <c r="P276" s="2" t="s">
        <v>73</v>
      </c>
      <c r="Q276" s="2" t="str">
        <f t="shared" si="2"/>
        <v>Bill Title: Relating to the installation of solar-powered stop signs by a property owners' association., Bill Description: Relating to the installation of solar-powered stop signs by a property owners' association.. </v>
      </c>
      <c r="R276" s="2"/>
      <c r="S276" s="2" t="s">
        <v>44</v>
      </c>
    </row>
    <row r="277" ht="15.75" customHeight="1">
      <c r="A277" s="2" t="s">
        <v>773</v>
      </c>
      <c r="B277" s="2" t="s">
        <v>774</v>
      </c>
      <c r="C277" s="2" t="s">
        <v>403</v>
      </c>
      <c r="D277" s="2" t="s">
        <v>404</v>
      </c>
      <c r="E277" s="2" t="s">
        <v>405</v>
      </c>
      <c r="F277" s="2" t="s">
        <v>775</v>
      </c>
      <c r="G277" s="2" t="s">
        <v>407</v>
      </c>
      <c r="I277" s="2">
        <v>29.0</v>
      </c>
      <c r="K277" s="2" t="s">
        <v>776</v>
      </c>
      <c r="L277" s="2"/>
      <c r="M277" s="2" t="s">
        <v>777</v>
      </c>
      <c r="N277" s="2" t="s">
        <v>777</v>
      </c>
      <c r="O277" s="2" t="s">
        <v>778</v>
      </c>
      <c r="P277" s="2" t="s">
        <v>307</v>
      </c>
      <c r="Q277" s="2" t="str">
        <f t="shared" si="2"/>
        <v>Bill Title: Relating to mobile source emissions reductions and transportation electrification; authorizing a surcharge., Bill Description: Relating to mobile source emissions reductions and transportation electrification; authorizing a surcharge.. </v>
      </c>
      <c r="R277" s="2"/>
      <c r="S277" s="2" t="s">
        <v>79</v>
      </c>
    </row>
    <row r="278" ht="15.75" customHeight="1">
      <c r="A278" s="2" t="s">
        <v>773</v>
      </c>
      <c r="B278" s="2" t="s">
        <v>774</v>
      </c>
      <c r="C278" s="2" t="s">
        <v>403</v>
      </c>
      <c r="D278" s="2" t="s">
        <v>404</v>
      </c>
      <c r="E278" s="2" t="s">
        <v>405</v>
      </c>
      <c r="F278" s="2" t="s">
        <v>779</v>
      </c>
      <c r="G278" s="2" t="s">
        <v>407</v>
      </c>
      <c r="I278" s="2">
        <v>26.0</v>
      </c>
      <c r="K278" s="2" t="s">
        <v>776</v>
      </c>
      <c r="L278" s="2"/>
      <c r="M278" s="2" t="s">
        <v>780</v>
      </c>
      <c r="N278" s="2" t="s">
        <v>780</v>
      </c>
      <c r="O278" s="2" t="s">
        <v>781</v>
      </c>
      <c r="P278" s="2" t="s">
        <v>144</v>
      </c>
      <c r="Q278" s="2" t="str">
        <f t="shared" si="2"/>
        <v>Bill Title: Relating to the regulation, monitoring, and enforcement of matters under the jurisdiction of the Texas Commission on Environmental Quality; authorizing the assessment or increase of civil and administrative penalties., Bill Description: Relating to the regulation, monitoring, and enforcement of matters under the jurisdiction of the Texas Commission on Environmental Quality; authorizing the assessment or increase of civil and administrative penalties.. </v>
      </c>
      <c r="R278" s="2"/>
      <c r="S278" s="2" t="s">
        <v>65</v>
      </c>
    </row>
    <row r="279" ht="15.75" customHeight="1">
      <c r="A279" s="2" t="s">
        <v>773</v>
      </c>
      <c r="B279" s="2" t="s">
        <v>774</v>
      </c>
      <c r="C279" s="2" t="s">
        <v>403</v>
      </c>
      <c r="D279" s="2" t="s">
        <v>404</v>
      </c>
      <c r="E279" s="2" t="s">
        <v>405</v>
      </c>
      <c r="F279" s="2" t="s">
        <v>782</v>
      </c>
      <c r="G279" s="2" t="s">
        <v>407</v>
      </c>
      <c r="I279" s="2">
        <v>21.0</v>
      </c>
      <c r="K279" s="2" t="s">
        <v>776</v>
      </c>
      <c r="L279" s="2"/>
      <c r="M279" s="2" t="s">
        <v>783</v>
      </c>
      <c r="N279" s="2" t="s">
        <v>783</v>
      </c>
      <c r="O279" s="2" t="s">
        <v>704</v>
      </c>
      <c r="P279" s="2" t="s">
        <v>73</v>
      </c>
      <c r="Q279" s="2" t="str">
        <f t="shared" si="2"/>
        <v>Bill Title: Relating to notice of an application for a permit to dispose of oil and gas waste in a disposal well., Bill Description: Relating to notice of an application for a permit to dispose of oil and gas waste in a disposal well.. </v>
      </c>
      <c r="R279" s="2"/>
    </row>
    <row r="280" ht="15.75" customHeight="1">
      <c r="A280" s="2" t="s">
        <v>773</v>
      </c>
      <c r="B280" s="2" t="s">
        <v>774</v>
      </c>
      <c r="C280" s="2" t="s">
        <v>403</v>
      </c>
      <c r="D280" s="2" t="s">
        <v>404</v>
      </c>
      <c r="E280" s="2" t="s">
        <v>405</v>
      </c>
      <c r="F280" s="2" t="s">
        <v>784</v>
      </c>
      <c r="G280" s="2" t="s">
        <v>407</v>
      </c>
      <c r="I280" s="2">
        <v>17.0</v>
      </c>
      <c r="K280" s="2" t="s">
        <v>776</v>
      </c>
      <c r="L280" s="2"/>
      <c r="M280" s="2" t="s">
        <v>785</v>
      </c>
      <c r="N280" s="2" t="s">
        <v>785</v>
      </c>
      <c r="P280" s="2" t="s">
        <v>367</v>
      </c>
      <c r="Q280" s="2" t="str">
        <f t="shared" si="2"/>
        <v>Bill Title: Relating to a limitation on the expansion of certain landfills., Bill Description: Relating to a limitation on the expansion of certain landfills.. </v>
      </c>
      <c r="R280" s="2"/>
    </row>
    <row r="281" ht="15.75" customHeight="1">
      <c r="A281" s="2" t="s">
        <v>773</v>
      </c>
      <c r="B281" s="2" t="s">
        <v>774</v>
      </c>
      <c r="C281" s="2" t="s">
        <v>403</v>
      </c>
      <c r="D281" s="2" t="s">
        <v>404</v>
      </c>
      <c r="E281" s="2" t="s">
        <v>405</v>
      </c>
      <c r="F281" s="2" t="s">
        <v>786</v>
      </c>
      <c r="G281" s="2" t="s">
        <v>407</v>
      </c>
      <c r="I281" s="2">
        <v>15.0</v>
      </c>
      <c r="K281" s="2" t="s">
        <v>776</v>
      </c>
      <c r="L281" s="2"/>
      <c r="M281" s="2" t="s">
        <v>787</v>
      </c>
      <c r="N281" s="2" t="s">
        <v>787</v>
      </c>
      <c r="O281" s="2" t="s">
        <v>72</v>
      </c>
      <c r="P281" s="2" t="s">
        <v>788</v>
      </c>
      <c r="Q281" s="2" t="str">
        <f t="shared" si="2"/>
        <v>Bill Title: Relating to the Texas emissions reduction plan, including the use of money in the Texas emissions reduction plan fund for rail projects., Bill Description: Relating to the Texas emissions reduction plan, including the use of money in the Texas emissions reduction plan fund for rail projects.. </v>
      </c>
      <c r="R281" s="2"/>
      <c r="S281" s="2" t="s">
        <v>172</v>
      </c>
    </row>
    <row r="282" ht="15.75" customHeight="1">
      <c r="A282" s="2" t="s">
        <v>773</v>
      </c>
      <c r="B282" s="2" t="s">
        <v>774</v>
      </c>
      <c r="C282" s="2" t="s">
        <v>403</v>
      </c>
      <c r="D282" s="2" t="s">
        <v>404</v>
      </c>
      <c r="E282" s="2" t="s">
        <v>405</v>
      </c>
      <c r="F282" s="2" t="s">
        <v>789</v>
      </c>
      <c r="G282" s="2" t="s">
        <v>407</v>
      </c>
      <c r="I282" s="2">
        <v>11.0</v>
      </c>
      <c r="K282" s="2" t="s">
        <v>776</v>
      </c>
      <c r="L282" s="2"/>
      <c r="M282" s="2" t="s">
        <v>790</v>
      </c>
      <c r="N282" s="2" t="s">
        <v>790</v>
      </c>
      <c r="O282" s="2" t="s">
        <v>512</v>
      </c>
      <c r="P282" s="2" t="s">
        <v>144</v>
      </c>
      <c r="Q282" s="2" t="str">
        <f t="shared" si="2"/>
        <v>Bill Title: Relating to the development of a climate adaptation plan by certain entities., Bill Description: Relating to the development of a climate adaptation plan by certain entities.. </v>
      </c>
      <c r="R282" s="2"/>
    </row>
    <row r="283" ht="15.75" customHeight="1">
      <c r="A283" s="2" t="s">
        <v>773</v>
      </c>
      <c r="B283" s="2" t="s">
        <v>774</v>
      </c>
      <c r="C283" s="2" t="s">
        <v>403</v>
      </c>
      <c r="D283" s="2" t="s">
        <v>404</v>
      </c>
      <c r="E283" s="2" t="s">
        <v>405</v>
      </c>
      <c r="F283" s="2" t="s">
        <v>791</v>
      </c>
      <c r="G283" s="2" t="s">
        <v>407</v>
      </c>
      <c r="I283" s="2">
        <v>9.0</v>
      </c>
      <c r="K283" s="2" t="s">
        <v>776</v>
      </c>
      <c r="L283" s="2"/>
      <c r="M283" s="2" t="s">
        <v>792</v>
      </c>
      <c r="N283" s="2" t="s">
        <v>792</v>
      </c>
      <c r="O283" s="2" t="s">
        <v>89</v>
      </c>
      <c r="P283" s="2" t="s">
        <v>36</v>
      </c>
      <c r="Q283" s="2" t="str">
        <f t="shared" si="2"/>
        <v>Bill Title: Relating to the creation of a zero-emission vehicle program under the Texas emissions reduction plan., Bill Description: Relating to the creation of a zero-emission vehicle program under the Texas emissions reduction plan.. </v>
      </c>
      <c r="R283" s="2"/>
      <c r="S283" s="2" t="s">
        <v>145</v>
      </c>
    </row>
    <row r="284" ht="15.75" customHeight="1">
      <c r="A284" s="2" t="s">
        <v>773</v>
      </c>
      <c r="B284" s="2" t="s">
        <v>774</v>
      </c>
      <c r="C284" s="2" t="s">
        <v>403</v>
      </c>
      <c r="D284" s="2" t="s">
        <v>404</v>
      </c>
      <c r="E284" s="2" t="s">
        <v>405</v>
      </c>
      <c r="F284" s="2" t="s">
        <v>793</v>
      </c>
      <c r="G284" s="2" t="s">
        <v>407</v>
      </c>
      <c r="I284" s="2">
        <v>9.0</v>
      </c>
      <c r="K284" s="2" t="s">
        <v>776</v>
      </c>
      <c r="L284" s="2"/>
      <c r="M284" s="2" t="s">
        <v>794</v>
      </c>
      <c r="N284" s="2" t="s">
        <v>794</v>
      </c>
      <c r="O284" s="2" t="s">
        <v>427</v>
      </c>
      <c r="P284" s="2" t="s">
        <v>73</v>
      </c>
      <c r="Q284" s="2" t="str">
        <f t="shared" si="2"/>
        <v>Bill Title: Relating to the regulation of oil and gas waste; imposing a fee., Bill Description: Relating to the regulation of oil and gas waste; imposing a fee.. </v>
      </c>
      <c r="R284" s="2"/>
      <c r="S284" s="2" t="s">
        <v>368</v>
      </c>
    </row>
    <row r="285" ht="15.75" customHeight="1">
      <c r="A285" s="2" t="s">
        <v>773</v>
      </c>
      <c r="B285" s="2" t="s">
        <v>774</v>
      </c>
      <c r="C285" s="2" t="s">
        <v>403</v>
      </c>
      <c r="D285" s="2" t="s">
        <v>404</v>
      </c>
      <c r="E285" s="2" t="s">
        <v>405</v>
      </c>
      <c r="F285" s="2" t="s">
        <v>795</v>
      </c>
      <c r="G285" s="2" t="s">
        <v>407</v>
      </c>
      <c r="I285" s="2">
        <v>9.0</v>
      </c>
      <c r="K285" s="2" t="s">
        <v>776</v>
      </c>
      <c r="L285" s="2"/>
      <c r="M285" s="2" t="s">
        <v>796</v>
      </c>
      <c r="N285" s="2" t="s">
        <v>796</v>
      </c>
      <c r="O285" s="2" t="s">
        <v>23</v>
      </c>
      <c r="P285" s="2" t="s">
        <v>101</v>
      </c>
      <c r="Q285" s="2" t="str">
        <f t="shared" si="2"/>
        <v>Bill Title: Relating to the permitting authority of a groundwater conservation district for the drilling or operation of a water well used to supply water for the drilling, exploration, or production of oil or gas., Bill Description: Relating to the permitting authority of a groundwater conservation district for the drilling or operation of a water well used to supply water for the drilling, exploration, or production of oil or gas.. </v>
      </c>
      <c r="R285" s="2"/>
    </row>
    <row r="286" ht="15.75" customHeight="1">
      <c r="A286" s="2" t="s">
        <v>773</v>
      </c>
      <c r="B286" s="2" t="s">
        <v>774</v>
      </c>
      <c r="C286" s="2" t="s">
        <v>403</v>
      </c>
      <c r="D286" s="2" t="s">
        <v>404</v>
      </c>
      <c r="E286" s="2" t="s">
        <v>405</v>
      </c>
      <c r="F286" s="2" t="s">
        <v>797</v>
      </c>
      <c r="G286" s="2" t="s">
        <v>407</v>
      </c>
      <c r="I286" s="2">
        <v>8.0</v>
      </c>
      <c r="K286" s="2" t="s">
        <v>776</v>
      </c>
      <c r="L286" s="2"/>
      <c r="M286" s="2" t="s">
        <v>798</v>
      </c>
      <c r="N286" s="2" t="s">
        <v>798</v>
      </c>
      <c r="O286" s="2" t="s">
        <v>274</v>
      </c>
      <c r="P286" s="2" t="s">
        <v>184</v>
      </c>
      <c r="Q286" s="2" t="str">
        <f t="shared" si="2"/>
        <v>Bill Title: Relating to the creation of renewable energy reinvestment zones and the abatement of ad valorem taxes on property of a renewable energy company located in such a zone., Bill Description: Relating to the creation of renewable energy reinvestment zones and the abatement of ad valorem taxes on property of a renewable energy company located in such a zone.. </v>
      </c>
      <c r="R286" s="2"/>
      <c r="S286" s="2" t="s">
        <v>145</v>
      </c>
    </row>
    <row r="287" ht="15.75" customHeight="1">
      <c r="A287" s="2" t="s">
        <v>773</v>
      </c>
      <c r="B287" s="2" t="s">
        <v>774</v>
      </c>
      <c r="C287" s="2" t="s">
        <v>403</v>
      </c>
      <c r="D287" s="2" t="s">
        <v>404</v>
      </c>
      <c r="E287" s="2" t="s">
        <v>405</v>
      </c>
      <c r="F287" s="2" t="s">
        <v>799</v>
      </c>
      <c r="G287" s="2" t="s">
        <v>407</v>
      </c>
      <c r="I287" s="2">
        <v>7.0</v>
      </c>
      <c r="K287" s="2" t="s">
        <v>776</v>
      </c>
      <c r="L287" s="2"/>
      <c r="M287" s="2" t="s">
        <v>790</v>
      </c>
      <c r="N287" s="2" t="s">
        <v>790</v>
      </c>
      <c r="O287" s="2" t="s">
        <v>800</v>
      </c>
      <c r="P287" s="2" t="s">
        <v>73</v>
      </c>
      <c r="Q287" s="2" t="str">
        <f t="shared" si="2"/>
        <v>Bill Title: Relating to the development of a climate adaptation plan by certain entities., Bill Description: Relating to the development of a climate adaptation plan by certain entities.. </v>
      </c>
      <c r="R287" s="2"/>
    </row>
    <row r="288" ht="15.75" customHeight="1">
      <c r="A288" s="2" t="s">
        <v>773</v>
      </c>
      <c r="B288" s="2" t="s">
        <v>774</v>
      </c>
      <c r="C288" s="2" t="s">
        <v>403</v>
      </c>
      <c r="D288" s="2" t="s">
        <v>404</v>
      </c>
      <c r="E288" s="2" t="s">
        <v>405</v>
      </c>
      <c r="F288" s="2" t="s">
        <v>801</v>
      </c>
      <c r="G288" s="2" t="s">
        <v>407</v>
      </c>
      <c r="I288" s="2">
        <v>7.0</v>
      </c>
      <c r="K288" s="2" t="s">
        <v>776</v>
      </c>
      <c r="L288" s="2"/>
      <c r="M288" s="2" t="s">
        <v>802</v>
      </c>
      <c r="N288" s="2" t="s">
        <v>802</v>
      </c>
      <c r="O288" s="2" t="s">
        <v>704</v>
      </c>
      <c r="P288" s="2" t="s">
        <v>478</v>
      </c>
      <c r="Q288" s="2" t="str">
        <f t="shared" si="2"/>
        <v>Bill Title: Relating to notice of applications for permits to drill certain gas wells., Bill Description: Relating to notice of applications for permits to drill certain gas wells.. </v>
      </c>
      <c r="R288" s="2"/>
    </row>
    <row r="289" ht="15.75" customHeight="1">
      <c r="A289" s="2" t="s">
        <v>773</v>
      </c>
      <c r="B289" s="2" t="s">
        <v>774</v>
      </c>
      <c r="C289" s="2" t="s">
        <v>403</v>
      </c>
      <c r="D289" s="2" t="s">
        <v>404</v>
      </c>
      <c r="E289" s="2" t="s">
        <v>405</v>
      </c>
      <c r="F289" s="2" t="s">
        <v>803</v>
      </c>
      <c r="G289" s="2" t="s">
        <v>407</v>
      </c>
      <c r="I289" s="2">
        <v>4.0</v>
      </c>
      <c r="K289" s="2" t="s">
        <v>776</v>
      </c>
      <c r="L289" s="2"/>
      <c r="M289" s="2" t="s">
        <v>804</v>
      </c>
      <c r="N289" s="2" t="s">
        <v>804</v>
      </c>
      <c r="O289" s="2" t="s">
        <v>72</v>
      </c>
      <c r="P289" s="2" t="s">
        <v>367</v>
      </c>
      <c r="Q289" s="2" t="str">
        <f t="shared" si="2"/>
        <v>Bill Title: Relating to establishing an account for the purchase or operation of emissions monitoring devices in certain counties., Bill Description: Relating to establishing an account for the purchase or operation of emissions monitoring devices in certain counties.. </v>
      </c>
      <c r="R289" s="2"/>
    </row>
    <row r="290" ht="15.75" customHeight="1">
      <c r="A290" s="2" t="s">
        <v>773</v>
      </c>
      <c r="B290" s="2" t="s">
        <v>774</v>
      </c>
      <c r="C290" s="2" t="s">
        <v>403</v>
      </c>
      <c r="D290" s="2" t="s">
        <v>404</v>
      </c>
      <c r="E290" s="2" t="s">
        <v>405</v>
      </c>
      <c r="F290" s="2" t="s">
        <v>805</v>
      </c>
      <c r="G290" s="2" t="s">
        <v>407</v>
      </c>
      <c r="I290" s="2">
        <v>4.0</v>
      </c>
      <c r="K290" s="2" t="s">
        <v>776</v>
      </c>
      <c r="L290" s="2"/>
      <c r="M290" s="2" t="s">
        <v>806</v>
      </c>
      <c r="N290" s="2" t="s">
        <v>806</v>
      </c>
      <c r="O290" s="2" t="s">
        <v>35</v>
      </c>
      <c r="P290" s="2" t="s">
        <v>754</v>
      </c>
      <c r="Q290" s="2" t="str">
        <f t="shared" si="2"/>
        <v>Bill Title: Relating to the satisfaction of annual renewable energy requirements by certain utilities., Bill Description: Relating to the satisfaction of annual renewable energy requirements by certain utilities.. </v>
      </c>
      <c r="R290" s="2"/>
      <c r="S290" s="2" t="s">
        <v>44</v>
      </c>
    </row>
    <row r="291" ht="15.75" customHeight="1">
      <c r="A291" s="2" t="s">
        <v>807</v>
      </c>
      <c r="B291" s="2" t="s">
        <v>548</v>
      </c>
      <c r="C291" s="2" t="s">
        <v>403</v>
      </c>
      <c r="D291" s="2" t="s">
        <v>404</v>
      </c>
      <c r="E291" s="2" t="s">
        <v>405</v>
      </c>
      <c r="F291" s="2" t="s">
        <v>808</v>
      </c>
      <c r="G291" s="2" t="s">
        <v>407</v>
      </c>
      <c r="I291" s="2">
        <v>60.0</v>
      </c>
      <c r="K291" s="2" t="s">
        <v>809</v>
      </c>
      <c r="L291" s="2"/>
      <c r="M291" s="2" t="s">
        <v>810</v>
      </c>
      <c r="N291" s="2" t="s">
        <v>810</v>
      </c>
      <c r="O291" s="2" t="s">
        <v>811</v>
      </c>
      <c r="P291" s="2" t="s">
        <v>101</v>
      </c>
      <c r="Q291" s="2" t="str">
        <f t="shared" si="2"/>
        <v>Bill Title: Relating to preparing for, preventing, and responding to weather emergencies and power outages; increasing the amount of administrative and civil penalties., Bill Description: Relating to preparing for, preventing, and responding to weather emergencies and power outages; increasing the amount of administrative and civil penalties.. </v>
      </c>
      <c r="R291" s="2"/>
      <c r="S291" s="2" t="s">
        <v>31</v>
      </c>
    </row>
    <row r="292" ht="15.75" customHeight="1">
      <c r="A292" s="2" t="s">
        <v>807</v>
      </c>
      <c r="B292" s="2" t="s">
        <v>548</v>
      </c>
      <c r="C292" s="2" t="s">
        <v>403</v>
      </c>
      <c r="D292" s="2" t="s">
        <v>404</v>
      </c>
      <c r="E292" s="2" t="s">
        <v>405</v>
      </c>
      <c r="F292" s="2" t="s">
        <v>812</v>
      </c>
      <c r="G292" s="2" t="s">
        <v>407</v>
      </c>
      <c r="I292" s="2">
        <v>38.0</v>
      </c>
      <c r="K292" s="2" t="s">
        <v>809</v>
      </c>
      <c r="L292" s="2"/>
      <c r="M292" s="2" t="s">
        <v>813</v>
      </c>
      <c r="N292" s="2" t="s">
        <v>813</v>
      </c>
      <c r="O292" s="2" t="s">
        <v>814</v>
      </c>
      <c r="P292" s="2" t="s">
        <v>24</v>
      </c>
      <c r="Q292" s="2" t="str">
        <f t="shared" si="2"/>
        <v>Bill Title: Relating to the equalization for road use by and public charging infrastructure for alternatively fueled vehicles; authorizing a fee and a surcharge., Bill Description: Relating to the equalization for road use by and public charging infrastructure for alternatively fueled vehicles; authorizing a fee and a surcharge.. </v>
      </c>
      <c r="R292" s="2"/>
      <c r="S292" s="2" t="s">
        <v>79</v>
      </c>
    </row>
    <row r="293" ht="15.75" customHeight="1">
      <c r="A293" s="2" t="s">
        <v>807</v>
      </c>
      <c r="B293" s="2" t="s">
        <v>548</v>
      </c>
      <c r="C293" s="2" t="s">
        <v>403</v>
      </c>
      <c r="D293" s="2" t="s">
        <v>404</v>
      </c>
      <c r="E293" s="2" t="s">
        <v>405</v>
      </c>
      <c r="F293" s="2" t="s">
        <v>815</v>
      </c>
      <c r="G293" s="2" t="s">
        <v>407</v>
      </c>
      <c r="I293" s="2">
        <v>37.0</v>
      </c>
      <c r="K293" s="2" t="s">
        <v>809</v>
      </c>
      <c r="L293" s="2"/>
      <c r="M293" s="2" t="s">
        <v>816</v>
      </c>
      <c r="N293" s="2" t="s">
        <v>816</v>
      </c>
      <c r="O293" s="2" t="s">
        <v>128</v>
      </c>
      <c r="P293" s="2" t="s">
        <v>635</v>
      </c>
      <c r="Q293" s="2" t="str">
        <f t="shared" si="2"/>
        <v>Bill Title: Relating to the eligibility of certain property for certain ad valorem tax incentives relating to wind-powered energy devices., Bill Description: Relating to the eligibility of certain property for certain ad valorem tax incentives relating to wind-powered energy devices.. </v>
      </c>
      <c r="R293" s="2"/>
      <c r="S293" s="2" t="s">
        <v>145</v>
      </c>
    </row>
    <row r="294" ht="15.75" customHeight="1">
      <c r="A294" s="2" t="s">
        <v>807</v>
      </c>
      <c r="B294" s="2" t="s">
        <v>548</v>
      </c>
      <c r="C294" s="2" t="s">
        <v>403</v>
      </c>
      <c r="D294" s="2" t="s">
        <v>404</v>
      </c>
      <c r="E294" s="2" t="s">
        <v>405</v>
      </c>
      <c r="F294" s="2" t="s">
        <v>817</v>
      </c>
      <c r="G294" s="2" t="s">
        <v>407</v>
      </c>
      <c r="I294" s="2">
        <v>24.0</v>
      </c>
      <c r="K294" s="2" t="s">
        <v>809</v>
      </c>
      <c r="L294" s="2"/>
      <c r="M294" s="2" t="s">
        <v>818</v>
      </c>
      <c r="N294" s="2" t="s">
        <v>818</v>
      </c>
      <c r="O294" s="2" t="s">
        <v>658</v>
      </c>
      <c r="P294" s="2" t="s">
        <v>73</v>
      </c>
      <c r="Q294" s="2" t="str">
        <f t="shared" si="2"/>
        <v>Bill Title: Relating to a reliability assessment of the ERCOT power grid and certificates of public convenience and necessity for certain transmission projects., Bill Description: Relating to a reliability assessment of the ERCOT power grid and certificates of public convenience and necessity for certain transmission projects.. </v>
      </c>
      <c r="R294" s="2"/>
      <c r="S294" s="2" t="s">
        <v>31</v>
      </c>
    </row>
    <row r="295" ht="15.75" customHeight="1">
      <c r="A295" s="2" t="s">
        <v>807</v>
      </c>
      <c r="B295" s="2" t="s">
        <v>548</v>
      </c>
      <c r="C295" s="2" t="s">
        <v>403</v>
      </c>
      <c r="D295" s="2" t="s">
        <v>404</v>
      </c>
      <c r="E295" s="2" t="s">
        <v>405</v>
      </c>
      <c r="F295" s="2" t="s">
        <v>819</v>
      </c>
      <c r="G295" s="2" t="s">
        <v>407</v>
      </c>
      <c r="I295" s="2">
        <v>24.0</v>
      </c>
      <c r="K295" s="2" t="s">
        <v>809</v>
      </c>
      <c r="L295" s="2"/>
      <c r="M295" s="2" t="s">
        <v>820</v>
      </c>
      <c r="N295" s="2" t="s">
        <v>820</v>
      </c>
      <c r="O295" s="2" t="s">
        <v>658</v>
      </c>
      <c r="P295" s="2" t="s">
        <v>24</v>
      </c>
      <c r="Q295" s="2" t="str">
        <f t="shared" si="2"/>
        <v>Bill Title: Relating to cost recovery for costs arising from the interconnection of certain electric generation facilities with the ERCOT transmission system., Bill Description: Relating to cost recovery for costs arising from the interconnection of certain electric generation facilities with the ERCOT transmission system.. </v>
      </c>
      <c r="R295" s="2"/>
      <c r="S295" s="2" t="s">
        <v>31</v>
      </c>
    </row>
    <row r="296" ht="15.75" customHeight="1">
      <c r="A296" s="2" t="s">
        <v>807</v>
      </c>
      <c r="B296" s="2" t="s">
        <v>548</v>
      </c>
      <c r="C296" s="2" t="s">
        <v>403</v>
      </c>
      <c r="D296" s="2" t="s">
        <v>404</v>
      </c>
      <c r="E296" s="2" t="s">
        <v>405</v>
      </c>
      <c r="F296" s="2" t="s">
        <v>821</v>
      </c>
      <c r="G296" s="2" t="s">
        <v>407</v>
      </c>
      <c r="I296" s="2">
        <v>23.0</v>
      </c>
      <c r="K296" s="2" t="s">
        <v>809</v>
      </c>
      <c r="L296" s="2"/>
      <c r="M296" s="2" t="s">
        <v>816</v>
      </c>
      <c r="N296" s="2" t="s">
        <v>816</v>
      </c>
      <c r="O296" s="2" t="s">
        <v>128</v>
      </c>
      <c r="P296" s="2" t="s">
        <v>73</v>
      </c>
      <c r="Q296" s="2" t="str">
        <f t="shared" si="2"/>
        <v>Bill Title: Relating to the eligibility of certain property for certain ad valorem tax incentives relating to wind-powered energy devices., Bill Description: Relating to the eligibility of certain property for certain ad valorem tax incentives relating to wind-powered energy devices.. </v>
      </c>
      <c r="R296" s="2"/>
      <c r="S296" s="2" t="s">
        <v>145</v>
      </c>
    </row>
    <row r="297" ht="15.75" customHeight="1">
      <c r="A297" s="2" t="s">
        <v>807</v>
      </c>
      <c r="B297" s="2" t="s">
        <v>548</v>
      </c>
      <c r="C297" s="2" t="s">
        <v>403</v>
      </c>
      <c r="D297" s="2" t="s">
        <v>404</v>
      </c>
      <c r="E297" s="2" t="s">
        <v>405</v>
      </c>
      <c r="F297" s="2" t="s">
        <v>822</v>
      </c>
      <c r="G297" s="2" t="s">
        <v>407</v>
      </c>
      <c r="I297" s="2">
        <v>23.0</v>
      </c>
      <c r="K297" s="2" t="s">
        <v>809</v>
      </c>
      <c r="L297" s="2"/>
      <c r="M297" s="2" t="s">
        <v>823</v>
      </c>
      <c r="N297" s="2" t="s">
        <v>823</v>
      </c>
      <c r="O297" s="2" t="s">
        <v>128</v>
      </c>
      <c r="P297" s="2" t="s">
        <v>144</v>
      </c>
      <c r="Q297" s="2" t="str">
        <f t="shared" si="2"/>
        <v>Bill Title: Relating to the removal of wind power facilities., Bill Description: Relating to the removal of wind power facilities.. </v>
      </c>
      <c r="R297" s="2"/>
      <c r="S297" s="2" t="s">
        <v>31</v>
      </c>
    </row>
    <row r="298" ht="15.75" customHeight="1">
      <c r="A298" s="2" t="s">
        <v>807</v>
      </c>
      <c r="B298" s="2" t="s">
        <v>548</v>
      </c>
      <c r="C298" s="2" t="s">
        <v>403</v>
      </c>
      <c r="D298" s="2" t="s">
        <v>404</v>
      </c>
      <c r="E298" s="2" t="s">
        <v>405</v>
      </c>
      <c r="F298" s="2" t="s">
        <v>824</v>
      </c>
      <c r="G298" s="2" t="s">
        <v>407</v>
      </c>
      <c r="I298" s="2">
        <v>22.0</v>
      </c>
      <c r="K298" s="2" t="s">
        <v>809</v>
      </c>
      <c r="L298" s="2"/>
      <c r="M298" s="2" t="s">
        <v>825</v>
      </c>
      <c r="N298" s="2" t="s">
        <v>825</v>
      </c>
      <c r="O298" s="2" t="s">
        <v>826</v>
      </c>
      <c r="P298" s="2" t="s">
        <v>78</v>
      </c>
      <c r="Q298" s="2" t="str">
        <f t="shared" si="2"/>
        <v>Bill Title: Relating to the responsibility for ancillary services costs incurred for the operation of intermittent generation resources., Bill Description: Relating to the responsibility for ancillary services costs incurred for the operation of intermittent generation resources.. </v>
      </c>
      <c r="R298" s="2"/>
      <c r="S298" s="2" t="s">
        <v>31</v>
      </c>
    </row>
    <row r="299" ht="15.75" customHeight="1">
      <c r="A299" s="2" t="s">
        <v>807</v>
      </c>
      <c r="B299" s="2" t="s">
        <v>548</v>
      </c>
      <c r="C299" s="2" t="s">
        <v>403</v>
      </c>
      <c r="D299" s="2" t="s">
        <v>404</v>
      </c>
      <c r="E299" s="2" t="s">
        <v>405</v>
      </c>
      <c r="F299" s="2" t="s">
        <v>827</v>
      </c>
      <c r="G299" s="2" t="s">
        <v>407</v>
      </c>
      <c r="I299" s="2">
        <v>16.0</v>
      </c>
      <c r="K299" s="2" t="s">
        <v>809</v>
      </c>
      <c r="L299" s="2"/>
      <c r="M299" s="2" t="s">
        <v>828</v>
      </c>
      <c r="N299" s="2" t="s">
        <v>828</v>
      </c>
      <c r="O299" s="2" t="s">
        <v>128</v>
      </c>
      <c r="P299" s="2" t="s">
        <v>36</v>
      </c>
      <c r="Q299" s="2" t="str">
        <f t="shared" si="2"/>
        <v>Bill Title: Relating to wind energy conversion systems and facilities and the rights of owners of land on which the systems and facilities are located; providing an administrative penalty., Bill Description: Relating to wind energy conversion systems and facilities and the rights of owners of land on which the systems and facilities are located; providing an administrative penalty.. </v>
      </c>
      <c r="R299" s="2"/>
    </row>
    <row r="300" ht="15.75" customHeight="1">
      <c r="A300" s="2" t="s">
        <v>807</v>
      </c>
      <c r="B300" s="2" t="s">
        <v>548</v>
      </c>
      <c r="C300" s="2" t="s">
        <v>403</v>
      </c>
      <c r="D300" s="2" t="s">
        <v>404</v>
      </c>
      <c r="E300" s="2" t="s">
        <v>405</v>
      </c>
      <c r="F300" s="2" t="s">
        <v>829</v>
      </c>
      <c r="G300" s="2" t="s">
        <v>407</v>
      </c>
      <c r="I300" s="2">
        <v>15.0</v>
      </c>
      <c r="K300" s="2" t="s">
        <v>809</v>
      </c>
      <c r="L300" s="2"/>
      <c r="M300" s="2" t="s">
        <v>830</v>
      </c>
      <c r="N300" s="2" t="s">
        <v>830</v>
      </c>
      <c r="O300" s="2" t="s">
        <v>831</v>
      </c>
      <c r="P300" s="2" t="s">
        <v>832</v>
      </c>
      <c r="Q300" s="2" t="str">
        <f t="shared" si="2"/>
        <v>Bill Title: Relating to the construction or expansion of a wind-powered electric generation facility located near a federally owned or operated radar installation or military installation; providing an administrative penalty., Bill Description: Relating to the construction or expansion of a wind-powered electric generation facility located near a federally owned or operated radar installation or military installation; providing an administrative penalty.. </v>
      </c>
      <c r="R300" s="2"/>
    </row>
    <row r="301" ht="15.75" customHeight="1">
      <c r="A301" s="2" t="s">
        <v>807</v>
      </c>
      <c r="B301" s="2" t="s">
        <v>548</v>
      </c>
      <c r="C301" s="2" t="s">
        <v>403</v>
      </c>
      <c r="D301" s="2" t="s">
        <v>404</v>
      </c>
      <c r="E301" s="2" t="s">
        <v>405</v>
      </c>
      <c r="F301" s="2" t="s">
        <v>833</v>
      </c>
      <c r="G301" s="2" t="s">
        <v>407</v>
      </c>
      <c r="I301" s="2">
        <v>15.0</v>
      </c>
      <c r="K301" s="2" t="s">
        <v>809</v>
      </c>
      <c r="L301" s="2"/>
      <c r="M301" s="2" t="s">
        <v>834</v>
      </c>
      <c r="N301" s="2" t="s">
        <v>834</v>
      </c>
      <c r="O301" s="2" t="s">
        <v>128</v>
      </c>
      <c r="P301" s="2" t="s">
        <v>835</v>
      </c>
      <c r="Q301" s="2" t="str">
        <f t="shared" si="2"/>
        <v>Bill Title: Relating to location requirements for the construction of certain wind-powered energy devices., Bill Description: Relating to location requirements for the construction of certain wind-powered energy devices.. </v>
      </c>
      <c r="R301" s="2"/>
      <c r="S301" s="2" t="s">
        <v>31</v>
      </c>
    </row>
    <row r="302" ht="15.75" customHeight="1">
      <c r="A302" s="2" t="s">
        <v>807</v>
      </c>
      <c r="B302" s="2" t="s">
        <v>548</v>
      </c>
      <c r="C302" s="2" t="s">
        <v>403</v>
      </c>
      <c r="D302" s="2" t="s">
        <v>404</v>
      </c>
      <c r="E302" s="2" t="s">
        <v>405</v>
      </c>
      <c r="F302" s="2" t="s">
        <v>836</v>
      </c>
      <c r="G302" s="2" t="s">
        <v>407</v>
      </c>
      <c r="I302" s="2">
        <v>14.0</v>
      </c>
      <c r="K302" s="2" t="s">
        <v>809</v>
      </c>
      <c r="L302" s="2"/>
      <c r="M302" s="2" t="s">
        <v>837</v>
      </c>
      <c r="N302" s="2" t="s">
        <v>837</v>
      </c>
      <c r="O302" s="2" t="s">
        <v>658</v>
      </c>
      <c r="P302" s="2" t="s">
        <v>838</v>
      </c>
      <c r="Q302" s="2" t="str">
        <f t="shared" si="2"/>
        <v>Bill Title: Relating to the governance of the Public Utility Commission of Texas, the Office of Public Utility Counsel, and an independent organization certified to manage a power region., Bill Description: Relating to the governance of the Public Utility Commission of Texas, the Office of Public Utility Counsel, and an independent organization certified to manage a power region.. </v>
      </c>
      <c r="R302" s="2"/>
      <c r="S302" s="2" t="s">
        <v>65</v>
      </c>
    </row>
    <row r="303" ht="15.75" customHeight="1">
      <c r="A303" s="2" t="s">
        <v>807</v>
      </c>
      <c r="B303" s="2" t="s">
        <v>548</v>
      </c>
      <c r="C303" s="2" t="s">
        <v>403</v>
      </c>
      <c r="D303" s="2" t="s">
        <v>404</v>
      </c>
      <c r="E303" s="2" t="s">
        <v>405</v>
      </c>
      <c r="F303" s="2" t="s">
        <v>839</v>
      </c>
      <c r="G303" s="2" t="s">
        <v>407</v>
      </c>
      <c r="I303" s="2">
        <v>14.0</v>
      </c>
      <c r="K303" s="2" t="s">
        <v>809</v>
      </c>
      <c r="L303" s="2"/>
      <c r="M303" s="2" t="s">
        <v>840</v>
      </c>
      <c r="N303" s="2" t="s">
        <v>840</v>
      </c>
      <c r="O303" s="2" t="s">
        <v>128</v>
      </c>
      <c r="P303" s="2" t="s">
        <v>841</v>
      </c>
      <c r="Q303" s="2" t="str">
        <f t="shared" si="2"/>
        <v>Bill Title: Relating to the powers and duties of the Parks and Wildlife Department regarding wind-powered energy devices; providing a civil penalty., Bill Description: Relating to the powers and duties of the Parks and Wildlife Department regarding wind-powered energy devices; providing a civil penalty.. </v>
      </c>
      <c r="R303" s="2"/>
      <c r="S303" s="2" t="s">
        <v>31</v>
      </c>
    </row>
    <row r="304" ht="15.75" customHeight="1">
      <c r="A304" s="2" t="s">
        <v>807</v>
      </c>
      <c r="B304" s="2" t="s">
        <v>548</v>
      </c>
      <c r="C304" s="2" t="s">
        <v>403</v>
      </c>
      <c r="D304" s="2" t="s">
        <v>404</v>
      </c>
      <c r="E304" s="2" t="s">
        <v>405</v>
      </c>
      <c r="F304" s="2" t="s">
        <v>842</v>
      </c>
      <c r="G304" s="2" t="s">
        <v>407</v>
      </c>
      <c r="I304" s="2">
        <v>14.0</v>
      </c>
      <c r="K304" s="2" t="s">
        <v>809</v>
      </c>
      <c r="L304" s="2"/>
      <c r="M304" s="2" t="s">
        <v>843</v>
      </c>
      <c r="N304" s="2" t="s">
        <v>843</v>
      </c>
      <c r="O304" s="2" t="s">
        <v>128</v>
      </c>
      <c r="P304" s="2" t="s">
        <v>765</v>
      </c>
      <c r="Q304" s="2" t="str">
        <f t="shared" si="2"/>
        <v>Bill Title: Relating to the designation of wind-powered energy device construction areas by certain counties., Bill Description: Relating to the designation of wind-powered energy device construction areas by certain counties.. </v>
      </c>
      <c r="R304" s="2"/>
      <c r="S304" s="2" t="s">
        <v>31</v>
      </c>
    </row>
    <row r="305" ht="15.75" customHeight="1">
      <c r="A305" s="2" t="s">
        <v>807</v>
      </c>
      <c r="B305" s="2" t="s">
        <v>548</v>
      </c>
      <c r="C305" s="2" t="s">
        <v>403</v>
      </c>
      <c r="D305" s="2" t="s">
        <v>404</v>
      </c>
      <c r="E305" s="2" t="s">
        <v>405</v>
      </c>
      <c r="F305" s="2" t="s">
        <v>844</v>
      </c>
      <c r="G305" s="2" t="s">
        <v>407</v>
      </c>
      <c r="I305" s="2">
        <v>12.0</v>
      </c>
      <c r="K305" s="2" t="s">
        <v>809</v>
      </c>
      <c r="L305" s="2"/>
      <c r="M305" s="2" t="s">
        <v>845</v>
      </c>
      <c r="N305" s="2" t="s">
        <v>845</v>
      </c>
      <c r="O305" s="2" t="s">
        <v>89</v>
      </c>
      <c r="P305" s="2" t="s">
        <v>765</v>
      </c>
      <c r="Q305" s="2" t="str">
        <f t="shared" si="2"/>
        <v>Bill Title: Relating to the regulation of electric vehicle supply equipment; requiring an occupational registration; authorizing fees; authorizing an administrative penalty., Bill Description: Relating to the regulation of electric vehicle supply equipment; requiring an occupational registration; authorizing fees; authorizing an administrative penalty.. </v>
      </c>
      <c r="R305" s="2"/>
      <c r="S305" s="2" t="s">
        <v>79</v>
      </c>
    </row>
    <row r="306" ht="15.75" customHeight="1">
      <c r="A306" s="2" t="s">
        <v>807</v>
      </c>
      <c r="B306" s="2" t="s">
        <v>548</v>
      </c>
      <c r="C306" s="2" t="s">
        <v>403</v>
      </c>
      <c r="D306" s="2" t="s">
        <v>404</v>
      </c>
      <c r="E306" s="2" t="s">
        <v>405</v>
      </c>
      <c r="F306" s="2" t="s">
        <v>846</v>
      </c>
      <c r="G306" s="2" t="s">
        <v>407</v>
      </c>
      <c r="I306" s="2">
        <v>11.0</v>
      </c>
      <c r="K306" s="2" t="s">
        <v>809</v>
      </c>
      <c r="L306" s="2"/>
      <c r="M306" s="2" t="s">
        <v>847</v>
      </c>
      <c r="N306" s="2" t="s">
        <v>847</v>
      </c>
      <c r="O306" s="2" t="s">
        <v>128</v>
      </c>
      <c r="P306" s="2" t="s">
        <v>90</v>
      </c>
      <c r="Q306" s="2" t="str">
        <f t="shared" si="2"/>
        <v>Bill Title: Relating to wind energy facilities and the rights of owners of land on which wind energy facilities are located., Bill Description: Relating to wind energy facilities and the rights of owners of land on which wind energy facilities are located.. </v>
      </c>
      <c r="R306" s="2"/>
      <c r="S306" s="2" t="s">
        <v>44</v>
      </c>
    </row>
    <row r="307" ht="15.75" customHeight="1">
      <c r="A307" s="2" t="s">
        <v>807</v>
      </c>
      <c r="B307" s="2" t="s">
        <v>548</v>
      </c>
      <c r="C307" s="2" t="s">
        <v>403</v>
      </c>
      <c r="D307" s="2" t="s">
        <v>404</v>
      </c>
      <c r="E307" s="2" t="s">
        <v>405</v>
      </c>
      <c r="F307" s="2" t="s">
        <v>848</v>
      </c>
      <c r="G307" s="2" t="s">
        <v>407</v>
      </c>
      <c r="I307" s="2">
        <v>9.0</v>
      </c>
      <c r="K307" s="2" t="s">
        <v>809</v>
      </c>
      <c r="L307" s="2"/>
      <c r="M307" s="2" t="s">
        <v>849</v>
      </c>
      <c r="N307" s="2" t="s">
        <v>849</v>
      </c>
      <c r="O307" s="2" t="s">
        <v>35</v>
      </c>
      <c r="P307" s="2" t="s">
        <v>673</v>
      </c>
      <c r="Q307" s="2" t="str">
        <f t="shared" si="2"/>
        <v>Bill Title: Relating to the goal for renewable energy and competitive renewable energy zones., Bill Description: Relating to the goal for renewable energy and competitive renewable energy zones.. </v>
      </c>
      <c r="R307" s="2"/>
      <c r="S307" s="2" t="s">
        <v>44</v>
      </c>
    </row>
    <row r="308" ht="15.75" customHeight="1">
      <c r="A308" s="2" t="s">
        <v>807</v>
      </c>
      <c r="B308" s="2" t="s">
        <v>548</v>
      </c>
      <c r="C308" s="2" t="s">
        <v>403</v>
      </c>
      <c r="D308" s="2" t="s">
        <v>404</v>
      </c>
      <c r="E308" s="2" t="s">
        <v>405</v>
      </c>
      <c r="F308" s="2" t="s">
        <v>850</v>
      </c>
      <c r="G308" s="2" t="s">
        <v>407</v>
      </c>
      <c r="I308" s="2">
        <v>7.0</v>
      </c>
      <c r="K308" s="2" t="s">
        <v>809</v>
      </c>
      <c r="L308" s="2"/>
      <c r="M308" s="2" t="s">
        <v>682</v>
      </c>
      <c r="N308" s="2" t="s">
        <v>682</v>
      </c>
      <c r="O308" s="2" t="s">
        <v>143</v>
      </c>
      <c r="P308" s="2" t="s">
        <v>90</v>
      </c>
      <c r="Q308" s="2" t="str">
        <f t="shared" si="2"/>
        <v>Bill Title: Relating to energy savings performance contracts., Bill Description: Relating to energy savings performance contracts.. </v>
      </c>
      <c r="R308" s="2"/>
      <c r="S308" s="2" t="s">
        <v>287</v>
      </c>
    </row>
    <row r="309" ht="15.75" customHeight="1">
      <c r="A309" s="2" t="s">
        <v>807</v>
      </c>
      <c r="B309" s="2" t="s">
        <v>548</v>
      </c>
      <c r="C309" s="2" t="s">
        <v>403</v>
      </c>
      <c r="D309" s="2" t="s">
        <v>404</v>
      </c>
      <c r="E309" s="2" t="s">
        <v>405</v>
      </c>
      <c r="F309" s="2" t="s">
        <v>851</v>
      </c>
      <c r="G309" s="2" t="s">
        <v>407</v>
      </c>
      <c r="I309" s="2">
        <v>6.0</v>
      </c>
      <c r="K309" s="2" t="s">
        <v>809</v>
      </c>
      <c r="L309" s="2"/>
      <c r="M309" s="2" t="s">
        <v>852</v>
      </c>
      <c r="N309" s="2" t="s">
        <v>852</v>
      </c>
      <c r="O309" s="2" t="s">
        <v>89</v>
      </c>
      <c r="P309" s="2" t="s">
        <v>90</v>
      </c>
      <c r="Q309" s="2" t="str">
        <f t="shared" si="2"/>
        <v>Bill Title: Relating to the light-duty motor vehicle purchase or lease incentive program., Bill Description: Relating to the light-duty motor vehicle purchase or lease incentive program.. </v>
      </c>
      <c r="R309" s="2"/>
      <c r="S309" s="2" t="s">
        <v>145</v>
      </c>
    </row>
    <row r="310" ht="15.75" customHeight="1">
      <c r="A310" s="2" t="s">
        <v>807</v>
      </c>
      <c r="B310" s="2" t="s">
        <v>548</v>
      </c>
      <c r="C310" s="2" t="s">
        <v>403</v>
      </c>
      <c r="D310" s="2" t="s">
        <v>404</v>
      </c>
      <c r="E310" s="2" t="s">
        <v>405</v>
      </c>
      <c r="F310" s="2" t="s">
        <v>853</v>
      </c>
      <c r="G310" s="2" t="s">
        <v>407</v>
      </c>
      <c r="I310" s="2">
        <v>3.0</v>
      </c>
      <c r="K310" s="2" t="s">
        <v>809</v>
      </c>
      <c r="L310" s="2"/>
      <c r="M310" s="2" t="s">
        <v>854</v>
      </c>
      <c r="N310" s="2" t="s">
        <v>854</v>
      </c>
      <c r="O310" s="2" t="s">
        <v>128</v>
      </c>
      <c r="P310" s="2" t="s">
        <v>90</v>
      </c>
      <c r="Q310" s="2" t="str">
        <f t="shared" si="2"/>
        <v>Bill Title: Relating to a requirement that operators of wind power facilities post signs with certain identifying information., Bill Description: Relating to a requirement that operators of wind power facilities post signs with certain identifying information.. </v>
      </c>
      <c r="R310" s="2"/>
      <c r="S310" s="2" t="s">
        <v>31</v>
      </c>
    </row>
    <row r="311" ht="15.75" customHeight="1">
      <c r="A311" s="2" t="s">
        <v>855</v>
      </c>
      <c r="B311" s="2" t="s">
        <v>402</v>
      </c>
      <c r="C311" s="2" t="s">
        <v>403</v>
      </c>
      <c r="D311" s="2" t="s">
        <v>404</v>
      </c>
      <c r="E311" s="2" t="s">
        <v>405</v>
      </c>
      <c r="F311" s="2" t="s">
        <v>856</v>
      </c>
      <c r="G311" s="2" t="s">
        <v>407</v>
      </c>
      <c r="I311" s="2">
        <v>25.0</v>
      </c>
      <c r="K311" s="2" t="s">
        <v>857</v>
      </c>
      <c r="M311" s="2" t="s">
        <v>858</v>
      </c>
      <c r="N311" s="2" t="s">
        <v>858</v>
      </c>
      <c r="O311" s="2" t="s">
        <v>859</v>
      </c>
      <c r="P311" s="2" t="s">
        <v>860</v>
      </c>
      <c r="Q311" s="2" t="str">
        <f t="shared" si="2"/>
        <v>Bill Title: Relating to the creation of the Texas Electricity Supply Chain Security and Mapping Committee., Bill Description: Relating to the creation of the Texas Electricity Supply Chain Security and Mapping Committee.. </v>
      </c>
      <c r="R311" s="2"/>
      <c r="S311" s="2" t="s">
        <v>31</v>
      </c>
    </row>
    <row r="312" ht="15.75" customHeight="1">
      <c r="A312" s="2" t="s">
        <v>855</v>
      </c>
      <c r="B312" s="2" t="s">
        <v>402</v>
      </c>
      <c r="C312" s="2" t="s">
        <v>403</v>
      </c>
      <c r="D312" s="2" t="s">
        <v>404</v>
      </c>
      <c r="E312" s="2" t="s">
        <v>405</v>
      </c>
      <c r="F312" s="2" t="s">
        <v>861</v>
      </c>
      <c r="G312" s="2" t="s">
        <v>407</v>
      </c>
      <c r="I312" s="2">
        <v>20.0</v>
      </c>
      <c r="K312" s="2" t="s">
        <v>857</v>
      </c>
      <c r="M312" s="2" t="s">
        <v>436</v>
      </c>
      <c r="N312" s="2" t="s">
        <v>436</v>
      </c>
      <c r="O312" s="2" t="s">
        <v>862</v>
      </c>
      <c r="P312" s="2" t="s">
        <v>291</v>
      </c>
      <c r="Q312" s="2" t="str">
        <f t="shared" si="2"/>
        <v>Bill Title: Relating to the Texas emissions reduction plan., Bill Description: Relating to the Texas emissions reduction plan.. </v>
      </c>
      <c r="R312" s="2"/>
      <c r="S312" s="2" t="s">
        <v>145</v>
      </c>
    </row>
    <row r="313" ht="15.75" customHeight="1">
      <c r="A313" s="2" t="s">
        <v>855</v>
      </c>
      <c r="B313" s="2" t="s">
        <v>402</v>
      </c>
      <c r="C313" s="2" t="s">
        <v>403</v>
      </c>
      <c r="D313" s="2" t="s">
        <v>404</v>
      </c>
      <c r="E313" s="2" t="s">
        <v>405</v>
      </c>
      <c r="F313" s="2" t="s">
        <v>863</v>
      </c>
      <c r="G313" s="2" t="s">
        <v>407</v>
      </c>
      <c r="I313" s="2">
        <v>19.0</v>
      </c>
      <c r="K313" s="2" t="s">
        <v>857</v>
      </c>
      <c r="M313" s="2" t="s">
        <v>864</v>
      </c>
      <c r="N313" s="2" t="s">
        <v>864</v>
      </c>
      <c r="O313" s="2" t="s">
        <v>704</v>
      </c>
      <c r="P313" s="2" t="s">
        <v>90</v>
      </c>
      <c r="Q313" s="2" t="str">
        <f t="shared" si="2"/>
        <v>Bill Title: Relating to the safety of storage vessels., Bill Description: Relating to the safety of storage vessels.. </v>
      </c>
      <c r="R313" s="2"/>
      <c r="S313" s="2" t="s">
        <v>25</v>
      </c>
    </row>
    <row r="314" ht="15.75" customHeight="1">
      <c r="A314" s="2" t="s">
        <v>855</v>
      </c>
      <c r="B314" s="2" t="s">
        <v>402</v>
      </c>
      <c r="C314" s="2" t="s">
        <v>403</v>
      </c>
      <c r="D314" s="2" t="s">
        <v>404</v>
      </c>
      <c r="E314" s="2" t="s">
        <v>405</v>
      </c>
      <c r="F314" s="2" t="s">
        <v>865</v>
      </c>
      <c r="G314" s="2" t="s">
        <v>407</v>
      </c>
      <c r="I314" s="2">
        <v>16.0</v>
      </c>
      <c r="K314" s="2" t="s">
        <v>857</v>
      </c>
      <c r="M314" s="2" t="s">
        <v>866</v>
      </c>
      <c r="N314" s="2" t="s">
        <v>866</v>
      </c>
      <c r="O314" s="2" t="s">
        <v>493</v>
      </c>
      <c r="P314" s="2" t="s">
        <v>90</v>
      </c>
      <c r="Q314" s="2" t="str">
        <f t="shared" si="2"/>
        <v>Bill Title: Relating to the designation of certain premises as critical load premises for electric service., Bill Description: Relating to the designation of certain premises as critical load premises for electric service.. </v>
      </c>
      <c r="R314" s="2"/>
      <c r="S314" s="2" t="s">
        <v>31</v>
      </c>
    </row>
    <row r="315" ht="15.75" customHeight="1">
      <c r="A315" s="2" t="s">
        <v>855</v>
      </c>
      <c r="B315" s="2" t="s">
        <v>402</v>
      </c>
      <c r="C315" s="2" t="s">
        <v>403</v>
      </c>
      <c r="D315" s="2" t="s">
        <v>404</v>
      </c>
      <c r="E315" s="2" t="s">
        <v>405</v>
      </c>
      <c r="F315" s="2" t="s">
        <v>867</v>
      </c>
      <c r="G315" s="2" t="s">
        <v>407</v>
      </c>
      <c r="I315" s="2">
        <v>14.0</v>
      </c>
      <c r="K315" s="2" t="s">
        <v>857</v>
      </c>
      <c r="M315" s="2" t="s">
        <v>868</v>
      </c>
      <c r="N315" s="2" t="s">
        <v>868</v>
      </c>
      <c r="O315" s="2" t="s">
        <v>869</v>
      </c>
      <c r="P315" s="2" t="s">
        <v>73</v>
      </c>
      <c r="Q315" s="2" t="str">
        <f t="shared" si="2"/>
        <v>Bill Title: Relating to funding for the Texas emissions reduction plan., Bill Description: Relating to funding for the Texas emissions reduction plan.. </v>
      </c>
      <c r="R315" s="2"/>
      <c r="S315" s="2" t="s">
        <v>145</v>
      </c>
    </row>
    <row r="316" ht="15.75" customHeight="1">
      <c r="A316" s="2" t="s">
        <v>855</v>
      </c>
      <c r="B316" s="2" t="s">
        <v>402</v>
      </c>
      <c r="C316" s="2" t="s">
        <v>403</v>
      </c>
      <c r="D316" s="2" t="s">
        <v>404</v>
      </c>
      <c r="E316" s="2" t="s">
        <v>405</v>
      </c>
      <c r="F316" s="2" t="s">
        <v>870</v>
      </c>
      <c r="G316" s="2" t="s">
        <v>407</v>
      </c>
      <c r="I316" s="2">
        <v>14.0</v>
      </c>
      <c r="K316" s="2" t="s">
        <v>857</v>
      </c>
      <c r="M316" s="2" t="s">
        <v>871</v>
      </c>
      <c r="N316" s="2" t="s">
        <v>871</v>
      </c>
      <c r="O316" s="2" t="s">
        <v>872</v>
      </c>
      <c r="P316" s="2" t="s">
        <v>90</v>
      </c>
      <c r="Q316" s="2" t="str">
        <f t="shared" si="2"/>
        <v>Bill Title: Relating to the new technology implementation grant program administered by the Texas Commission on Environmental Quality., Bill Description: Relating to the new technology implementation grant program administered by the Texas Commission on Environmental Quality.. </v>
      </c>
      <c r="R316" s="2"/>
      <c r="S316" s="2" t="s">
        <v>145</v>
      </c>
    </row>
    <row r="317" ht="15.75" customHeight="1">
      <c r="A317" s="2" t="s">
        <v>855</v>
      </c>
      <c r="B317" s="2" t="s">
        <v>402</v>
      </c>
      <c r="C317" s="2" t="s">
        <v>403</v>
      </c>
      <c r="D317" s="2" t="s">
        <v>404</v>
      </c>
      <c r="E317" s="2" t="s">
        <v>405</v>
      </c>
      <c r="F317" s="2" t="s">
        <v>873</v>
      </c>
      <c r="G317" s="2" t="s">
        <v>407</v>
      </c>
      <c r="I317" s="2">
        <v>14.0</v>
      </c>
      <c r="K317" s="2" t="s">
        <v>857</v>
      </c>
      <c r="M317" s="2" t="s">
        <v>874</v>
      </c>
      <c r="N317" s="2" t="s">
        <v>874</v>
      </c>
      <c r="O317" s="2" t="s">
        <v>72</v>
      </c>
      <c r="P317" s="2" t="str">
        <f t="shared" ref="P317:P328" si="3">SUBSTITUTE(O317, "ncsl_database__energy_legislation_tracking_database__ncsl_topic__", "")</f>
        <v>climate_change; climate_change_emissions_reduction</v>
      </c>
      <c r="Q317" s="2" t="str">
        <f t="shared" si="2"/>
        <v>Bill Title: Relating to programs established and funded under the Texas emissions reduction plan., Bill Description: Relating to programs established and funded under the Texas emissions reduction plan.. </v>
      </c>
      <c r="R317" s="2"/>
      <c r="S317" s="2" t="s">
        <v>145</v>
      </c>
    </row>
    <row r="318" ht="15.75" customHeight="1">
      <c r="A318" s="2" t="s">
        <v>855</v>
      </c>
      <c r="B318" s="2" t="s">
        <v>402</v>
      </c>
      <c r="C318" s="2" t="s">
        <v>403</v>
      </c>
      <c r="D318" s="2" t="s">
        <v>404</v>
      </c>
      <c r="E318" s="2" t="s">
        <v>405</v>
      </c>
      <c r="F318" s="2" t="s">
        <v>875</v>
      </c>
      <c r="G318" s="2" t="s">
        <v>407</v>
      </c>
      <c r="I318" s="2">
        <v>13.0</v>
      </c>
      <c r="K318" s="2" t="s">
        <v>857</v>
      </c>
      <c r="M318" s="2" t="s">
        <v>876</v>
      </c>
      <c r="N318" s="2" t="s">
        <v>876</v>
      </c>
      <c r="O318" s="2" t="s">
        <v>877</v>
      </c>
      <c r="P318" s="2" t="str">
        <f t="shared" si="3"/>
        <v>climate_change_emissions_reduction; transportation</v>
      </c>
      <c r="Q318" s="2" t="str">
        <f t="shared" si="2"/>
        <v>Bill Title: Relating to marine vessel projects in the diesel emissions reduction incentive program., Bill Description: Relating to marine vessel projects in the diesel emissions reduction incentive program.. </v>
      </c>
      <c r="R318" s="2"/>
      <c r="S318" s="2" t="s">
        <v>145</v>
      </c>
    </row>
    <row r="319" ht="15.75" customHeight="1">
      <c r="A319" s="2" t="s">
        <v>855</v>
      </c>
      <c r="B319" s="2" t="s">
        <v>402</v>
      </c>
      <c r="C319" s="2" t="s">
        <v>403</v>
      </c>
      <c r="D319" s="2" t="s">
        <v>404</v>
      </c>
      <c r="E319" s="2" t="s">
        <v>405</v>
      </c>
      <c r="F319" s="2" t="s">
        <v>878</v>
      </c>
      <c r="G319" s="2" t="s">
        <v>407</v>
      </c>
      <c r="I319" s="2">
        <v>11.0</v>
      </c>
      <c r="K319" s="2" t="s">
        <v>857</v>
      </c>
      <c r="M319" s="2" t="s">
        <v>879</v>
      </c>
      <c r="N319" s="2" t="s">
        <v>879</v>
      </c>
      <c r="O319" s="2" t="s">
        <v>704</v>
      </c>
      <c r="P319" s="2" t="str">
        <f t="shared" si="3"/>
        <v>fossil_energy</v>
      </c>
      <c r="Q319" s="2" t="str">
        <f t="shared" si="2"/>
        <v>Bill Title: Relating to the installation, maintenance, or operation of natural gas pipelines on state highways and highway and county road rights-of-way., Bill Description: Relating to the installation, maintenance, or operation of natural gas pipelines on state highways and highway and county road rights-of-way.. </v>
      </c>
      <c r="R319" s="2"/>
    </row>
    <row r="320" ht="15.75" customHeight="1">
      <c r="A320" s="2" t="s">
        <v>855</v>
      </c>
      <c r="B320" s="2" t="s">
        <v>402</v>
      </c>
      <c r="C320" s="2" t="s">
        <v>403</v>
      </c>
      <c r="D320" s="2" t="s">
        <v>404</v>
      </c>
      <c r="E320" s="2" t="s">
        <v>405</v>
      </c>
      <c r="F320" s="2" t="s">
        <v>880</v>
      </c>
      <c r="G320" s="2" t="s">
        <v>407</v>
      </c>
      <c r="I320" s="2">
        <v>11.0</v>
      </c>
      <c r="K320" s="2" t="s">
        <v>857</v>
      </c>
      <c r="M320" s="2" t="s">
        <v>881</v>
      </c>
      <c r="N320" s="2" t="s">
        <v>881</v>
      </c>
      <c r="O320" s="2" t="s">
        <v>72</v>
      </c>
      <c r="P320" s="2" t="str">
        <f t="shared" si="3"/>
        <v>climate_change; climate_change_emissions_reduction</v>
      </c>
      <c r="Q320" s="2" t="str">
        <f t="shared" si="2"/>
        <v>Bill Title: Relating to projects funded through the Texas emissions reduction plan., Bill Description: Relating to projects funded through the Texas emissions reduction plan.. </v>
      </c>
      <c r="R320" s="2"/>
    </row>
    <row r="321" ht="15.75" customHeight="1">
      <c r="A321" s="2" t="s">
        <v>855</v>
      </c>
      <c r="B321" s="2" t="s">
        <v>402</v>
      </c>
      <c r="C321" s="2" t="s">
        <v>403</v>
      </c>
      <c r="D321" s="2" t="s">
        <v>404</v>
      </c>
      <c r="E321" s="2" t="s">
        <v>405</v>
      </c>
      <c r="F321" s="2" t="s">
        <v>882</v>
      </c>
      <c r="G321" s="2" t="s">
        <v>407</v>
      </c>
      <c r="I321" s="2">
        <v>9.0</v>
      </c>
      <c r="K321" s="2" t="s">
        <v>857</v>
      </c>
      <c r="M321" s="2" t="s">
        <v>883</v>
      </c>
      <c r="N321" s="2" t="s">
        <v>883</v>
      </c>
      <c r="O321" s="2" t="s">
        <v>707</v>
      </c>
      <c r="P321" s="2" t="str">
        <f t="shared" si="3"/>
        <v>climate_change; climate_change_emissions_reduction; fossil_energy</v>
      </c>
      <c r="Q321" s="2" t="str">
        <f t="shared" si="2"/>
        <v>Bill Title: Relating to the eligibility requirements for the diesel emissions reduction incentive program., Bill Description: Relating to the eligibility requirements for the diesel emissions reduction incentive program.. </v>
      </c>
      <c r="R321" s="2"/>
      <c r="S321" s="2" t="s">
        <v>145</v>
      </c>
    </row>
    <row r="322" ht="15.75" customHeight="1">
      <c r="A322" s="2" t="s">
        <v>855</v>
      </c>
      <c r="B322" s="2" t="s">
        <v>402</v>
      </c>
      <c r="C322" s="2" t="s">
        <v>403</v>
      </c>
      <c r="D322" s="2" t="s">
        <v>404</v>
      </c>
      <c r="E322" s="2" t="s">
        <v>405</v>
      </c>
      <c r="F322" s="2" t="s">
        <v>884</v>
      </c>
      <c r="G322" s="2" t="s">
        <v>407</v>
      </c>
      <c r="I322" s="2">
        <v>8.0</v>
      </c>
      <c r="K322" s="2" t="s">
        <v>857</v>
      </c>
      <c r="M322" s="2" t="s">
        <v>885</v>
      </c>
      <c r="N322" s="2" t="s">
        <v>885</v>
      </c>
      <c r="O322" s="2" t="s">
        <v>886</v>
      </c>
      <c r="P322" s="2" t="str">
        <f t="shared" si="3"/>
        <v>ncsl_database__military_veterans_affairs_state_leg_database__ncsl_topic__employment_and_occupational_licensing</v>
      </c>
      <c r="Q322" s="2" t="str">
        <f t="shared" si="2"/>
        <v>Bill Title: Relating to a program administered by the Texas Veterans Commission to provide energy industry career training for veterans., Bill Description: Relating to a program administered by the Texas Veterans Commission to provide energy industry career training for veterans.. </v>
      </c>
      <c r="R322" s="2"/>
    </row>
    <row r="323" ht="15.75" customHeight="1">
      <c r="A323" s="2" t="s">
        <v>855</v>
      </c>
      <c r="B323" s="2" t="s">
        <v>402</v>
      </c>
      <c r="C323" s="2" t="s">
        <v>403</v>
      </c>
      <c r="D323" s="2" t="s">
        <v>404</v>
      </c>
      <c r="E323" s="2" t="s">
        <v>405</v>
      </c>
      <c r="F323" s="2" t="s">
        <v>887</v>
      </c>
      <c r="G323" s="2" t="s">
        <v>407</v>
      </c>
      <c r="I323" s="2">
        <v>7.0</v>
      </c>
      <c r="K323" s="2" t="s">
        <v>857</v>
      </c>
      <c r="M323" s="2" t="s">
        <v>888</v>
      </c>
      <c r="N323" s="2" t="s">
        <v>888</v>
      </c>
      <c r="O323" s="2" t="s">
        <v>35</v>
      </c>
      <c r="P323" s="2" t="str">
        <f t="shared" si="3"/>
        <v>renewable_energy</v>
      </c>
      <c r="Q323" s="2" t="str">
        <f t="shared" si="2"/>
        <v>Bill Title: Relating to the use of grants or loans by an electric utility or transmission and distribution utility deploying advanced metering technology for use with renewable energy., Bill Description: Relating to the use of grants or loans by an electric utility or transmission and distribution utility deploying advanced metering technology for use with renewable energy.. </v>
      </c>
      <c r="R323" s="2"/>
    </row>
    <row r="324" ht="15.75" customHeight="1">
      <c r="A324" s="2" t="s">
        <v>855</v>
      </c>
      <c r="B324" s="2" t="s">
        <v>402</v>
      </c>
      <c r="C324" s="2" t="s">
        <v>403</v>
      </c>
      <c r="D324" s="2" t="s">
        <v>404</v>
      </c>
      <c r="E324" s="2" t="s">
        <v>405</v>
      </c>
      <c r="F324" s="2" t="s">
        <v>889</v>
      </c>
      <c r="G324" s="2" t="s">
        <v>407</v>
      </c>
      <c r="I324" s="2">
        <v>7.0</v>
      </c>
      <c r="K324" s="2" t="s">
        <v>857</v>
      </c>
      <c r="M324" s="2" t="s">
        <v>890</v>
      </c>
      <c r="N324" s="2" t="s">
        <v>890</v>
      </c>
      <c r="O324" s="2" t="s">
        <v>658</v>
      </c>
      <c r="P324" s="2" t="str">
        <f t="shared" si="3"/>
        <v>electric_grid_and_transmission; energy_security_and_critical_infrastructure; utility_regulation</v>
      </c>
      <c r="Q324" s="2" t="str">
        <f t="shared" si="2"/>
        <v>Bill Title: Relating to the rental and operation of electric generation equipment., Bill Description: Relating to the rental and operation of electric generation equipment.. </v>
      </c>
      <c r="R324" s="2"/>
      <c r="S324" s="2" t="s">
        <v>44</v>
      </c>
    </row>
    <row r="325" ht="15.75" customHeight="1">
      <c r="A325" s="2" t="s">
        <v>855</v>
      </c>
      <c r="B325" s="2" t="s">
        <v>402</v>
      </c>
      <c r="C325" s="2" t="s">
        <v>403</v>
      </c>
      <c r="D325" s="2" t="s">
        <v>404</v>
      </c>
      <c r="E325" s="2" t="s">
        <v>405</v>
      </c>
      <c r="F325" s="2" t="s">
        <v>891</v>
      </c>
      <c r="G325" s="2" t="s">
        <v>407</v>
      </c>
      <c r="I325" s="2">
        <v>5.0</v>
      </c>
      <c r="K325" s="2" t="s">
        <v>857</v>
      </c>
      <c r="M325" s="2" t="s">
        <v>506</v>
      </c>
      <c r="N325" s="2" t="s">
        <v>506</v>
      </c>
      <c r="O325" s="2" t="s">
        <v>493</v>
      </c>
      <c r="P325" s="2" t="str">
        <f t="shared" si="3"/>
        <v>energy_security_and_critical_infrastructure; fossil_energy; fossil_energy_natural_gas</v>
      </c>
      <c r="Q325" s="2" t="str">
        <f t="shared" si="2"/>
        <v>Bill Title: Relating to the power of the Railroad Commission of Texas to adopt and enforce safety standards applicable to the transportation by pipeline of hazardous liquids, carbon dioxide, and natural gas in rural locations., Bill Description: Relating to the power of the Railroad Commission of Texas to adopt and enforce safety standards applicable to the transportation by pipeline of hazardous liquids, carbon dioxide, and natural gas in rural locations.. </v>
      </c>
      <c r="R325" s="2"/>
      <c r="S325" s="2" t="s">
        <v>31</v>
      </c>
    </row>
    <row r="326" ht="15.75" customHeight="1">
      <c r="A326" s="2" t="s">
        <v>855</v>
      </c>
      <c r="B326" s="2" t="s">
        <v>402</v>
      </c>
      <c r="C326" s="2" t="s">
        <v>403</v>
      </c>
      <c r="D326" s="2" t="s">
        <v>404</v>
      </c>
      <c r="E326" s="2" t="s">
        <v>405</v>
      </c>
      <c r="F326" s="2" t="s">
        <v>892</v>
      </c>
      <c r="G326" s="2" t="s">
        <v>407</v>
      </c>
      <c r="I326" s="2">
        <v>5.0</v>
      </c>
      <c r="K326" s="2" t="s">
        <v>857</v>
      </c>
      <c r="M326" s="2" t="s">
        <v>893</v>
      </c>
      <c r="N326" s="2" t="s">
        <v>893</v>
      </c>
      <c r="O326" s="2" t="s">
        <v>704</v>
      </c>
      <c r="P326" s="2" t="str">
        <f t="shared" si="3"/>
        <v>fossil_energy</v>
      </c>
      <c r="Q326" s="2" t="str">
        <f t="shared" si="2"/>
        <v>Bill Title: Urging the United States Congress to maintain state regulatory coverage of hydraulic fracturing., Bill Description: Urging the United States Congress to maintain state regulatory coverage of hydraulic fracturing.. </v>
      </c>
      <c r="R326" s="2"/>
    </row>
    <row r="327" ht="15.75" customHeight="1">
      <c r="A327" s="2" t="s">
        <v>855</v>
      </c>
      <c r="B327" s="2" t="s">
        <v>402</v>
      </c>
      <c r="C327" s="2" t="s">
        <v>403</v>
      </c>
      <c r="D327" s="2" t="s">
        <v>404</v>
      </c>
      <c r="E327" s="2" t="s">
        <v>405</v>
      </c>
      <c r="F327" s="2" t="s">
        <v>894</v>
      </c>
      <c r="G327" s="2" t="s">
        <v>407</v>
      </c>
      <c r="I327" s="2">
        <v>5.0</v>
      </c>
      <c r="K327" s="2" t="s">
        <v>857</v>
      </c>
      <c r="M327" s="2" t="s">
        <v>474</v>
      </c>
      <c r="N327" s="2" t="s">
        <v>474</v>
      </c>
      <c r="O327" s="2" t="s">
        <v>72</v>
      </c>
      <c r="P327" s="2" t="str">
        <f t="shared" si="3"/>
        <v>climate_change; climate_change_emissions_reduction</v>
      </c>
      <c r="Q327" s="2" t="str">
        <f t="shared" si="2"/>
        <v>Bill Title: Relating to measuring, monitoring, and reporting emissions., Bill Description: Relating to measuring, monitoring, and reporting emissions.. </v>
      </c>
      <c r="R327" s="2"/>
    </row>
    <row r="328" ht="15.75" customHeight="1">
      <c r="A328" s="2" t="s">
        <v>855</v>
      </c>
      <c r="B328" s="2" t="s">
        <v>402</v>
      </c>
      <c r="C328" s="2" t="s">
        <v>403</v>
      </c>
      <c r="D328" s="2" t="s">
        <v>404</v>
      </c>
      <c r="E328" s="2" t="s">
        <v>405</v>
      </c>
      <c r="F328" s="2" t="s">
        <v>895</v>
      </c>
      <c r="G328" s="2" t="s">
        <v>407</v>
      </c>
      <c r="I328" s="2">
        <v>4.0</v>
      </c>
      <c r="K328" s="2" t="s">
        <v>857</v>
      </c>
      <c r="M328" s="2" t="s">
        <v>896</v>
      </c>
      <c r="N328" s="2" t="s">
        <v>896</v>
      </c>
      <c r="O328" s="2" t="s">
        <v>704</v>
      </c>
      <c r="P328" s="2" t="str">
        <f t="shared" si="3"/>
        <v>fossil_energy</v>
      </c>
      <c r="Q328" s="2" t="str">
        <f t="shared" si="2"/>
        <v>Bill Title: Relating to the status of liquefied natural gas marine terminals., Bill Description: Relating to the status of liquefied natural gas marine terminals.. </v>
      </c>
      <c r="R328" s="2"/>
    </row>
    <row r="329" ht="15.75" customHeight="1">
      <c r="A329" s="2" t="s">
        <v>897</v>
      </c>
      <c r="B329" s="2" t="s">
        <v>402</v>
      </c>
      <c r="C329" s="2" t="s">
        <v>403</v>
      </c>
      <c r="D329" s="2" t="s">
        <v>404</v>
      </c>
      <c r="E329" s="2" t="s">
        <v>405</v>
      </c>
      <c r="F329" s="2" t="s">
        <v>898</v>
      </c>
      <c r="G329" s="2" t="s">
        <v>407</v>
      </c>
      <c r="I329" s="2">
        <v>32.0</v>
      </c>
      <c r="K329" s="2" t="s">
        <v>899</v>
      </c>
      <c r="L329" s="2"/>
      <c r="M329" s="2" t="s">
        <v>900</v>
      </c>
      <c r="N329" s="2" t="s">
        <v>900</v>
      </c>
      <c r="O329" s="2" t="s">
        <v>290</v>
      </c>
      <c r="P329" s="2" t="s">
        <v>291</v>
      </c>
      <c r="Q329" s="2" t="str">
        <f t="shared" si="2"/>
        <v>Bill Title: Relating to building energy efficiency performance standards., Bill Description: Relating to building energy efficiency performance standards.. </v>
      </c>
      <c r="R329" s="2"/>
      <c r="S329" s="2" t="s">
        <v>287</v>
      </c>
    </row>
    <row r="330" ht="15.75" customHeight="1">
      <c r="A330" s="2" t="s">
        <v>897</v>
      </c>
      <c r="B330" s="2" t="s">
        <v>402</v>
      </c>
      <c r="C330" s="2" t="s">
        <v>403</v>
      </c>
      <c r="D330" s="2" t="s">
        <v>404</v>
      </c>
      <c r="E330" s="2" t="s">
        <v>405</v>
      </c>
      <c r="F330" s="2" t="s">
        <v>901</v>
      </c>
      <c r="G330" s="2" t="s">
        <v>407</v>
      </c>
      <c r="I330" s="2">
        <v>29.0</v>
      </c>
      <c r="K330" s="2" t="s">
        <v>899</v>
      </c>
      <c r="L330" s="2"/>
      <c r="M330" s="2" t="s">
        <v>902</v>
      </c>
      <c r="N330" s="2" t="s">
        <v>902</v>
      </c>
      <c r="O330" s="2" t="s">
        <v>496</v>
      </c>
      <c r="P330" s="2" t="s">
        <v>113</v>
      </c>
      <c r="Q330" s="2" t="str">
        <f t="shared" si="2"/>
        <v>Bill Title: Relating to a restriction on the regulation of utility services and infrastructure based on the energy source to be used or delivered., Bill Description: Relating to a restriction on the regulation of utility services and infrastructure based on the energy source to be used or delivered.. </v>
      </c>
      <c r="R330" s="2"/>
      <c r="S330" s="2" t="s">
        <v>31</v>
      </c>
    </row>
    <row r="331" ht="15.75" customHeight="1">
      <c r="A331" s="2" t="s">
        <v>897</v>
      </c>
      <c r="B331" s="2" t="s">
        <v>402</v>
      </c>
      <c r="C331" s="2" t="s">
        <v>403</v>
      </c>
      <c r="D331" s="2" t="s">
        <v>404</v>
      </c>
      <c r="E331" s="2" t="s">
        <v>405</v>
      </c>
      <c r="F331" s="2" t="s">
        <v>903</v>
      </c>
      <c r="G331" s="2" t="s">
        <v>407</v>
      </c>
      <c r="I331" s="2">
        <v>25.0</v>
      </c>
      <c r="K331" s="2" t="s">
        <v>899</v>
      </c>
      <c r="L331" s="2"/>
      <c r="M331" s="2" t="s">
        <v>904</v>
      </c>
      <c r="N331" s="2" t="s">
        <v>904</v>
      </c>
      <c r="O331" s="2" t="s">
        <v>72</v>
      </c>
      <c r="P331" s="2" t="s">
        <v>204</v>
      </c>
      <c r="Q331" s="2" t="str">
        <f t="shared" si="2"/>
        <v>Bill Title: Urging the United States Congress to prevent the Environmental Protection Agency from regulating greenhouse gases for stationary sources., Bill Description: Urging the United States Congress to prevent the Environmental Protection Agency from regulating greenhouse gases for stationary sources.. </v>
      </c>
      <c r="R331" s="2"/>
    </row>
    <row r="332" ht="15.75" customHeight="1">
      <c r="A332" s="2" t="s">
        <v>897</v>
      </c>
      <c r="B332" s="2" t="s">
        <v>402</v>
      </c>
      <c r="C332" s="2" t="s">
        <v>403</v>
      </c>
      <c r="D332" s="2" t="s">
        <v>404</v>
      </c>
      <c r="E332" s="2" t="s">
        <v>405</v>
      </c>
      <c r="F332" s="2" t="s">
        <v>905</v>
      </c>
      <c r="G332" s="2" t="s">
        <v>407</v>
      </c>
      <c r="I332" s="2">
        <v>25.0</v>
      </c>
      <c r="K332" s="2" t="s">
        <v>899</v>
      </c>
      <c r="L332" s="2"/>
      <c r="M332" s="2" t="s">
        <v>904</v>
      </c>
      <c r="N332" s="2" t="s">
        <v>904</v>
      </c>
      <c r="O332" s="2" t="s">
        <v>72</v>
      </c>
      <c r="P332" s="2" t="s">
        <v>906</v>
      </c>
      <c r="Q332" s="2" t="str">
        <f t="shared" si="2"/>
        <v>Bill Title: Urging the United States Congress to prevent the Environmental Protection Agency from regulating greenhouse gases for stationary sources., Bill Description: Urging the United States Congress to prevent the Environmental Protection Agency from regulating greenhouse gases for stationary sources.. </v>
      </c>
      <c r="R332" s="2"/>
    </row>
    <row r="333" ht="15.75" customHeight="1">
      <c r="A333" s="2" t="s">
        <v>897</v>
      </c>
      <c r="B333" s="2" t="s">
        <v>402</v>
      </c>
      <c r="C333" s="2" t="s">
        <v>403</v>
      </c>
      <c r="D333" s="2" t="s">
        <v>404</v>
      </c>
      <c r="E333" s="2" t="s">
        <v>405</v>
      </c>
      <c r="F333" s="2" t="s">
        <v>907</v>
      </c>
      <c r="G333" s="2" t="s">
        <v>407</v>
      </c>
      <c r="I333" s="2">
        <v>20.0</v>
      </c>
      <c r="K333" s="2" t="s">
        <v>899</v>
      </c>
      <c r="L333" s="2"/>
      <c r="M333" s="2" t="s">
        <v>908</v>
      </c>
      <c r="N333" s="2" t="s">
        <v>908</v>
      </c>
      <c r="O333" s="2" t="s">
        <v>72</v>
      </c>
      <c r="P333" s="2" t="s">
        <v>909</v>
      </c>
      <c r="Q333" s="2" t="str">
        <f t="shared" si="2"/>
        <v>Bill Title: Relating to the exclusive jurisdiction of the state to regulate greenhouse gas emissions in this state and the express preemption of local regulation of those emissions., Bill Description: Relating to the exclusive jurisdiction of the state to regulate greenhouse gas emissions in this state and the express preemption of local regulation of those emissions.. </v>
      </c>
      <c r="R333" s="2"/>
      <c r="S333" s="2" t="s">
        <v>172</v>
      </c>
    </row>
    <row r="334" ht="15.75" customHeight="1">
      <c r="A334" s="2" t="s">
        <v>897</v>
      </c>
      <c r="B334" s="2" t="s">
        <v>402</v>
      </c>
      <c r="C334" s="2" t="s">
        <v>403</v>
      </c>
      <c r="D334" s="2" t="s">
        <v>404</v>
      </c>
      <c r="E334" s="2" t="s">
        <v>405</v>
      </c>
      <c r="F334" s="2" t="s">
        <v>910</v>
      </c>
      <c r="G334" s="2" t="s">
        <v>407</v>
      </c>
      <c r="I334" s="2">
        <v>15.0</v>
      </c>
      <c r="K334" s="2" t="s">
        <v>899</v>
      </c>
      <c r="L334" s="2"/>
      <c r="M334" s="2" t="s">
        <v>911</v>
      </c>
      <c r="N334" s="2" t="s">
        <v>911</v>
      </c>
      <c r="O334" s="2" t="s">
        <v>704</v>
      </c>
      <c r="P334" s="2" t="s">
        <v>449</v>
      </c>
      <c r="Q334" s="2" t="str">
        <f t="shared" si="2"/>
        <v>Bill Title: Relating to state contracts with and investments in certain companies that boycott energy companies., Bill Description: Relating to state contracts with and investments in certain companies that boycott energy companies.. </v>
      </c>
      <c r="R334" s="2"/>
      <c r="S334" s="2" t="s">
        <v>25</v>
      </c>
    </row>
    <row r="335" ht="15.75" customHeight="1">
      <c r="A335" s="2" t="s">
        <v>897</v>
      </c>
      <c r="B335" s="2" t="s">
        <v>402</v>
      </c>
      <c r="C335" s="2" t="s">
        <v>403</v>
      </c>
      <c r="D335" s="2" t="s">
        <v>404</v>
      </c>
      <c r="E335" s="2" t="s">
        <v>405</v>
      </c>
      <c r="F335" s="2" t="s">
        <v>912</v>
      </c>
      <c r="G335" s="2" t="s">
        <v>407</v>
      </c>
      <c r="I335" s="2">
        <v>13.0</v>
      </c>
      <c r="K335" s="2" t="s">
        <v>899</v>
      </c>
      <c r="L335" s="2"/>
      <c r="M335" s="2" t="s">
        <v>913</v>
      </c>
      <c r="N335" s="2" t="s">
        <v>913</v>
      </c>
      <c r="O335" s="2" t="s">
        <v>35</v>
      </c>
      <c r="P335" s="2" t="s">
        <v>914</v>
      </c>
      <c r="Q335" s="2" t="str">
        <f t="shared" si="2"/>
        <v>Bill Title: Relating to a study of the elimination of the effects of federal renewable energy subsidies., Bill Description: Relating to a study of the elimination of the effects of federal renewable energy subsidies.. </v>
      </c>
      <c r="R335" s="2"/>
      <c r="S335" s="2" t="s">
        <v>145</v>
      </c>
    </row>
    <row r="336" ht="15.75" customHeight="1">
      <c r="A336" s="2" t="s">
        <v>897</v>
      </c>
      <c r="B336" s="2" t="s">
        <v>402</v>
      </c>
      <c r="C336" s="2" t="s">
        <v>403</v>
      </c>
      <c r="D336" s="2" t="s">
        <v>404</v>
      </c>
      <c r="E336" s="2" t="s">
        <v>405</v>
      </c>
      <c r="F336" s="2" t="s">
        <v>915</v>
      </c>
      <c r="G336" s="2" t="s">
        <v>407</v>
      </c>
      <c r="I336" s="2">
        <v>12.0</v>
      </c>
      <c r="K336" s="2" t="s">
        <v>899</v>
      </c>
      <c r="L336" s="2"/>
      <c r="M336" s="2" t="s">
        <v>849</v>
      </c>
      <c r="N336" s="2" t="s">
        <v>849</v>
      </c>
      <c r="O336" s="2" t="s">
        <v>35</v>
      </c>
      <c r="P336" s="2" t="s">
        <v>90</v>
      </c>
      <c r="Q336" s="2" t="str">
        <f t="shared" si="2"/>
        <v>Bill Title: Relating to the goal for renewable energy and competitive renewable energy zones., Bill Description: Relating to the goal for renewable energy and competitive renewable energy zones.. </v>
      </c>
      <c r="R336" s="2"/>
      <c r="S336" s="2" t="s">
        <v>44</v>
      </c>
    </row>
    <row r="337" ht="15.75" customHeight="1">
      <c r="A337" s="2" t="s">
        <v>897</v>
      </c>
      <c r="B337" s="2" t="s">
        <v>402</v>
      </c>
      <c r="C337" s="2" t="s">
        <v>403</v>
      </c>
      <c r="D337" s="2" t="s">
        <v>404</v>
      </c>
      <c r="E337" s="2" t="s">
        <v>405</v>
      </c>
      <c r="F337" s="2" t="s">
        <v>916</v>
      </c>
      <c r="G337" s="2" t="s">
        <v>407</v>
      </c>
      <c r="I337" s="2">
        <v>12.0</v>
      </c>
      <c r="K337" s="2" t="s">
        <v>899</v>
      </c>
      <c r="L337" s="2"/>
      <c r="M337" s="2" t="s">
        <v>911</v>
      </c>
      <c r="N337" s="2" t="s">
        <v>911</v>
      </c>
      <c r="O337" s="2" t="s">
        <v>917</v>
      </c>
      <c r="P337" s="2" t="s">
        <v>918</v>
      </c>
      <c r="Q337" s="2" t="str">
        <f t="shared" si="2"/>
        <v>Bill Title: Relating to state contracts with and investments in certain companies that boycott energy companies., Bill Description: Relating to state contracts with and investments in certain companies that boycott energy companies.. </v>
      </c>
      <c r="R337" s="2"/>
      <c r="S337" s="2" t="s">
        <v>25</v>
      </c>
    </row>
    <row r="338" ht="15.75" customHeight="1">
      <c r="A338" s="2" t="s">
        <v>897</v>
      </c>
      <c r="B338" s="2" t="s">
        <v>402</v>
      </c>
      <c r="C338" s="2" t="s">
        <v>403</v>
      </c>
      <c r="D338" s="2" t="s">
        <v>404</v>
      </c>
      <c r="E338" s="2" t="s">
        <v>405</v>
      </c>
      <c r="F338" s="2" t="s">
        <v>919</v>
      </c>
      <c r="G338" s="2" t="s">
        <v>407</v>
      </c>
      <c r="I338" s="2">
        <v>11.0</v>
      </c>
      <c r="K338" s="2" t="s">
        <v>899</v>
      </c>
      <c r="L338" s="2"/>
      <c r="M338" s="2" t="s">
        <v>920</v>
      </c>
      <c r="N338" s="2" t="s">
        <v>920</v>
      </c>
      <c r="O338" s="2" t="s">
        <v>496</v>
      </c>
      <c r="P338" s="2" t="s">
        <v>113</v>
      </c>
      <c r="Q338" s="2" t="str">
        <f t="shared" si="2"/>
        <v>Bill Title: Relating to certain regulations adopted by a governmental entity restricting the use of a natural gas or propane appliance or other system or component., Bill Description: Relating to certain regulations adopted by a governmental entity restricting the use of a natural gas or propane appliance or other system or component.. </v>
      </c>
      <c r="R338" s="2"/>
      <c r="S338" s="2" t="s">
        <v>31</v>
      </c>
    </row>
    <row r="339" ht="15.75" customHeight="1">
      <c r="A339" s="2" t="s">
        <v>921</v>
      </c>
      <c r="B339" s="2" t="s">
        <v>402</v>
      </c>
      <c r="C339" s="2" t="s">
        <v>403</v>
      </c>
      <c r="D339" s="2" t="s">
        <v>404</v>
      </c>
      <c r="E339" s="2" t="s">
        <v>405</v>
      </c>
      <c r="F339" s="2" t="s">
        <v>922</v>
      </c>
      <c r="G339" s="2" t="s">
        <v>407</v>
      </c>
      <c r="I339" s="2">
        <v>28.0</v>
      </c>
      <c r="K339" s="2" t="s">
        <v>923</v>
      </c>
      <c r="L339" s="2"/>
      <c r="M339" s="2" t="s">
        <v>924</v>
      </c>
      <c r="N339" s="2" t="s">
        <v>924</v>
      </c>
      <c r="O339" s="2" t="s">
        <v>704</v>
      </c>
      <c r="P339" s="2" t="s">
        <v>24</v>
      </c>
      <c r="Q339" s="2" t="str">
        <f t="shared" si="2"/>
        <v>Bill Title: Urging the U.S. Congress to end the ban on crude oil exports., Bill Description: Urging the U.S. Congress to end the ban on crude oil exports.. </v>
      </c>
      <c r="R339" s="2"/>
    </row>
    <row r="340" ht="15.75" customHeight="1">
      <c r="A340" s="2" t="s">
        <v>921</v>
      </c>
      <c r="B340" s="2" t="s">
        <v>402</v>
      </c>
      <c r="C340" s="2" t="s">
        <v>403</v>
      </c>
      <c r="D340" s="2" t="s">
        <v>404</v>
      </c>
      <c r="E340" s="2" t="s">
        <v>405</v>
      </c>
      <c r="F340" s="2" t="s">
        <v>925</v>
      </c>
      <c r="G340" s="2" t="s">
        <v>407</v>
      </c>
      <c r="I340" s="2">
        <v>24.0</v>
      </c>
      <c r="K340" s="2" t="s">
        <v>923</v>
      </c>
      <c r="L340" s="2"/>
      <c r="M340" s="2" t="s">
        <v>926</v>
      </c>
      <c r="N340" s="2" t="s">
        <v>926</v>
      </c>
      <c r="O340" s="2" t="s">
        <v>927</v>
      </c>
      <c r="P340" s="2" t="s">
        <v>90</v>
      </c>
      <c r="Q340" s="2" t="str">
        <f t="shared" si="2"/>
        <v>Bill Title: Relating to the regulation of the injection and geologic storage of carbon dioxide in this state., Bill Description: Relating to the regulation of the injection and geologic storage of carbon dioxide in this state.. </v>
      </c>
      <c r="R340" s="2"/>
      <c r="S340" s="2" t="s">
        <v>172</v>
      </c>
    </row>
    <row r="341" ht="15.75" customHeight="1">
      <c r="A341" s="2" t="s">
        <v>921</v>
      </c>
      <c r="B341" s="2" t="s">
        <v>402</v>
      </c>
      <c r="C341" s="2" t="s">
        <v>403</v>
      </c>
      <c r="D341" s="2" t="s">
        <v>404</v>
      </c>
      <c r="E341" s="2" t="s">
        <v>405</v>
      </c>
      <c r="F341" s="2" t="s">
        <v>928</v>
      </c>
      <c r="G341" s="2" t="s">
        <v>407</v>
      </c>
      <c r="I341" s="2">
        <v>23.0</v>
      </c>
      <c r="K341" s="2" t="s">
        <v>923</v>
      </c>
      <c r="L341" s="2"/>
      <c r="M341" s="2" t="s">
        <v>929</v>
      </c>
      <c r="N341" s="2" t="s">
        <v>929</v>
      </c>
      <c r="O341" s="2" t="s">
        <v>427</v>
      </c>
      <c r="P341" s="2" t="s">
        <v>90</v>
      </c>
      <c r="Q341" s="2" t="str">
        <f t="shared" si="2"/>
        <v>Bill Title: Relating to the applicability of the law governing saltwater pipeline facilities located in the vicinity of public roads., Bill Description: Relating to the applicability of the law governing saltwater pipeline facilities located in the vicinity of public roads.. </v>
      </c>
      <c r="R341" s="2"/>
    </row>
    <row r="342" ht="15.75" customHeight="1">
      <c r="A342" s="2" t="s">
        <v>921</v>
      </c>
      <c r="B342" s="2" t="s">
        <v>402</v>
      </c>
      <c r="C342" s="2" t="s">
        <v>403</v>
      </c>
      <c r="D342" s="2" t="s">
        <v>404</v>
      </c>
      <c r="E342" s="2" t="s">
        <v>405</v>
      </c>
      <c r="F342" s="2" t="s">
        <v>930</v>
      </c>
      <c r="G342" s="2" t="s">
        <v>407</v>
      </c>
      <c r="I342" s="2">
        <v>23.0</v>
      </c>
      <c r="K342" s="2" t="s">
        <v>923</v>
      </c>
      <c r="L342" s="2"/>
      <c r="M342" s="2" t="s">
        <v>931</v>
      </c>
      <c r="N342" s="2" t="s">
        <v>931</v>
      </c>
      <c r="O342" s="2" t="s">
        <v>23</v>
      </c>
      <c r="P342" s="2" t="s">
        <v>90</v>
      </c>
      <c r="Q342" s="2" t="str">
        <f t="shared" si="2"/>
        <v>Bill Title: Relating to the issuance of permits for certain facilities regulated by the Texas Commission on Environmental Quality., Bill Description: Relating to the issuance of permits for certain facilities regulated by the Texas Commission on Environmental Quality.. </v>
      </c>
      <c r="R342" s="2"/>
    </row>
    <row r="343" ht="15.75" customHeight="1">
      <c r="A343" s="2" t="s">
        <v>921</v>
      </c>
      <c r="B343" s="2" t="s">
        <v>402</v>
      </c>
      <c r="C343" s="2" t="s">
        <v>403</v>
      </c>
      <c r="D343" s="2" t="s">
        <v>404</v>
      </c>
      <c r="E343" s="2" t="s">
        <v>405</v>
      </c>
      <c r="F343" s="2" t="s">
        <v>932</v>
      </c>
      <c r="G343" s="2" t="s">
        <v>407</v>
      </c>
      <c r="I343" s="2">
        <v>21.0</v>
      </c>
      <c r="K343" s="2" t="s">
        <v>923</v>
      </c>
      <c r="L343" s="2"/>
      <c r="M343" s="2" t="s">
        <v>933</v>
      </c>
      <c r="N343" s="2" t="s">
        <v>933</v>
      </c>
      <c r="O343" s="2" t="s">
        <v>23</v>
      </c>
      <c r="P343" s="2" t="s">
        <v>765</v>
      </c>
      <c r="Q343" s="2" t="str">
        <f t="shared" si="2"/>
        <v>Bill Title: Urging the U.S. Congress to expedite natural gas exports., Bill Description: Urging the U.S. Congress to expedite natural gas exports.. </v>
      </c>
      <c r="R343" s="2"/>
    </row>
    <row r="344" ht="15.75" customHeight="1">
      <c r="A344" s="2" t="s">
        <v>921</v>
      </c>
      <c r="B344" s="2" t="s">
        <v>402</v>
      </c>
      <c r="C344" s="2" t="s">
        <v>403</v>
      </c>
      <c r="D344" s="2" t="s">
        <v>404</v>
      </c>
      <c r="E344" s="2" t="s">
        <v>405</v>
      </c>
      <c r="F344" s="2" t="s">
        <v>934</v>
      </c>
      <c r="G344" s="2" t="s">
        <v>407</v>
      </c>
      <c r="I344" s="2">
        <v>21.0</v>
      </c>
      <c r="K344" s="2" t="s">
        <v>923</v>
      </c>
      <c r="L344" s="2"/>
      <c r="M344" s="2" t="s">
        <v>931</v>
      </c>
      <c r="N344" s="2" t="s">
        <v>931</v>
      </c>
      <c r="O344" s="2" t="s">
        <v>23</v>
      </c>
      <c r="P344" s="2" t="s">
        <v>90</v>
      </c>
      <c r="Q344" s="2" t="str">
        <f t="shared" si="2"/>
        <v>Bill Title: Relating to the issuance of permits for certain facilities regulated by the Texas Commission on Environmental Quality., Bill Description: Relating to the issuance of permits for certain facilities regulated by the Texas Commission on Environmental Quality.. </v>
      </c>
      <c r="R344" s="2"/>
    </row>
    <row r="345" ht="15.75" customHeight="1">
      <c r="A345" s="2" t="s">
        <v>921</v>
      </c>
      <c r="B345" s="2" t="s">
        <v>402</v>
      </c>
      <c r="C345" s="2" t="s">
        <v>403</v>
      </c>
      <c r="D345" s="2" t="s">
        <v>404</v>
      </c>
      <c r="E345" s="2" t="s">
        <v>405</v>
      </c>
      <c r="F345" s="2" t="s">
        <v>935</v>
      </c>
      <c r="G345" s="2" t="s">
        <v>407</v>
      </c>
      <c r="I345" s="2">
        <v>21.0</v>
      </c>
      <c r="K345" s="2" t="s">
        <v>923</v>
      </c>
      <c r="L345" s="2"/>
      <c r="M345" s="2" t="s">
        <v>936</v>
      </c>
      <c r="N345" s="2" t="s">
        <v>936</v>
      </c>
      <c r="O345" s="2" t="s">
        <v>704</v>
      </c>
      <c r="P345" s="2" t="s">
        <v>937</v>
      </c>
      <c r="Q345" s="2" t="str">
        <f t="shared" si="2"/>
        <v>Bill Title: Relating to the authority of a common purchaser that transports natural gas by pipeline to use a public right-of-way for a pipeline., Bill Description: Relating to the authority of a common purchaser that transports natural gas by pipeline to use a public right-of-way for a pipeline.. </v>
      </c>
      <c r="R345" s="2"/>
    </row>
    <row r="346" ht="15.75" customHeight="1">
      <c r="A346" s="2" t="s">
        <v>921</v>
      </c>
      <c r="B346" s="2" t="s">
        <v>402</v>
      </c>
      <c r="C346" s="2" t="s">
        <v>403</v>
      </c>
      <c r="D346" s="2" t="s">
        <v>404</v>
      </c>
      <c r="E346" s="2" t="s">
        <v>405</v>
      </c>
      <c r="F346" s="2" t="s">
        <v>938</v>
      </c>
      <c r="G346" s="2" t="s">
        <v>407</v>
      </c>
      <c r="I346" s="2">
        <v>20.0</v>
      </c>
      <c r="K346" s="2" t="s">
        <v>923</v>
      </c>
      <c r="L346" s="2"/>
      <c r="M346" s="2" t="s">
        <v>924</v>
      </c>
      <c r="N346" s="2" t="s">
        <v>924</v>
      </c>
      <c r="O346" s="2" t="s">
        <v>704</v>
      </c>
      <c r="P346" s="2" t="s">
        <v>90</v>
      </c>
      <c r="Q346" s="2" t="str">
        <f t="shared" si="2"/>
        <v>Bill Title: Urging the U.S. Congress to end the ban on crude oil exports., Bill Description: Urging the U.S. Congress to end the ban on crude oil exports.. </v>
      </c>
      <c r="R346" s="2"/>
    </row>
    <row r="347" ht="15.75" customHeight="1">
      <c r="A347" s="2" t="s">
        <v>921</v>
      </c>
      <c r="B347" s="2" t="s">
        <v>402</v>
      </c>
      <c r="C347" s="2" t="s">
        <v>403</v>
      </c>
      <c r="D347" s="2" t="s">
        <v>404</v>
      </c>
      <c r="E347" s="2" t="s">
        <v>405</v>
      </c>
      <c r="F347" s="2" t="s">
        <v>939</v>
      </c>
      <c r="G347" s="2" t="s">
        <v>407</v>
      </c>
      <c r="I347" s="2">
        <v>17.0</v>
      </c>
      <c r="K347" s="2" t="s">
        <v>923</v>
      </c>
      <c r="L347" s="2"/>
      <c r="M347" s="2" t="s">
        <v>940</v>
      </c>
      <c r="N347" s="2" t="s">
        <v>940</v>
      </c>
      <c r="O347" s="2" t="s">
        <v>23</v>
      </c>
      <c r="P347" s="2" t="s">
        <v>90</v>
      </c>
      <c r="Q347" s="2" t="str">
        <f t="shared" si="2"/>
        <v>Bill Title: Relating to the eligibility of land to continue to be appraised for ad valorem tax purposes as qualified open-space land if the land begins to be used for oil and gas operations., Bill Description: Relating to the eligibility of land to continue to be appraised for ad valorem tax purposes as qualified open-space land if the land begins to be used for oil and gas operations.. </v>
      </c>
      <c r="R347" s="2"/>
      <c r="S347" s="2" t="s">
        <v>368</v>
      </c>
    </row>
    <row r="348" ht="15.75" customHeight="1">
      <c r="A348" s="2" t="s">
        <v>921</v>
      </c>
      <c r="B348" s="2" t="s">
        <v>402</v>
      </c>
      <c r="C348" s="2" t="s">
        <v>403</v>
      </c>
      <c r="D348" s="2" t="s">
        <v>404</v>
      </c>
      <c r="E348" s="2" t="s">
        <v>405</v>
      </c>
      <c r="F348" s="2" t="s">
        <v>941</v>
      </c>
      <c r="G348" s="2" t="s">
        <v>407</v>
      </c>
      <c r="I348" s="2">
        <v>17.0</v>
      </c>
      <c r="K348" s="2" t="s">
        <v>923</v>
      </c>
      <c r="L348" s="2"/>
      <c r="M348" s="2" t="s">
        <v>942</v>
      </c>
      <c r="N348" s="2" t="s">
        <v>942</v>
      </c>
      <c r="O348" s="2" t="s">
        <v>704</v>
      </c>
      <c r="P348" s="2" t="s">
        <v>101</v>
      </c>
      <c r="Q348" s="2" t="str">
        <f t="shared" si="2"/>
        <v>Bill Title: Relating to the manner in which a payor of proceeds derived from the sale of oil or gas production is required to provide certain information to a royalty interest owner., Bill Description: Relating to the manner in which a payor of proceeds derived from the sale of oil or gas production is required to provide certain information to a royalty interest owner.. </v>
      </c>
      <c r="R348" s="2"/>
      <c r="S348" s="2" t="s">
        <v>368</v>
      </c>
    </row>
    <row r="349" ht="15.75" customHeight="1">
      <c r="A349" s="2" t="s">
        <v>921</v>
      </c>
      <c r="B349" s="2" t="s">
        <v>402</v>
      </c>
      <c r="C349" s="2" t="s">
        <v>403</v>
      </c>
      <c r="D349" s="2" t="s">
        <v>404</v>
      </c>
      <c r="E349" s="2" t="s">
        <v>405</v>
      </c>
      <c r="F349" s="2" t="s">
        <v>943</v>
      </c>
      <c r="G349" s="2" t="s">
        <v>407</v>
      </c>
      <c r="I349" s="2">
        <v>15.0</v>
      </c>
      <c r="K349" s="2" t="s">
        <v>923</v>
      </c>
      <c r="L349" s="2"/>
      <c r="M349" s="2" t="s">
        <v>426</v>
      </c>
      <c r="N349" s="2" t="s">
        <v>426</v>
      </c>
      <c r="O349" s="2" t="s">
        <v>427</v>
      </c>
      <c r="P349" s="2" t="s">
        <v>944</v>
      </c>
      <c r="Q349" s="2" t="str">
        <f t="shared" si="2"/>
        <v>Bill Title: Relating to the authority of the Texas Commission on Environmental Quality to issue permits for the discharge into water in this state of produced water, hydrostatic test water, and gas plant effluent resulting from certain oil and gas activities., Bill Description: Relating to the authority of the Texas Commission on Environmental Quality to issue permits for the discharge into water in this state of produced water, hydrostatic test water, and gas plant effluent resulting from certain oil and gas activities.. </v>
      </c>
      <c r="R349" s="2"/>
      <c r="S349" s="2" t="s">
        <v>368</v>
      </c>
    </row>
    <row r="350" ht="15.75" customHeight="1">
      <c r="A350" s="2" t="s">
        <v>921</v>
      </c>
      <c r="B350" s="2" t="s">
        <v>402</v>
      </c>
      <c r="C350" s="2" t="s">
        <v>403</v>
      </c>
      <c r="D350" s="2" t="s">
        <v>404</v>
      </c>
      <c r="E350" s="2" t="s">
        <v>405</v>
      </c>
      <c r="F350" s="2" t="s">
        <v>945</v>
      </c>
      <c r="G350" s="2" t="s">
        <v>407</v>
      </c>
      <c r="I350" s="2">
        <v>14.0</v>
      </c>
      <c r="K350" s="2" t="s">
        <v>923</v>
      </c>
      <c r="L350" s="2"/>
      <c r="M350" s="2" t="s">
        <v>946</v>
      </c>
      <c r="N350" s="2" t="s">
        <v>946</v>
      </c>
      <c r="O350" s="2" t="s">
        <v>366</v>
      </c>
      <c r="P350" s="2" t="s">
        <v>947</v>
      </c>
      <c r="Q350" s="2" t="str">
        <f t="shared" si="2"/>
        <v>Bill Title: Relating to the duty of a lessee or other agent in control of certain state land to drill an offset well, pay compensatory royalty, or otherwise protect the land from drainage of oil or gas by a horizontal drainhole well located on certain land., Bill Description: Relating to the duty of a lessee or other agent in control of certain state land to drill an offset well, pay compensatory royalty, or otherwise protect the land from drainage of oil or gas by a horizontal drainhole well located on certain land.. </v>
      </c>
      <c r="R350" s="2"/>
      <c r="S350" s="2" t="s">
        <v>368</v>
      </c>
    </row>
    <row r="351" ht="15.75" customHeight="1">
      <c r="A351" s="2" t="s">
        <v>921</v>
      </c>
      <c r="B351" s="2" t="s">
        <v>402</v>
      </c>
      <c r="C351" s="2" t="s">
        <v>403</v>
      </c>
      <c r="D351" s="2" t="s">
        <v>404</v>
      </c>
      <c r="E351" s="2" t="s">
        <v>405</v>
      </c>
      <c r="F351" s="2" t="s">
        <v>948</v>
      </c>
      <c r="G351" s="2" t="s">
        <v>407</v>
      </c>
      <c r="I351" s="2">
        <v>13.0</v>
      </c>
      <c r="K351" s="2" t="s">
        <v>923</v>
      </c>
      <c r="L351" s="2"/>
      <c r="M351" s="2" t="s">
        <v>949</v>
      </c>
      <c r="N351" s="2" t="s">
        <v>949</v>
      </c>
      <c r="O351" s="2" t="s">
        <v>23</v>
      </c>
      <c r="P351" s="2" t="s">
        <v>73</v>
      </c>
      <c r="Q351" s="2" t="str">
        <f t="shared" si="2"/>
        <v>Bill Title: Relating to the treatment and recycling for beneficial use of certain waste arising out of or incidental to the drilling for or production of oil or gas., Bill Description: Relating to the treatment and recycling for beneficial use of certain waste arising out of or incidental to the drilling for or production of oil or gas.. </v>
      </c>
      <c r="R351" s="2"/>
      <c r="S351" s="2" t="s">
        <v>368</v>
      </c>
    </row>
    <row r="352" ht="15.75" customHeight="1">
      <c r="A352" s="2" t="s">
        <v>921</v>
      </c>
      <c r="B352" s="2" t="s">
        <v>402</v>
      </c>
      <c r="C352" s="2" t="s">
        <v>403</v>
      </c>
      <c r="D352" s="2" t="s">
        <v>404</v>
      </c>
      <c r="E352" s="2" t="s">
        <v>405</v>
      </c>
      <c r="F352" s="2" t="s">
        <v>950</v>
      </c>
      <c r="G352" s="2" t="s">
        <v>407</v>
      </c>
      <c r="I352" s="2">
        <v>13.0</v>
      </c>
      <c r="K352" s="2" t="s">
        <v>923</v>
      </c>
      <c r="L352" s="2"/>
      <c r="M352" s="2" t="s">
        <v>951</v>
      </c>
      <c r="N352" s="2" t="s">
        <v>951</v>
      </c>
      <c r="O352" s="2" t="s">
        <v>23</v>
      </c>
      <c r="P352" s="2" t="s">
        <v>24</v>
      </c>
      <c r="Q352" s="2" t="str">
        <f t="shared" si="2"/>
        <v>Bill Title: Relating to the treatment and recycling for beneficial use of drill cuttings., Bill Description: Relating to the treatment and recycling for beneficial use of drill cuttings.. </v>
      </c>
      <c r="R352" s="2"/>
    </row>
    <row r="353" ht="15.75" customHeight="1">
      <c r="A353" s="2" t="s">
        <v>921</v>
      </c>
      <c r="B353" s="2" t="s">
        <v>402</v>
      </c>
      <c r="C353" s="2" t="s">
        <v>403</v>
      </c>
      <c r="D353" s="2" t="s">
        <v>404</v>
      </c>
      <c r="E353" s="2" t="s">
        <v>405</v>
      </c>
      <c r="F353" s="2" t="s">
        <v>952</v>
      </c>
      <c r="G353" s="2" t="s">
        <v>407</v>
      </c>
      <c r="I353" s="2">
        <v>12.0</v>
      </c>
      <c r="K353" s="2" t="s">
        <v>923</v>
      </c>
      <c r="L353" s="2"/>
      <c r="M353" s="2" t="s">
        <v>953</v>
      </c>
      <c r="N353" s="2" t="s">
        <v>953</v>
      </c>
      <c r="O353" s="2" t="s">
        <v>704</v>
      </c>
      <c r="P353" s="2" t="s">
        <v>90</v>
      </c>
      <c r="Q353" s="2" t="str">
        <f t="shared" si="2"/>
        <v>Bill Title: Relating to an increase in the fee for natural gas pipeline safety inspections., Bill Description: Relating to an increase in the fee for natural gas pipeline safety inspections.. </v>
      </c>
      <c r="R353" s="2"/>
    </row>
    <row r="354" ht="15.75" customHeight="1">
      <c r="A354" s="2" t="s">
        <v>921</v>
      </c>
      <c r="B354" s="2" t="s">
        <v>402</v>
      </c>
      <c r="C354" s="2" t="s">
        <v>403</v>
      </c>
      <c r="D354" s="2" t="s">
        <v>404</v>
      </c>
      <c r="E354" s="2" t="s">
        <v>405</v>
      </c>
      <c r="F354" s="2" t="s">
        <v>954</v>
      </c>
      <c r="G354" s="2" t="s">
        <v>407</v>
      </c>
      <c r="I354" s="2">
        <v>12.0</v>
      </c>
      <c r="K354" s="2" t="s">
        <v>923</v>
      </c>
      <c r="L354" s="2"/>
      <c r="M354" s="2" t="s">
        <v>955</v>
      </c>
      <c r="N354" s="2" t="s">
        <v>955</v>
      </c>
      <c r="O354" s="2" t="s">
        <v>23</v>
      </c>
      <c r="P354" s="2" t="s">
        <v>956</v>
      </c>
      <c r="Q354" s="2" t="str">
        <f t="shared" si="2"/>
        <v>Bill Title: Relating to the severance tax exemption for oil and gas produced from certain inactive wells., Bill Description: Relating to the severance tax exemption for oil and gas produced from certain inactive wells.. </v>
      </c>
      <c r="R354" s="2"/>
      <c r="S354" s="2" t="s">
        <v>368</v>
      </c>
    </row>
    <row r="355" ht="15.75" customHeight="1">
      <c r="A355" s="2" t="s">
        <v>921</v>
      </c>
      <c r="B355" s="2" t="s">
        <v>402</v>
      </c>
      <c r="C355" s="2" t="s">
        <v>403</v>
      </c>
      <c r="D355" s="2" t="s">
        <v>404</v>
      </c>
      <c r="E355" s="2" t="s">
        <v>405</v>
      </c>
      <c r="F355" s="2" t="s">
        <v>957</v>
      </c>
      <c r="G355" s="2" t="s">
        <v>407</v>
      </c>
      <c r="I355" s="2">
        <v>12.0</v>
      </c>
      <c r="K355" s="2" t="s">
        <v>923</v>
      </c>
      <c r="L355" s="2"/>
      <c r="M355" s="2" t="s">
        <v>958</v>
      </c>
      <c r="N355" s="2" t="s">
        <v>958</v>
      </c>
      <c r="O355" s="2" t="s">
        <v>704</v>
      </c>
      <c r="P355" s="2" t="s">
        <v>36</v>
      </c>
      <c r="Q355" s="2" t="str">
        <f t="shared" si="2"/>
        <v>Bill Title: Relating to the responsibility of oil and gas well operators with regard to plugging inactive oil or gas wells and to ensuring the proper connection of electric lines., Bill Description: Relating to the responsibility of oil and gas well operators with regard to plugging inactive oil or gas wells and to ensuring the proper connection of electric lines.. </v>
      </c>
      <c r="R355" s="2"/>
    </row>
    <row r="356" ht="15.75" customHeight="1">
      <c r="A356" s="2" t="s">
        <v>921</v>
      </c>
      <c r="B356" s="2" t="s">
        <v>402</v>
      </c>
      <c r="C356" s="2" t="s">
        <v>403</v>
      </c>
      <c r="D356" s="2" t="s">
        <v>404</v>
      </c>
      <c r="E356" s="2" t="s">
        <v>405</v>
      </c>
      <c r="F356" s="2" t="s">
        <v>959</v>
      </c>
      <c r="G356" s="2" t="s">
        <v>407</v>
      </c>
      <c r="I356" s="2">
        <v>11.0</v>
      </c>
      <c r="K356" s="2" t="s">
        <v>923</v>
      </c>
      <c r="L356" s="2"/>
      <c r="M356" s="2" t="s">
        <v>960</v>
      </c>
      <c r="N356" s="2" t="s">
        <v>960</v>
      </c>
      <c r="O356" s="2" t="s">
        <v>961</v>
      </c>
      <c r="P356" s="2" t="s">
        <v>962</v>
      </c>
      <c r="Q356" s="2" t="str">
        <f t="shared" si="2"/>
        <v>Bill Title: Relating to an exemption from oil and gas severance taxes for oil and gas produced in association with the production of geothermal energy., Bill Description: Relating to an exemption from oil and gas severance taxes for oil and gas produced in association with the production of geothermal energy.. </v>
      </c>
      <c r="R356" s="2"/>
    </row>
    <row r="357" ht="15.75" customHeight="1">
      <c r="A357" s="2" t="s">
        <v>921</v>
      </c>
      <c r="B357" s="2" t="s">
        <v>402</v>
      </c>
      <c r="C357" s="2" t="s">
        <v>403</v>
      </c>
      <c r="D357" s="2" t="s">
        <v>404</v>
      </c>
      <c r="E357" s="2" t="s">
        <v>405</v>
      </c>
      <c r="F357" s="2" t="s">
        <v>963</v>
      </c>
      <c r="G357" s="2" t="s">
        <v>407</v>
      </c>
      <c r="I357" s="2">
        <v>10.0</v>
      </c>
      <c r="K357" s="2" t="s">
        <v>923</v>
      </c>
      <c r="L357" s="2"/>
      <c r="M357" s="2" t="s">
        <v>964</v>
      </c>
      <c r="N357" s="2" t="s">
        <v>964</v>
      </c>
      <c r="O357" s="2" t="s">
        <v>23</v>
      </c>
      <c r="P357" s="2" t="s">
        <v>291</v>
      </c>
      <c r="Q357" s="2" t="str">
        <f t="shared" si="2"/>
        <v>Bill Title: Urging Congress to expedite natural gas exports., Bill Description: Urging Congress to expedite natural gas exports.. </v>
      </c>
      <c r="R357" s="2"/>
    </row>
    <row r="358" ht="15.75" customHeight="1">
      <c r="A358" s="2" t="s">
        <v>921</v>
      </c>
      <c r="B358" s="2" t="s">
        <v>402</v>
      </c>
      <c r="C358" s="2" t="s">
        <v>403</v>
      </c>
      <c r="D358" s="2" t="s">
        <v>404</v>
      </c>
      <c r="E358" s="2" t="s">
        <v>405</v>
      </c>
      <c r="F358" s="2" t="s">
        <v>965</v>
      </c>
      <c r="G358" s="2" t="s">
        <v>407</v>
      </c>
      <c r="I358" s="2">
        <v>8.0</v>
      </c>
      <c r="K358" s="2" t="s">
        <v>923</v>
      </c>
      <c r="L358" s="2"/>
      <c r="M358" s="2" t="s">
        <v>966</v>
      </c>
      <c r="N358" s="2" t="s">
        <v>966</v>
      </c>
      <c r="O358" s="2" t="s">
        <v>704</v>
      </c>
      <c r="P358" s="2" t="s">
        <v>967</v>
      </c>
      <c r="Q358" s="2" t="str">
        <f t="shared" si="2"/>
        <v>Bill Title: Urging Congress to reject provisions of President Barack Obama's budget that would eliminate certain deductions presently available to the oil and natural gas exploration industry., Bill Description: Urging Congress to reject provisions of President Barack Obama's budget that would eliminate certain deductions presently available to the oil and natural gas exploration industry.. </v>
      </c>
      <c r="R358" s="2"/>
    </row>
    <row r="359" ht="15.75" customHeight="1">
      <c r="A359" s="2" t="s">
        <v>921</v>
      </c>
      <c r="B359" s="2" t="s">
        <v>402</v>
      </c>
      <c r="C359" s="2" t="s">
        <v>403</v>
      </c>
      <c r="D359" s="2" t="s">
        <v>404</v>
      </c>
      <c r="E359" s="2" t="s">
        <v>405</v>
      </c>
      <c r="F359" s="2" t="s">
        <v>968</v>
      </c>
      <c r="G359" s="2" t="s">
        <v>407</v>
      </c>
      <c r="I359" s="2">
        <v>8.0</v>
      </c>
      <c r="K359" s="2" t="s">
        <v>923</v>
      </c>
      <c r="L359" s="2"/>
      <c r="M359" s="2" t="s">
        <v>969</v>
      </c>
      <c r="N359" s="2" t="s">
        <v>969</v>
      </c>
      <c r="O359" s="2" t="s">
        <v>92</v>
      </c>
      <c r="P359" s="2" t="s">
        <v>970</v>
      </c>
      <c r="Q359" s="2" t="str">
        <f t="shared" si="2"/>
        <v>Bill Title: Relating to an optional exemption from the diesel fuel tax for materials blended with taxable diesel fuel., Bill Description: Relating to an optional exemption from the diesel fuel tax for materials blended with taxable diesel fuel.. </v>
      </c>
      <c r="R359" s="2"/>
      <c r="S359" s="2" t="s">
        <v>79</v>
      </c>
    </row>
    <row r="360" ht="15.75" customHeight="1">
      <c r="A360" s="2" t="s">
        <v>921</v>
      </c>
      <c r="B360" s="2" t="s">
        <v>402</v>
      </c>
      <c r="C360" s="2" t="s">
        <v>403</v>
      </c>
      <c r="D360" s="2" t="s">
        <v>404</v>
      </c>
      <c r="E360" s="2" t="s">
        <v>405</v>
      </c>
      <c r="F360" s="2" t="s">
        <v>971</v>
      </c>
      <c r="G360" s="2" t="s">
        <v>407</v>
      </c>
      <c r="I360" s="2">
        <v>8.0</v>
      </c>
      <c r="K360" s="2" t="s">
        <v>923</v>
      </c>
      <c r="L360" s="2"/>
      <c r="M360" s="2" t="s">
        <v>972</v>
      </c>
      <c r="N360" s="2" t="s">
        <v>972</v>
      </c>
      <c r="O360" s="2" t="s">
        <v>704</v>
      </c>
      <c r="P360" s="2" t="s">
        <v>90</v>
      </c>
      <c r="Q360" s="2" t="str">
        <f t="shared" si="2"/>
        <v>Bill Title: Relating to oil and gas liens., Bill Description: Relating to oil and gas liens.. </v>
      </c>
      <c r="R360" s="2"/>
      <c r="S360" s="2" t="s">
        <v>368</v>
      </c>
    </row>
    <row r="361" ht="15.75" customHeight="1">
      <c r="A361" s="2" t="s">
        <v>921</v>
      </c>
      <c r="B361" s="2" t="s">
        <v>402</v>
      </c>
      <c r="C361" s="2" t="s">
        <v>403</v>
      </c>
      <c r="D361" s="2" t="s">
        <v>404</v>
      </c>
      <c r="E361" s="2" t="s">
        <v>405</v>
      </c>
      <c r="F361" s="2" t="s">
        <v>973</v>
      </c>
      <c r="G361" s="2" t="s">
        <v>407</v>
      </c>
      <c r="I361" s="2">
        <v>8.0</v>
      </c>
      <c r="K361" s="2" t="s">
        <v>923</v>
      </c>
      <c r="L361" s="2"/>
      <c r="M361" s="2" t="s">
        <v>974</v>
      </c>
      <c r="N361" s="2" t="s">
        <v>974</v>
      </c>
      <c r="O361" s="2" t="s">
        <v>35</v>
      </c>
      <c r="P361" s="2" t="s">
        <v>90</v>
      </c>
      <c r="Q361" s="2" t="str">
        <f t="shared" si="2"/>
        <v>Bill Title: Relating to distributed generation of electric power by natural gas powered generation facilities., Bill Description: Relating to distributed generation of electric power by natural gas powered generation facilities.. </v>
      </c>
      <c r="R361" s="2"/>
    </row>
    <row r="362" ht="15.75" customHeight="1">
      <c r="A362" s="2" t="s">
        <v>921</v>
      </c>
      <c r="B362" s="2" t="s">
        <v>402</v>
      </c>
      <c r="C362" s="2" t="s">
        <v>403</v>
      </c>
      <c r="D362" s="2" t="s">
        <v>404</v>
      </c>
      <c r="E362" s="2" t="s">
        <v>405</v>
      </c>
      <c r="F362" s="2" t="s">
        <v>975</v>
      </c>
      <c r="G362" s="2" t="s">
        <v>407</v>
      </c>
      <c r="I362" s="2">
        <v>7.0</v>
      </c>
      <c r="K362" s="2" t="s">
        <v>923</v>
      </c>
      <c r="L362" s="2"/>
      <c r="M362" s="2" t="s">
        <v>976</v>
      </c>
      <c r="N362" s="2" t="s">
        <v>976</v>
      </c>
      <c r="O362" s="2" t="s">
        <v>23</v>
      </c>
      <c r="P362" s="2" t="s">
        <v>90</v>
      </c>
      <c r="Q362" s="2" t="str">
        <f t="shared" si="2"/>
        <v>Bill Title: Expressing opposition to federal regulation of hazardous waste, water, and clean air and of the production, exploration, drilling, development, operation, transportation, and processing of oil, natural gas, petroleum, and petroleum products in the State of Texas., Bill Description: Expressing opposition to federal regulation of hazardous waste, water, and clean air and of the production, exploration, drilling, development, operation, transportation, and processing of oil, natural gas, petroleum, and petroleum products in the State of Texas.. </v>
      </c>
      <c r="R362" s="2"/>
    </row>
    <row r="363" ht="15.75" customHeight="1">
      <c r="A363" s="2" t="s">
        <v>921</v>
      </c>
      <c r="B363" s="2" t="s">
        <v>402</v>
      </c>
      <c r="C363" s="2" t="s">
        <v>403</v>
      </c>
      <c r="D363" s="2" t="s">
        <v>404</v>
      </c>
      <c r="E363" s="2" t="s">
        <v>405</v>
      </c>
      <c r="F363" s="2" t="s">
        <v>977</v>
      </c>
      <c r="G363" s="2" t="s">
        <v>407</v>
      </c>
      <c r="I363" s="2">
        <v>5.0</v>
      </c>
      <c r="K363" s="2" t="s">
        <v>923</v>
      </c>
      <c r="L363" s="2"/>
      <c r="M363" s="2" t="s">
        <v>978</v>
      </c>
      <c r="N363" s="2" t="s">
        <v>978</v>
      </c>
      <c r="O363" s="2" t="s">
        <v>704</v>
      </c>
      <c r="P363" s="2" t="s">
        <v>52</v>
      </c>
      <c r="Q363" s="2" t="str">
        <f t="shared" si="2"/>
        <v>Bill Title: Relating to the status of certain transporters of natural or synthetic gas and liquified natural gas marine terminals as gas utilities., Bill Description: Relating to the status of certain transporters of natural or synthetic gas and liquified natural gas marine terminals as gas utilities.. </v>
      </c>
      <c r="R363" s="2"/>
    </row>
    <row r="364" ht="15.75" customHeight="1">
      <c r="A364" s="2" t="s">
        <v>921</v>
      </c>
      <c r="B364" s="2" t="s">
        <v>402</v>
      </c>
      <c r="C364" s="2" t="s">
        <v>403</v>
      </c>
      <c r="D364" s="2" t="s">
        <v>404</v>
      </c>
      <c r="E364" s="2" t="s">
        <v>405</v>
      </c>
      <c r="F364" s="2" t="s">
        <v>979</v>
      </c>
      <c r="G364" s="2" t="s">
        <v>407</v>
      </c>
      <c r="I364" s="2">
        <v>5.0</v>
      </c>
      <c r="K364" s="2" t="s">
        <v>923</v>
      </c>
      <c r="L364" s="2"/>
      <c r="M364" s="2" t="s">
        <v>980</v>
      </c>
      <c r="N364" s="2" t="s">
        <v>980</v>
      </c>
      <c r="O364" s="2" t="s">
        <v>23</v>
      </c>
      <c r="P364" s="2" t="s">
        <v>981</v>
      </c>
      <c r="Q364" s="2" t="str">
        <f t="shared" si="2"/>
        <v>Bill Title: Relating to the licensure and registration of persons engaged in certain activities pertaining to compressed natural gas or liquefied natural gas containers and systems., Bill Description: Relating to the licensure and registration of persons engaged in certain activities pertaining to compressed natural gas or liquefied natural gas containers and systems.. </v>
      </c>
      <c r="R364" s="2"/>
      <c r="S364" s="2" t="s">
        <v>25</v>
      </c>
    </row>
    <row r="365" ht="15.75" customHeight="1">
      <c r="A365" s="2" t="s">
        <v>921</v>
      </c>
      <c r="B365" s="2" t="s">
        <v>402</v>
      </c>
      <c r="C365" s="2" t="s">
        <v>403</v>
      </c>
      <c r="D365" s="2" t="s">
        <v>404</v>
      </c>
      <c r="E365" s="2" t="s">
        <v>405</v>
      </c>
      <c r="F365" s="2" t="s">
        <v>982</v>
      </c>
      <c r="G365" s="2" t="s">
        <v>407</v>
      </c>
      <c r="I365" s="2">
        <v>5.0</v>
      </c>
      <c r="K365" s="2" t="s">
        <v>923</v>
      </c>
      <c r="L365" s="2"/>
      <c r="M365" s="2" t="s">
        <v>983</v>
      </c>
      <c r="N365" s="2" t="s">
        <v>983</v>
      </c>
      <c r="O365" s="2" t="s">
        <v>704</v>
      </c>
      <c r="P365" s="2" t="s">
        <v>90</v>
      </c>
      <c r="Q365" s="2" t="str">
        <f t="shared" si="2"/>
        <v>Bill Title: Relating to the administration of and exemptions from the gas production tax., Bill Description: Relating to the administration of and exemptions from the gas production tax.. </v>
      </c>
      <c r="R365" s="2"/>
    </row>
    <row r="366" ht="15.75" customHeight="1">
      <c r="A366" s="2" t="s">
        <v>921</v>
      </c>
      <c r="B366" s="2" t="s">
        <v>402</v>
      </c>
      <c r="C366" s="2" t="s">
        <v>403</v>
      </c>
      <c r="D366" s="2" t="s">
        <v>404</v>
      </c>
      <c r="E366" s="2" t="s">
        <v>405</v>
      </c>
      <c r="F366" s="2" t="s">
        <v>984</v>
      </c>
      <c r="G366" s="2" t="s">
        <v>407</v>
      </c>
      <c r="I366" s="2">
        <v>4.0</v>
      </c>
      <c r="K366" s="2" t="s">
        <v>923</v>
      </c>
      <c r="L366" s="2"/>
      <c r="M366" s="2" t="s">
        <v>985</v>
      </c>
      <c r="N366" s="2" t="s">
        <v>985</v>
      </c>
      <c r="O366" s="2" t="s">
        <v>23</v>
      </c>
      <c r="P366" s="2" t="s">
        <v>90</v>
      </c>
      <c r="Q366" s="2" t="str">
        <f t="shared" si="2"/>
        <v>Bill Title: Relating to the temporary exemption or tax reduction for certain high-cost gas., Bill Description: Relating to the temporary exemption or tax reduction for certain high-cost gas.. </v>
      </c>
      <c r="R366" s="2"/>
      <c r="S366" s="2" t="s">
        <v>368</v>
      </c>
    </row>
    <row r="367" ht="15.75" customHeight="1">
      <c r="A367" s="2" t="s">
        <v>921</v>
      </c>
      <c r="B367" s="2" t="s">
        <v>402</v>
      </c>
      <c r="C367" s="2" t="s">
        <v>403</v>
      </c>
      <c r="D367" s="2" t="s">
        <v>404</v>
      </c>
      <c r="E367" s="2" t="s">
        <v>405</v>
      </c>
      <c r="F367" s="2" t="s">
        <v>986</v>
      </c>
      <c r="G367" s="2" t="s">
        <v>407</v>
      </c>
      <c r="I367" s="2">
        <v>4.0</v>
      </c>
      <c r="K367" s="2" t="s">
        <v>923</v>
      </c>
      <c r="L367" s="2"/>
      <c r="M367" s="2" t="s">
        <v>987</v>
      </c>
      <c r="N367" s="2" t="s">
        <v>987</v>
      </c>
      <c r="O367" s="2" t="s">
        <v>23</v>
      </c>
      <c r="P367" s="2" t="s">
        <v>988</v>
      </c>
      <c r="Q367" s="2" t="str">
        <f t="shared" si="2"/>
        <v>Bill Title: Relating to a sales tax refund for sales tax overpayments by certain oil or gas severance taxpayers., Bill Description: Relating to a sales tax refund for sales tax overpayments by certain oil or gas severance taxpayers.. </v>
      </c>
      <c r="R367" s="2"/>
      <c r="S367" s="2" t="s">
        <v>368</v>
      </c>
    </row>
    <row r="368" ht="15.75" customHeight="1">
      <c r="A368" s="2" t="s">
        <v>921</v>
      </c>
      <c r="B368" s="2" t="s">
        <v>402</v>
      </c>
      <c r="C368" s="2" t="s">
        <v>403</v>
      </c>
      <c r="D368" s="2" t="s">
        <v>404</v>
      </c>
      <c r="E368" s="2" t="s">
        <v>405</v>
      </c>
      <c r="F368" s="2" t="s">
        <v>989</v>
      </c>
      <c r="G368" s="2" t="s">
        <v>407</v>
      </c>
      <c r="I368" s="2">
        <v>4.0</v>
      </c>
      <c r="K368" s="2" t="s">
        <v>923</v>
      </c>
      <c r="L368" s="2"/>
      <c r="M368" s="2" t="s">
        <v>990</v>
      </c>
      <c r="N368" s="2" t="s">
        <v>990</v>
      </c>
      <c r="O368" s="2" t="s">
        <v>23</v>
      </c>
      <c r="P368" s="2" t="s">
        <v>90</v>
      </c>
      <c r="Q368" s="2" t="str">
        <f t="shared" si="2"/>
        <v>Bill Title: Relating to calculation of daily production for purposes of the oil and gas production tax credits for low-producing wells and leases., Bill Description: Relating to calculation of daily production for purposes of the oil and gas production tax credits for low-producing wells and leases.. </v>
      </c>
      <c r="R368" s="2"/>
      <c r="S368" s="2" t="s">
        <v>368</v>
      </c>
    </row>
    <row r="369" ht="15.75" customHeight="1">
      <c r="A369" s="2" t="s">
        <v>921</v>
      </c>
      <c r="B369" s="2" t="s">
        <v>402</v>
      </c>
      <c r="C369" s="2" t="s">
        <v>403</v>
      </c>
      <c r="D369" s="2" t="s">
        <v>404</v>
      </c>
      <c r="E369" s="2" t="s">
        <v>405</v>
      </c>
      <c r="F369" s="2" t="s">
        <v>991</v>
      </c>
      <c r="G369" s="2" t="s">
        <v>407</v>
      </c>
      <c r="I369" s="2">
        <v>3.0</v>
      </c>
      <c r="K369" s="2" t="s">
        <v>923</v>
      </c>
      <c r="L369" s="2"/>
      <c r="M369" s="2" t="s">
        <v>992</v>
      </c>
      <c r="N369" s="2" t="s">
        <v>992</v>
      </c>
      <c r="O369" s="2" t="s">
        <v>993</v>
      </c>
      <c r="P369" s="2" t="s">
        <v>90</v>
      </c>
      <c r="Q369" s="2" t="str">
        <f t="shared" si="2"/>
        <v>Bill Title: Relating to the prohibition of local motor fuel taxes on compressed natural gas and liquefied natural gas., Bill Description: Relating to the prohibition of local motor fuel taxes on compressed natural gas and liquefied natural gas.. </v>
      </c>
      <c r="R369" s="2"/>
      <c r="S369" s="2" t="s">
        <v>79</v>
      </c>
    </row>
    <row r="370" ht="15.75" customHeight="1">
      <c r="A370" s="2" t="s">
        <v>994</v>
      </c>
      <c r="B370" s="2" t="s">
        <v>433</v>
      </c>
      <c r="C370" s="2" t="s">
        <v>403</v>
      </c>
      <c r="D370" s="2" t="s">
        <v>404</v>
      </c>
      <c r="E370" s="2" t="s">
        <v>405</v>
      </c>
      <c r="F370" s="2" t="s">
        <v>995</v>
      </c>
      <c r="G370" s="2" t="s">
        <v>407</v>
      </c>
      <c r="I370" s="2">
        <v>92.0</v>
      </c>
      <c r="K370" s="2" t="s">
        <v>996</v>
      </c>
      <c r="L370" s="2"/>
      <c r="M370" s="2" t="s">
        <v>997</v>
      </c>
      <c r="N370" s="2" t="s">
        <v>997</v>
      </c>
      <c r="O370" s="2" t="s">
        <v>100</v>
      </c>
      <c r="P370" s="2" t="s">
        <v>101</v>
      </c>
      <c r="Q370" s="2" t="str">
        <f t="shared" si="2"/>
        <v>Bill Title: Relating to the operation of property owners' associations., Bill Description: Relating to the operation of property owners' associations.. </v>
      </c>
      <c r="R370" s="2"/>
    </row>
    <row r="371" ht="15.75" customHeight="1">
      <c r="A371" s="2" t="s">
        <v>994</v>
      </c>
      <c r="B371" s="2" t="s">
        <v>433</v>
      </c>
      <c r="C371" s="2" t="s">
        <v>403</v>
      </c>
      <c r="D371" s="2" t="s">
        <v>404</v>
      </c>
      <c r="E371" s="2" t="s">
        <v>405</v>
      </c>
      <c r="F371" s="2" t="s">
        <v>998</v>
      </c>
      <c r="G371" s="2" t="s">
        <v>407</v>
      </c>
      <c r="I371" s="2">
        <v>30.0</v>
      </c>
      <c r="K371" s="2" t="s">
        <v>996</v>
      </c>
      <c r="L371" s="2"/>
      <c r="M371" s="2" t="s">
        <v>999</v>
      </c>
      <c r="N371" s="2" t="s">
        <v>999</v>
      </c>
      <c r="O371" s="2" t="s">
        <v>183</v>
      </c>
      <c r="P371" s="2" t="s">
        <v>226</v>
      </c>
      <c r="Q371" s="2" t="str">
        <f t="shared" si="2"/>
        <v>Bill Title: Relating to the administration and purposes of the system benefit fund and the eligibility of customers for benefits under certain programs financed by the system benefit fund and other programs., Bill Description: Relating to the administration and purposes of the system benefit fund and the eligibility of customers for benefits under certain programs financed by the system benefit fund and other programs.. </v>
      </c>
      <c r="R371" s="2"/>
    </row>
    <row r="372" ht="15.75" customHeight="1">
      <c r="A372" s="2" t="s">
        <v>994</v>
      </c>
      <c r="B372" s="2" t="s">
        <v>433</v>
      </c>
      <c r="C372" s="2" t="s">
        <v>403</v>
      </c>
      <c r="D372" s="2" t="s">
        <v>404</v>
      </c>
      <c r="E372" s="2" t="s">
        <v>405</v>
      </c>
      <c r="F372" s="2" t="s">
        <v>1000</v>
      </c>
      <c r="G372" s="2" t="s">
        <v>407</v>
      </c>
      <c r="I372" s="2">
        <v>30.0</v>
      </c>
      <c r="K372" s="2" t="s">
        <v>996</v>
      </c>
      <c r="L372" s="2"/>
      <c r="M372" s="2" t="s">
        <v>1001</v>
      </c>
      <c r="N372" s="2" t="s">
        <v>1001</v>
      </c>
      <c r="O372" s="2" t="s">
        <v>1002</v>
      </c>
      <c r="P372" s="2" t="s">
        <v>275</v>
      </c>
      <c r="Q372" s="2" t="str">
        <f t="shared" si="2"/>
        <v>Bill Title: Relating to the creation of a distributed and wholesale solar generation incentive program and to encouraging the use of solar energy devices., Bill Description: Relating to the creation of a distributed and wholesale solar generation incentive program and to encouraging the use of solar energy devices.. </v>
      </c>
      <c r="R372" s="2"/>
    </row>
    <row r="373" ht="15.75" customHeight="1">
      <c r="A373" s="2" t="s">
        <v>994</v>
      </c>
      <c r="B373" s="2" t="s">
        <v>433</v>
      </c>
      <c r="C373" s="2" t="s">
        <v>403</v>
      </c>
      <c r="D373" s="2" t="s">
        <v>404</v>
      </c>
      <c r="E373" s="2" t="s">
        <v>405</v>
      </c>
      <c r="F373" s="2" t="s">
        <v>1003</v>
      </c>
      <c r="G373" s="2" t="s">
        <v>407</v>
      </c>
      <c r="I373" s="2">
        <v>24.0</v>
      </c>
      <c r="K373" s="2" t="s">
        <v>996</v>
      </c>
      <c r="L373" s="2"/>
      <c r="M373" s="2" t="s">
        <v>1004</v>
      </c>
      <c r="N373" s="2" t="s">
        <v>1004</v>
      </c>
      <c r="O373" s="2" t="s">
        <v>100</v>
      </c>
      <c r="P373" s="2" t="s">
        <v>1005</v>
      </c>
      <c r="Q373" s="2" t="str">
        <f t="shared" si="2"/>
        <v>Bill Title: Relating to the regulation by a property owners' association of the installation of solar energy devices and certain roofing materials on property., Bill Description: Relating to the regulation by a property owners' association of the installation of solar energy devices and certain roofing materials on property.. </v>
      </c>
      <c r="R373" s="2"/>
    </row>
    <row r="374" ht="15.75" customHeight="1">
      <c r="A374" s="2" t="s">
        <v>994</v>
      </c>
      <c r="B374" s="2" t="s">
        <v>433</v>
      </c>
      <c r="C374" s="2" t="s">
        <v>403</v>
      </c>
      <c r="D374" s="2" t="s">
        <v>404</v>
      </c>
      <c r="E374" s="2" t="s">
        <v>405</v>
      </c>
      <c r="F374" s="2" t="s">
        <v>1006</v>
      </c>
      <c r="G374" s="2" t="s">
        <v>407</v>
      </c>
      <c r="I374" s="2">
        <v>23.0</v>
      </c>
      <c r="K374" s="2" t="s">
        <v>996</v>
      </c>
      <c r="L374" s="2"/>
      <c r="M374" s="2" t="s">
        <v>1007</v>
      </c>
      <c r="N374" s="2" t="s">
        <v>1007</v>
      </c>
      <c r="O374" s="2" t="s">
        <v>100</v>
      </c>
      <c r="P374" s="2" t="s">
        <v>215</v>
      </c>
      <c r="Q374" s="2" t="str">
        <f t="shared" si="2"/>
        <v>Bill Title: Relating to the regulation by a property owners' association of the installation of solar energy devices on property., Bill Description: Relating to the regulation by a property owners' association of the installation of solar energy devices on property.. </v>
      </c>
      <c r="R374" s="2"/>
    </row>
    <row r="375" ht="15.75" customHeight="1">
      <c r="A375" s="2" t="s">
        <v>994</v>
      </c>
      <c r="B375" s="2" t="s">
        <v>433</v>
      </c>
      <c r="C375" s="2" t="s">
        <v>403</v>
      </c>
      <c r="D375" s="2" t="s">
        <v>404</v>
      </c>
      <c r="E375" s="2" t="s">
        <v>405</v>
      </c>
      <c r="F375" s="2" t="s">
        <v>1008</v>
      </c>
      <c r="G375" s="2" t="s">
        <v>407</v>
      </c>
      <c r="I375" s="2">
        <v>19.0</v>
      </c>
      <c r="K375" s="2" t="s">
        <v>996</v>
      </c>
      <c r="L375" s="2"/>
      <c r="M375" s="2" t="s">
        <v>1009</v>
      </c>
      <c r="N375" s="2" t="s">
        <v>1009</v>
      </c>
      <c r="O375" s="2" t="s">
        <v>35</v>
      </c>
      <c r="P375" s="2" t="s">
        <v>1010</v>
      </c>
      <c r="Q375" s="2" t="str">
        <f t="shared" si="2"/>
        <v>Bill Title: Relating to distributed renewable generation of electric power., Bill Description: Relating to distributed renewable generation of electric power.. </v>
      </c>
      <c r="R375" s="2"/>
    </row>
    <row r="376" ht="15.75" customHeight="1">
      <c r="A376" s="2" t="s">
        <v>994</v>
      </c>
      <c r="B376" s="2" t="s">
        <v>433</v>
      </c>
      <c r="C376" s="2" t="s">
        <v>403</v>
      </c>
      <c r="D376" s="2" t="s">
        <v>404</v>
      </c>
      <c r="E376" s="2" t="s">
        <v>405</v>
      </c>
      <c r="F376" s="2" t="s">
        <v>1011</v>
      </c>
      <c r="G376" s="2" t="s">
        <v>407</v>
      </c>
      <c r="I376" s="2">
        <v>18.0</v>
      </c>
      <c r="K376" s="2" t="s">
        <v>996</v>
      </c>
      <c r="L376" s="2"/>
      <c r="M376" s="2" t="s">
        <v>1012</v>
      </c>
      <c r="N376" s="2" t="s">
        <v>1012</v>
      </c>
      <c r="O376" s="2" t="s">
        <v>183</v>
      </c>
      <c r="P376" s="2" t="s">
        <v>1013</v>
      </c>
      <c r="Q376" s="2" t="str">
        <f t="shared" si="2"/>
        <v>Bill Title: Relating to the establishment and funding of a green job skills training program., Bill Description: Relating to the establishment and funding of a green job skills training program.. </v>
      </c>
      <c r="R376" s="2"/>
    </row>
    <row r="377" ht="15.75" customHeight="1">
      <c r="A377" s="2" t="s">
        <v>994</v>
      </c>
      <c r="B377" s="2" t="s">
        <v>433</v>
      </c>
      <c r="C377" s="2" t="s">
        <v>403</v>
      </c>
      <c r="D377" s="2" t="s">
        <v>404</v>
      </c>
      <c r="E377" s="2" t="s">
        <v>405</v>
      </c>
      <c r="F377" s="2" t="s">
        <v>1014</v>
      </c>
      <c r="G377" s="2" t="s">
        <v>407</v>
      </c>
      <c r="I377" s="2">
        <v>17.0</v>
      </c>
      <c r="K377" s="2" t="s">
        <v>996</v>
      </c>
      <c r="L377" s="2"/>
      <c r="M377" s="2" t="s">
        <v>1015</v>
      </c>
      <c r="N377" s="2" t="s">
        <v>1015</v>
      </c>
      <c r="O377" s="2" t="s">
        <v>143</v>
      </c>
      <c r="P377" s="2" t="s">
        <v>90</v>
      </c>
      <c r="Q377" s="2" t="str">
        <f t="shared" si="2"/>
        <v>Bill Title: Relating to energy efficiency goals and programs, public information regarding energy efficiency programs, and the participation of loads in certain energy markets., Bill Description: Relating to energy efficiency goals and programs, public information regarding energy efficiency programs, and the participation of loads in certain energy markets.. </v>
      </c>
      <c r="R377" s="2"/>
    </row>
    <row r="378" ht="15.75" customHeight="1">
      <c r="A378" s="2" t="s">
        <v>994</v>
      </c>
      <c r="B378" s="2" t="s">
        <v>433</v>
      </c>
      <c r="C378" s="2" t="s">
        <v>403</v>
      </c>
      <c r="D378" s="2" t="s">
        <v>404</v>
      </c>
      <c r="E378" s="2" t="s">
        <v>405</v>
      </c>
      <c r="F378" s="2" t="s">
        <v>1016</v>
      </c>
      <c r="G378" s="2" t="s">
        <v>407</v>
      </c>
      <c r="I378" s="2">
        <v>17.0</v>
      </c>
      <c r="K378" s="2" t="s">
        <v>996</v>
      </c>
      <c r="L378" s="2"/>
      <c r="M378" s="2" t="s">
        <v>1017</v>
      </c>
      <c r="N378" s="2" t="s">
        <v>1017</v>
      </c>
      <c r="O378" s="2" t="s">
        <v>143</v>
      </c>
      <c r="P378" s="2" t="s">
        <v>36</v>
      </c>
      <c r="Q378" s="2" t="str">
        <f t="shared" si="2"/>
        <v>Bill Title: Relating to the adoption of energy efficient building standards and energy efficiency and conservation standards for instructional facilities., Bill Description: Relating to the adoption of energy efficient building standards and energy efficiency and conservation standards for instructional facilities.. </v>
      </c>
      <c r="R378" s="2"/>
    </row>
    <row r="379" ht="15.75" customHeight="1">
      <c r="A379" s="2" t="s">
        <v>994</v>
      </c>
      <c r="B379" s="2" t="s">
        <v>433</v>
      </c>
      <c r="C379" s="2" t="s">
        <v>403</v>
      </c>
      <c r="D379" s="2" t="s">
        <v>404</v>
      </c>
      <c r="E379" s="2" t="s">
        <v>405</v>
      </c>
      <c r="F379" s="2" t="s">
        <v>1018</v>
      </c>
      <c r="G379" s="2" t="s">
        <v>407</v>
      </c>
      <c r="I379" s="2">
        <v>17.0</v>
      </c>
      <c r="K379" s="2" t="s">
        <v>996</v>
      </c>
      <c r="L379" s="2"/>
      <c r="M379" s="2" t="s">
        <v>1019</v>
      </c>
      <c r="N379" s="2" t="s">
        <v>1019</v>
      </c>
      <c r="O379" s="2" t="s">
        <v>143</v>
      </c>
      <c r="P379" s="2" t="s">
        <v>918</v>
      </c>
      <c r="Q379" s="2" t="str">
        <f t="shared" si="2"/>
        <v>Bill Title: Relating to energy efficiency goals and programs and demand reduction targets; creating an office of energy efficiency deployment in the state energy conservation office., Bill Description: Relating to energy efficiency goals and programs and demand reduction targets; creating an office of energy efficiency deployment in the state energy conservation office.. </v>
      </c>
      <c r="R379" s="2"/>
    </row>
    <row r="380" ht="15.75" customHeight="1">
      <c r="A380" s="2" t="s">
        <v>994</v>
      </c>
      <c r="B380" s="2" t="s">
        <v>433</v>
      </c>
      <c r="C380" s="2" t="s">
        <v>403</v>
      </c>
      <c r="D380" s="2" t="s">
        <v>404</v>
      </c>
      <c r="E380" s="2" t="s">
        <v>405</v>
      </c>
      <c r="F380" s="2" t="s">
        <v>1020</v>
      </c>
      <c r="G380" s="2" t="s">
        <v>407</v>
      </c>
      <c r="I380" s="2">
        <v>16.0</v>
      </c>
      <c r="K380" s="2" t="s">
        <v>996</v>
      </c>
      <c r="L380" s="2"/>
      <c r="M380" s="2" t="s">
        <v>1021</v>
      </c>
      <c r="N380" s="2" t="s">
        <v>1021</v>
      </c>
      <c r="O380" s="2" t="s">
        <v>183</v>
      </c>
      <c r="P380" s="2" t="s">
        <v>90</v>
      </c>
      <c r="Q380" s="2" t="str">
        <f t="shared" si="2"/>
        <v>Bill Title: Relating to the promotion and use of renewable energy systems and energy efficiency improvements; authorizing the issuance of revenue bonds., Bill Description: Relating to the promotion and use of renewable energy systems and energy efficiency improvements; authorizing the issuance of revenue bonds.. </v>
      </c>
      <c r="R380" s="2"/>
    </row>
    <row r="381" ht="15.75" customHeight="1">
      <c r="A381" s="2" t="s">
        <v>994</v>
      </c>
      <c r="B381" s="2" t="s">
        <v>433</v>
      </c>
      <c r="C381" s="2" t="s">
        <v>403</v>
      </c>
      <c r="D381" s="2" t="s">
        <v>404</v>
      </c>
      <c r="E381" s="2" t="s">
        <v>405</v>
      </c>
      <c r="F381" s="2" t="s">
        <v>1022</v>
      </c>
      <c r="G381" s="2" t="s">
        <v>407</v>
      </c>
      <c r="I381" s="2">
        <v>15.0</v>
      </c>
      <c r="K381" s="2" t="s">
        <v>996</v>
      </c>
      <c r="L381" s="2"/>
      <c r="M381" s="2" t="s">
        <v>1015</v>
      </c>
      <c r="N381" s="2" t="s">
        <v>1015</v>
      </c>
      <c r="O381" s="2" t="s">
        <v>183</v>
      </c>
      <c r="P381" s="2" t="s">
        <v>617</v>
      </c>
      <c r="Q381" s="2" t="str">
        <f t="shared" si="2"/>
        <v>Bill Title: Relating to energy efficiency goals and programs, public information regarding energy efficiency programs, and the participation of loads in certain energy markets., Bill Description: Relating to energy efficiency goals and programs, public information regarding energy efficiency programs, and the participation of loads in certain energy markets.. </v>
      </c>
      <c r="R381" s="2"/>
    </row>
    <row r="382" ht="15.75" customHeight="1">
      <c r="A382" s="2" t="s">
        <v>994</v>
      </c>
      <c r="B382" s="2" t="s">
        <v>433</v>
      </c>
      <c r="C382" s="2" t="s">
        <v>403</v>
      </c>
      <c r="D382" s="2" t="s">
        <v>404</v>
      </c>
      <c r="E382" s="2" t="s">
        <v>405</v>
      </c>
      <c r="F382" s="2" t="s">
        <v>1023</v>
      </c>
      <c r="G382" s="2" t="s">
        <v>407</v>
      </c>
      <c r="I382" s="2">
        <v>15.0</v>
      </c>
      <c r="K382" s="2" t="s">
        <v>996</v>
      </c>
      <c r="L382" s="2"/>
      <c r="M382" s="2" t="s">
        <v>1024</v>
      </c>
      <c r="N382" s="2" t="s">
        <v>1024</v>
      </c>
      <c r="O382" s="2" t="s">
        <v>143</v>
      </c>
      <c r="P382" s="2" t="s">
        <v>90</v>
      </c>
      <c r="Q382" s="2" t="str">
        <f t="shared" si="2"/>
        <v>Bill Title: Relating to energy efficiency programs in institutions of higher education and certain governmental entities., Bill Description: Relating to energy efficiency programs in institutions of higher education and certain governmental entities.. </v>
      </c>
      <c r="R382" s="2"/>
    </row>
    <row r="383" ht="15.75" customHeight="1">
      <c r="A383" s="2" t="s">
        <v>994</v>
      </c>
      <c r="B383" s="2" t="s">
        <v>433</v>
      </c>
      <c r="C383" s="2" t="s">
        <v>403</v>
      </c>
      <c r="D383" s="2" t="s">
        <v>404</v>
      </c>
      <c r="E383" s="2" t="s">
        <v>405</v>
      </c>
      <c r="F383" s="2" t="s">
        <v>1025</v>
      </c>
      <c r="G383" s="2" t="s">
        <v>407</v>
      </c>
      <c r="I383" s="2">
        <v>15.0</v>
      </c>
      <c r="K383" s="2" t="s">
        <v>996</v>
      </c>
      <c r="L383" s="2"/>
      <c r="M383" s="2" t="s">
        <v>1015</v>
      </c>
      <c r="N383" s="2" t="s">
        <v>1015</v>
      </c>
      <c r="O383" s="2" t="s">
        <v>183</v>
      </c>
      <c r="P383" s="2" t="s">
        <v>52</v>
      </c>
      <c r="Q383" s="2" t="str">
        <f t="shared" si="2"/>
        <v>Bill Title: Relating to energy efficiency goals and programs, public information regarding energy efficiency programs, and the participation of loads in certain energy markets., Bill Description: Relating to energy efficiency goals and programs, public information regarding energy efficiency programs, and the participation of loads in certain energy markets.. </v>
      </c>
      <c r="R383" s="2"/>
    </row>
    <row r="384" ht="15.75" customHeight="1">
      <c r="A384" s="2" t="s">
        <v>994</v>
      </c>
      <c r="B384" s="2" t="s">
        <v>433</v>
      </c>
      <c r="C384" s="2" t="s">
        <v>403</v>
      </c>
      <c r="D384" s="2" t="s">
        <v>404</v>
      </c>
      <c r="E384" s="2" t="s">
        <v>405</v>
      </c>
      <c r="F384" s="2" t="s">
        <v>1026</v>
      </c>
      <c r="G384" s="2" t="s">
        <v>407</v>
      </c>
      <c r="I384" s="2">
        <v>15.0</v>
      </c>
      <c r="K384" s="2" t="s">
        <v>996</v>
      </c>
      <c r="L384" s="2"/>
      <c r="M384" s="2" t="s">
        <v>1027</v>
      </c>
      <c r="N384" s="2" t="s">
        <v>1027</v>
      </c>
      <c r="O384" s="2" t="s">
        <v>143</v>
      </c>
      <c r="P384" s="2" t="s">
        <v>52</v>
      </c>
      <c r="Q384" s="2" t="str">
        <f t="shared" si="2"/>
        <v>Bill Title: Relating to the duties of certain utilities regarding energy efficiency reports and emergency notification systems., Bill Description: Relating to the duties of certain utilities regarding energy efficiency reports and emergency notification systems.. </v>
      </c>
      <c r="R384" s="2"/>
    </row>
    <row r="385" ht="15.75" customHeight="1">
      <c r="A385" s="2" t="s">
        <v>994</v>
      </c>
      <c r="B385" s="2" t="s">
        <v>433</v>
      </c>
      <c r="C385" s="2" t="s">
        <v>403</v>
      </c>
      <c r="D385" s="2" t="s">
        <v>404</v>
      </c>
      <c r="E385" s="2" t="s">
        <v>405</v>
      </c>
      <c r="F385" s="2" t="s">
        <v>1028</v>
      </c>
      <c r="G385" s="2" t="s">
        <v>407</v>
      </c>
      <c r="I385" s="2">
        <v>14.0</v>
      </c>
      <c r="K385" s="2" t="s">
        <v>996</v>
      </c>
      <c r="L385" s="2"/>
      <c r="M385" s="2" t="s">
        <v>1029</v>
      </c>
      <c r="N385" s="2" t="s">
        <v>1029</v>
      </c>
      <c r="O385" s="2" t="s">
        <v>1030</v>
      </c>
      <c r="P385" s="2" t="s">
        <v>90</v>
      </c>
      <c r="Q385" s="2" t="str">
        <f t="shared" si="2"/>
        <v>Bill Title: Relating to a pilot revolving loan program for retrofitting public school buildings with photovoltaic solar panels and associated energy efficiency improvements., Bill Description: Relating to a pilot revolving loan program for retrofitting public school buildings with photovoltaic solar panels and associated energy efficiency improvements.. </v>
      </c>
      <c r="R385" s="2"/>
    </row>
    <row r="386" ht="15.75" customHeight="1">
      <c r="A386" s="2" t="s">
        <v>994</v>
      </c>
      <c r="B386" s="2" t="s">
        <v>433</v>
      </c>
      <c r="C386" s="2" t="s">
        <v>403</v>
      </c>
      <c r="D386" s="2" t="s">
        <v>404</v>
      </c>
      <c r="E386" s="2" t="s">
        <v>405</v>
      </c>
      <c r="F386" s="2" t="s">
        <v>1031</v>
      </c>
      <c r="G386" s="2" t="s">
        <v>407</v>
      </c>
      <c r="I386" s="2">
        <v>14.0</v>
      </c>
      <c r="K386" s="2" t="s">
        <v>996</v>
      </c>
      <c r="L386" s="2"/>
      <c r="M386" s="2" t="s">
        <v>1032</v>
      </c>
      <c r="N386" s="2" t="s">
        <v>1032</v>
      </c>
      <c r="O386" s="2" t="s">
        <v>100</v>
      </c>
      <c r="P386" s="2" t="s">
        <v>1033</v>
      </c>
      <c r="Q386" s="2" t="str">
        <f t="shared" si="2"/>
        <v>Bill Title: Relating to a requirement that the General Land Office conduct a study regarding the use of wind or solar power to desalinate brackish groundwater., Bill Description: Relating to a requirement that the General Land Office conduct a study regarding the use of wind or solar power to desalinate brackish groundwater.. </v>
      </c>
      <c r="R386" s="2"/>
      <c r="S386" s="2" t="s">
        <v>44</v>
      </c>
    </row>
    <row r="387" ht="15.75" customHeight="1">
      <c r="A387" s="2" t="s">
        <v>994</v>
      </c>
      <c r="B387" s="2" t="s">
        <v>433</v>
      </c>
      <c r="C387" s="2" t="s">
        <v>403</v>
      </c>
      <c r="D387" s="2" t="s">
        <v>404</v>
      </c>
      <c r="E387" s="2" t="s">
        <v>405</v>
      </c>
      <c r="F387" s="2" t="s">
        <v>1034</v>
      </c>
      <c r="G387" s="2" t="s">
        <v>407</v>
      </c>
      <c r="I387" s="2">
        <v>13.0</v>
      </c>
      <c r="K387" s="2" t="s">
        <v>996</v>
      </c>
      <c r="L387" s="2"/>
      <c r="M387" s="2" t="s">
        <v>1035</v>
      </c>
      <c r="N387" s="2" t="s">
        <v>1035</v>
      </c>
      <c r="O387" s="2" t="s">
        <v>35</v>
      </c>
      <c r="P387" s="2" t="s">
        <v>101</v>
      </c>
      <c r="Q387" s="2" t="str">
        <f t="shared" si="2"/>
        <v>Bill Title: Relating to distributed renewable generation of electricity., Bill Description: Relating to distributed renewable generation of electricity.. </v>
      </c>
      <c r="R387" s="2"/>
      <c r="S387" s="2" t="s">
        <v>44</v>
      </c>
    </row>
    <row r="388" ht="15.75" customHeight="1">
      <c r="A388" s="2" t="s">
        <v>994</v>
      </c>
      <c r="B388" s="2" t="s">
        <v>433</v>
      </c>
      <c r="C388" s="2" t="s">
        <v>403</v>
      </c>
      <c r="D388" s="2" t="s">
        <v>404</v>
      </c>
      <c r="E388" s="2" t="s">
        <v>405</v>
      </c>
      <c r="F388" s="2" t="s">
        <v>1036</v>
      </c>
      <c r="G388" s="2" t="s">
        <v>407</v>
      </c>
      <c r="I388" s="2">
        <v>13.0</v>
      </c>
      <c r="K388" s="2" t="s">
        <v>996</v>
      </c>
      <c r="L388" s="2"/>
      <c r="M388" s="2" t="s">
        <v>1037</v>
      </c>
      <c r="N388" s="2" t="s">
        <v>1037</v>
      </c>
      <c r="O388" s="2" t="s">
        <v>143</v>
      </c>
      <c r="P388" s="2" t="s">
        <v>291</v>
      </c>
      <c r="Q388" s="2" t="str">
        <f t="shared" si="2"/>
        <v>Bill Title: Relating to creating an energy efficiency council to coordinate administration of energy efficiency programs., Bill Description: Relating to creating an energy efficiency council to coordinate administration of energy efficiency programs.. </v>
      </c>
      <c r="R388" s="2"/>
    </row>
    <row r="389" ht="15.75" customHeight="1">
      <c r="A389" s="2" t="s">
        <v>994</v>
      </c>
      <c r="B389" s="2" t="s">
        <v>433</v>
      </c>
      <c r="C389" s="2" t="s">
        <v>403</v>
      </c>
      <c r="D389" s="2" t="s">
        <v>404</v>
      </c>
      <c r="E389" s="2" t="s">
        <v>405</v>
      </c>
      <c r="F389" s="2" t="s">
        <v>1038</v>
      </c>
      <c r="G389" s="2" t="s">
        <v>407</v>
      </c>
      <c r="I389" s="2">
        <v>13.0</v>
      </c>
      <c r="K389" s="2" t="s">
        <v>996</v>
      </c>
      <c r="L389" s="2"/>
      <c r="M389" s="2" t="s">
        <v>1039</v>
      </c>
      <c r="N389" s="2" t="s">
        <v>1039</v>
      </c>
      <c r="O389" s="2" t="s">
        <v>35</v>
      </c>
      <c r="P389" s="2" t="s">
        <v>101</v>
      </c>
      <c r="Q389" s="2" t="str">
        <f t="shared" si="2"/>
        <v>Bill Title: Relating to the regulation of distributed renewable generation of electricity., Bill Description: Relating to the regulation of distributed renewable generation of electricity.. </v>
      </c>
      <c r="R389" s="2"/>
    </row>
    <row r="390" ht="15.75" customHeight="1">
      <c r="A390" s="2" t="s">
        <v>994</v>
      </c>
      <c r="B390" s="2" t="s">
        <v>433</v>
      </c>
      <c r="C390" s="2" t="s">
        <v>403</v>
      </c>
      <c r="D390" s="2" t="s">
        <v>404</v>
      </c>
      <c r="E390" s="2" t="s">
        <v>405</v>
      </c>
      <c r="F390" s="2" t="s">
        <v>1040</v>
      </c>
      <c r="G390" s="2" t="s">
        <v>407</v>
      </c>
      <c r="I390" s="2">
        <v>13.0</v>
      </c>
      <c r="K390" s="2" t="s">
        <v>996</v>
      </c>
      <c r="L390" s="2"/>
      <c r="M390" s="2" t="s">
        <v>1041</v>
      </c>
      <c r="N390" s="2" t="s">
        <v>1041</v>
      </c>
      <c r="O390" s="2" t="s">
        <v>214</v>
      </c>
      <c r="P390" s="2" t="s">
        <v>73</v>
      </c>
      <c r="Q390" s="2" t="str">
        <f t="shared" si="2"/>
        <v>Bill Title: Relating to the establishment of a residential energy efficiency loan program., Bill Description: Relating to the establishment of a residential energy efficiency loan program.. </v>
      </c>
      <c r="R390" s="2"/>
      <c r="S390" s="2" t="s">
        <v>145</v>
      </c>
    </row>
    <row r="391" ht="15.75" customHeight="1">
      <c r="A391" s="2" t="s">
        <v>994</v>
      </c>
      <c r="B391" s="2" t="s">
        <v>433</v>
      </c>
      <c r="C391" s="2" t="s">
        <v>403</v>
      </c>
      <c r="D391" s="2" t="s">
        <v>404</v>
      </c>
      <c r="E391" s="2" t="s">
        <v>405</v>
      </c>
      <c r="F391" s="2" t="s">
        <v>1042</v>
      </c>
      <c r="G391" s="2" t="s">
        <v>407</v>
      </c>
      <c r="I391" s="2">
        <v>12.0</v>
      </c>
      <c r="K391" s="2" t="s">
        <v>996</v>
      </c>
      <c r="L391" s="2"/>
      <c r="M391" s="2" t="s">
        <v>1043</v>
      </c>
      <c r="N391" s="2" t="s">
        <v>1043</v>
      </c>
      <c r="O391" s="2" t="s">
        <v>35</v>
      </c>
      <c r="P391" s="2" t="s">
        <v>1033</v>
      </c>
      <c r="Q391" s="2" t="str">
        <f t="shared" si="2"/>
        <v>Bill Title: Relating to use of the money from the Texas enterprise fund to promote renewable energy technology., Bill Description: Relating to use of the money from the Texas enterprise fund to promote renewable energy technology.. </v>
      </c>
      <c r="R391" s="2"/>
    </row>
    <row r="392" ht="15.75" customHeight="1">
      <c r="A392" s="2" t="s">
        <v>994</v>
      </c>
      <c r="B392" s="2" t="s">
        <v>433</v>
      </c>
      <c r="C392" s="2" t="s">
        <v>403</v>
      </c>
      <c r="D392" s="2" t="s">
        <v>404</v>
      </c>
      <c r="E392" s="2" t="s">
        <v>405</v>
      </c>
      <c r="F392" s="2" t="s">
        <v>1044</v>
      </c>
      <c r="G392" s="2" t="s">
        <v>407</v>
      </c>
      <c r="I392" s="2">
        <v>12.0</v>
      </c>
      <c r="K392" s="2" t="s">
        <v>996</v>
      </c>
      <c r="L392" s="2"/>
      <c r="M392" s="2" t="s">
        <v>1045</v>
      </c>
      <c r="N392" s="2" t="s">
        <v>1045</v>
      </c>
      <c r="O392" s="2" t="s">
        <v>143</v>
      </c>
      <c r="P392" s="2" t="s">
        <v>129</v>
      </c>
      <c r="Q392" s="2" t="str">
        <f t="shared" si="2"/>
        <v>Bill Title: Relating to energy and efficiency conservation programs administered by the Texas Public Utility Commission., Bill Description: Relating to energy and efficiency conservation programs administered by the Texas Public Utility Commission.. </v>
      </c>
      <c r="R392" s="2"/>
    </row>
    <row r="393" ht="15.75" customHeight="1">
      <c r="A393" s="2" t="s">
        <v>994</v>
      </c>
      <c r="B393" s="2" t="s">
        <v>433</v>
      </c>
      <c r="C393" s="2" t="s">
        <v>403</v>
      </c>
      <c r="D393" s="2" t="s">
        <v>404</v>
      </c>
      <c r="E393" s="2" t="s">
        <v>405</v>
      </c>
      <c r="F393" s="2" t="s">
        <v>1046</v>
      </c>
      <c r="G393" s="2" t="s">
        <v>407</v>
      </c>
      <c r="I393" s="2">
        <v>12.0</v>
      </c>
      <c r="K393" s="2" t="s">
        <v>996</v>
      </c>
      <c r="L393" s="2"/>
      <c r="M393" s="2" t="s">
        <v>1039</v>
      </c>
      <c r="N393" s="2" t="s">
        <v>1039</v>
      </c>
      <c r="O393" s="2" t="s">
        <v>35</v>
      </c>
      <c r="P393" s="2" t="s">
        <v>275</v>
      </c>
      <c r="Q393" s="2" t="str">
        <f t="shared" si="2"/>
        <v>Bill Title: Relating to the regulation of distributed renewable generation of electricity., Bill Description: Relating to the regulation of distributed renewable generation of electricity.. </v>
      </c>
      <c r="R393" s="2"/>
    </row>
    <row r="394" ht="15.75" customHeight="1">
      <c r="A394" s="2" t="s">
        <v>994</v>
      </c>
      <c r="B394" s="2" t="s">
        <v>433</v>
      </c>
      <c r="C394" s="2" t="s">
        <v>403</v>
      </c>
      <c r="D394" s="2" t="s">
        <v>404</v>
      </c>
      <c r="E394" s="2" t="s">
        <v>405</v>
      </c>
      <c r="F394" s="2" t="s">
        <v>1047</v>
      </c>
      <c r="G394" s="2" t="s">
        <v>407</v>
      </c>
      <c r="I394" s="2">
        <v>12.0</v>
      </c>
      <c r="K394" s="2" t="s">
        <v>996</v>
      </c>
      <c r="L394" s="2"/>
      <c r="M394" s="2" t="s">
        <v>1048</v>
      </c>
      <c r="N394" s="2" t="s">
        <v>1048</v>
      </c>
      <c r="O394" s="2" t="s">
        <v>143</v>
      </c>
      <c r="P394" s="2" t="s">
        <v>1049</v>
      </c>
      <c r="Q394" s="2" t="str">
        <f t="shared" si="2"/>
        <v>Bill Title: Relating to the transfer of powers, duties, and programs to, and the continuation of, the Texas Department of Housing and Community Affairs, to the establishment and administration of certain other programs and divisions within the department, and to other provisions relating to fair or affordable housing., Bill Description: Relating to the transfer of powers, duties, and programs to, and the continuation of, the Texas Department of Housing and Community Affairs, to the establishment and administration of certain other programs and divisions within the department, and to other provisions relating to fair or affordable housing.. </v>
      </c>
      <c r="R394" s="2"/>
    </row>
    <row r="395" ht="15.75" customHeight="1">
      <c r="A395" s="2" t="s">
        <v>994</v>
      </c>
      <c r="B395" s="2" t="s">
        <v>433</v>
      </c>
      <c r="C395" s="2" t="s">
        <v>403</v>
      </c>
      <c r="D395" s="2" t="s">
        <v>404</v>
      </c>
      <c r="E395" s="2" t="s">
        <v>405</v>
      </c>
      <c r="F395" s="2" t="s">
        <v>1050</v>
      </c>
      <c r="G395" s="2" t="s">
        <v>407</v>
      </c>
      <c r="I395" s="2">
        <v>11.0</v>
      </c>
      <c r="K395" s="2" t="s">
        <v>996</v>
      </c>
      <c r="L395" s="2"/>
      <c r="M395" s="2" t="s">
        <v>1051</v>
      </c>
      <c r="N395" s="2" t="s">
        <v>1051</v>
      </c>
      <c r="O395" s="2" t="s">
        <v>214</v>
      </c>
      <c r="P395" s="2" t="s">
        <v>36</v>
      </c>
      <c r="Q395" s="2" t="str">
        <f t="shared" si="2"/>
        <v>Bill Title: Relating to certain low-income weatherization programs., Bill Description: Relating to certain low-income weatherization programs.. </v>
      </c>
      <c r="R395" s="2"/>
    </row>
    <row r="396" ht="15.75" customHeight="1">
      <c r="A396" s="2" t="s">
        <v>994</v>
      </c>
      <c r="B396" s="2" t="s">
        <v>433</v>
      </c>
      <c r="C396" s="2" t="s">
        <v>403</v>
      </c>
      <c r="D396" s="2" t="s">
        <v>404</v>
      </c>
      <c r="E396" s="2" t="s">
        <v>405</v>
      </c>
      <c r="F396" s="2" t="s">
        <v>1052</v>
      </c>
      <c r="G396" s="2" t="s">
        <v>407</v>
      </c>
      <c r="I396" s="2">
        <v>11.0</v>
      </c>
      <c r="K396" s="2" t="s">
        <v>996</v>
      </c>
      <c r="L396" s="2"/>
      <c r="M396" s="2" t="s">
        <v>1053</v>
      </c>
      <c r="N396" s="2" t="s">
        <v>1053</v>
      </c>
      <c r="O396" s="2" t="s">
        <v>143</v>
      </c>
      <c r="P396" s="2" t="s">
        <v>413</v>
      </c>
      <c r="Q396" s="2" t="str">
        <f t="shared" si="2"/>
        <v>Bill Title: Relating to energy efficiency goals and energy efficiency programs., Bill Description: Relating to energy efficiency goals and energy efficiency programs.. </v>
      </c>
      <c r="R396" s="2"/>
    </row>
    <row r="397" ht="15.75" customHeight="1">
      <c r="A397" s="2" t="s">
        <v>994</v>
      </c>
      <c r="B397" s="2" t="s">
        <v>433</v>
      </c>
      <c r="C397" s="2" t="s">
        <v>403</v>
      </c>
      <c r="D397" s="2" t="s">
        <v>404</v>
      </c>
      <c r="E397" s="2" t="s">
        <v>405</v>
      </c>
      <c r="F397" s="2" t="s">
        <v>1054</v>
      </c>
      <c r="G397" s="2" t="s">
        <v>407</v>
      </c>
      <c r="I397" s="2">
        <v>11.0</v>
      </c>
      <c r="K397" s="2" t="s">
        <v>996</v>
      </c>
      <c r="L397" s="2"/>
      <c r="M397" s="2" t="s">
        <v>1055</v>
      </c>
      <c r="N397" s="2" t="s">
        <v>1055</v>
      </c>
      <c r="O397" s="2" t="s">
        <v>100</v>
      </c>
      <c r="P397" s="2" t="s">
        <v>64</v>
      </c>
      <c r="Q397" s="2" t="str">
        <f t="shared" si="2"/>
        <v>Bill Title: Relating to the appraisal for ad valorem tax purposes of solar energy property., Bill Description: Relating to the appraisal for ad valorem tax purposes of solar energy property.. </v>
      </c>
      <c r="R397" s="2"/>
      <c r="S397" s="2" t="s">
        <v>145</v>
      </c>
    </row>
    <row r="398" ht="15.75" customHeight="1">
      <c r="A398" s="2" t="s">
        <v>994</v>
      </c>
      <c r="B398" s="2" t="s">
        <v>433</v>
      </c>
      <c r="C398" s="2" t="s">
        <v>403</v>
      </c>
      <c r="D398" s="2" t="s">
        <v>404</v>
      </c>
      <c r="E398" s="2" t="s">
        <v>405</v>
      </c>
      <c r="F398" s="2" t="s">
        <v>1056</v>
      </c>
      <c r="G398" s="2" t="s">
        <v>407</v>
      </c>
      <c r="I398" s="2">
        <v>11.0</v>
      </c>
      <c r="K398" s="2" t="s">
        <v>996</v>
      </c>
      <c r="L398" s="2"/>
      <c r="M398" s="2" t="s">
        <v>684</v>
      </c>
      <c r="N398" s="2" t="s">
        <v>684</v>
      </c>
      <c r="O398" s="2" t="s">
        <v>100</v>
      </c>
      <c r="P398" s="2" t="s">
        <v>832</v>
      </c>
      <c r="Q398" s="2" t="str">
        <f t="shared" si="2"/>
        <v>Bill Title: Relating to the regulation by a developer of the installation of solar energy devices in a residential subdivision., Bill Description: Relating to the regulation by a developer of the installation of solar energy devices in a residential subdivision.. </v>
      </c>
      <c r="R398" s="2"/>
      <c r="S398" s="2" t="s">
        <v>44</v>
      </c>
    </row>
    <row r="399" ht="15.75" customHeight="1">
      <c r="A399" s="2" t="s">
        <v>994</v>
      </c>
      <c r="B399" s="2" t="s">
        <v>433</v>
      </c>
      <c r="C399" s="2" t="s">
        <v>403</v>
      </c>
      <c r="D399" s="2" t="s">
        <v>404</v>
      </c>
      <c r="E399" s="2" t="s">
        <v>405</v>
      </c>
      <c r="F399" s="2" t="s">
        <v>1057</v>
      </c>
      <c r="G399" s="2" t="s">
        <v>407</v>
      </c>
      <c r="I399" s="2">
        <v>11.0</v>
      </c>
      <c r="K399" s="2" t="s">
        <v>996</v>
      </c>
      <c r="L399" s="2"/>
      <c r="M399" s="2" t="s">
        <v>1058</v>
      </c>
      <c r="N399" s="2" t="s">
        <v>1058</v>
      </c>
      <c r="O399" s="2" t="s">
        <v>100</v>
      </c>
      <c r="P399" s="2" t="s">
        <v>1059</v>
      </c>
      <c r="Q399" s="2" t="str">
        <f t="shared" si="2"/>
        <v>Bill Title: Relating to the creation of an incentive program for solar and wind-powered distributed electric generation for public school property., Bill Description: Relating to the creation of an incentive program for solar and wind-powered distributed electric generation for public school property.. </v>
      </c>
      <c r="R399" s="2"/>
    </row>
    <row r="400" ht="15.75" customHeight="1">
      <c r="A400" s="2" t="s">
        <v>994</v>
      </c>
      <c r="B400" s="2" t="s">
        <v>433</v>
      </c>
      <c r="C400" s="2" t="s">
        <v>403</v>
      </c>
      <c r="D400" s="2" t="s">
        <v>404</v>
      </c>
      <c r="E400" s="2" t="s">
        <v>405</v>
      </c>
      <c r="F400" s="2" t="s">
        <v>1060</v>
      </c>
      <c r="G400" s="2" t="s">
        <v>407</v>
      </c>
      <c r="I400" s="2">
        <v>11.0</v>
      </c>
      <c r="K400" s="2" t="s">
        <v>996</v>
      </c>
      <c r="L400" s="2"/>
      <c r="M400" s="2" t="s">
        <v>1061</v>
      </c>
      <c r="N400" s="2" t="s">
        <v>1061</v>
      </c>
      <c r="O400" s="2" t="s">
        <v>332</v>
      </c>
      <c r="P400" s="2" t="s">
        <v>1062</v>
      </c>
      <c r="Q400" s="2" t="str">
        <f t="shared" si="2"/>
        <v>Bill Title: Relating to the procedure for claiming an exemption from ad valorem taxation of property on which a solar or wind-powered energy device is installed or constructed., Bill Description: Relating to the procedure for claiming an exemption from ad valorem taxation of property on which a solar or wind-powered energy device is installed or constructed.. </v>
      </c>
      <c r="R400" s="2"/>
      <c r="S400" s="2" t="s">
        <v>145</v>
      </c>
    </row>
    <row r="401" ht="15.75" customHeight="1">
      <c r="A401" s="2" t="s">
        <v>994</v>
      </c>
      <c r="B401" s="2" t="s">
        <v>433</v>
      </c>
      <c r="C401" s="2" t="s">
        <v>403</v>
      </c>
      <c r="D401" s="2" t="s">
        <v>404</v>
      </c>
      <c r="E401" s="2" t="s">
        <v>405</v>
      </c>
      <c r="F401" s="2" t="s">
        <v>1063</v>
      </c>
      <c r="G401" s="2" t="s">
        <v>407</v>
      </c>
      <c r="I401" s="2">
        <v>10.0</v>
      </c>
      <c r="K401" s="2" t="s">
        <v>996</v>
      </c>
      <c r="L401" s="2"/>
      <c r="M401" s="2" t="s">
        <v>1064</v>
      </c>
      <c r="N401" s="2" t="s">
        <v>1064</v>
      </c>
      <c r="O401" s="2" t="s">
        <v>504</v>
      </c>
      <c r="P401" s="2" t="s">
        <v>1065</v>
      </c>
      <c r="Q401" s="2" t="str">
        <f t="shared" si="2"/>
        <v>Bill Title: Relating to the purchase of plug-in hybrid electric vehicles by state agencies., Bill Description: Relating to the purchase of plug-in hybrid electric vehicles by state agencies.. </v>
      </c>
      <c r="R401" s="2"/>
    </row>
    <row r="402" ht="15.75" customHeight="1">
      <c r="A402" s="2" t="s">
        <v>994</v>
      </c>
      <c r="B402" s="2" t="s">
        <v>433</v>
      </c>
      <c r="C402" s="2" t="s">
        <v>403</v>
      </c>
      <c r="D402" s="2" t="s">
        <v>404</v>
      </c>
      <c r="E402" s="2" t="s">
        <v>405</v>
      </c>
      <c r="F402" s="2" t="s">
        <v>1066</v>
      </c>
      <c r="G402" s="2" t="s">
        <v>407</v>
      </c>
      <c r="I402" s="2">
        <v>10.0</v>
      </c>
      <c r="K402" s="2" t="s">
        <v>996</v>
      </c>
      <c r="L402" s="2"/>
      <c r="M402" s="2" t="s">
        <v>1067</v>
      </c>
      <c r="N402" s="2" t="s">
        <v>1067</v>
      </c>
      <c r="O402" s="2" t="s">
        <v>183</v>
      </c>
      <c r="P402" s="2" t="s">
        <v>52</v>
      </c>
      <c r="Q402" s="2" t="str">
        <f t="shared" si="2"/>
        <v>Bill Title: Relating to establishing a no-interest loan program to promote the use of energy efficiency measures and renewable energy technology in certain residential dwellings, commercial buildings, and places of worship., Bill Description: Relating to establishing a no-interest loan program to promote the use of energy efficiency measures and renewable energy technology in certain residential dwellings, commercial buildings, and places of worship.. </v>
      </c>
      <c r="R402" s="2"/>
    </row>
    <row r="403" ht="15.75" customHeight="1">
      <c r="A403" s="2" t="s">
        <v>994</v>
      </c>
      <c r="B403" s="2" t="s">
        <v>433</v>
      </c>
      <c r="C403" s="2" t="s">
        <v>403</v>
      </c>
      <c r="D403" s="2" t="s">
        <v>404</v>
      </c>
      <c r="E403" s="2" t="s">
        <v>405</v>
      </c>
      <c r="F403" s="2" t="s">
        <v>1068</v>
      </c>
      <c r="G403" s="2" t="s">
        <v>407</v>
      </c>
      <c r="I403" s="2">
        <v>10.0</v>
      </c>
      <c r="K403" s="2" t="s">
        <v>996</v>
      </c>
      <c r="L403" s="2"/>
      <c r="M403" s="2" t="s">
        <v>1039</v>
      </c>
      <c r="N403" s="2" t="s">
        <v>1039</v>
      </c>
      <c r="O403" s="2" t="s">
        <v>35</v>
      </c>
      <c r="P403" s="2" t="s">
        <v>413</v>
      </c>
      <c r="Q403" s="2" t="str">
        <f t="shared" si="2"/>
        <v>Bill Title: Relating to the regulation of distributed renewable generation of electricity., Bill Description: Relating to the regulation of distributed renewable generation of electricity.. </v>
      </c>
      <c r="R403" s="2"/>
    </row>
    <row r="404" ht="15.75" customHeight="1">
      <c r="A404" s="2" t="s">
        <v>994</v>
      </c>
      <c r="B404" s="2" t="s">
        <v>433</v>
      </c>
      <c r="C404" s="2" t="s">
        <v>403</v>
      </c>
      <c r="D404" s="2" t="s">
        <v>404</v>
      </c>
      <c r="E404" s="2" t="s">
        <v>405</v>
      </c>
      <c r="F404" s="2" t="s">
        <v>1069</v>
      </c>
      <c r="G404" s="2" t="s">
        <v>407</v>
      </c>
      <c r="I404" s="2">
        <v>10.0</v>
      </c>
      <c r="K404" s="2" t="s">
        <v>996</v>
      </c>
      <c r="L404" s="2"/>
      <c r="M404" s="2" t="s">
        <v>1070</v>
      </c>
      <c r="N404" s="2" t="s">
        <v>1070</v>
      </c>
      <c r="O404" s="2" t="s">
        <v>332</v>
      </c>
      <c r="P404" s="2" t="s">
        <v>367</v>
      </c>
      <c r="Q404" s="2" t="str">
        <f t="shared" si="2"/>
        <v>Bill Title: Relating to a requirement that the General Land Office conduct an evaluation and submit a report regarding the use of wind and solar power to desalinate brackish groundwater on real property owned by the state., Bill Description: Relating to a requirement that the General Land Office conduct an evaluation and submit a report regarding the use of wind and solar power to desalinate brackish groundwater on real property owned by the state.. </v>
      </c>
      <c r="R404" s="2"/>
      <c r="S404" s="2" t="s">
        <v>44</v>
      </c>
    </row>
    <row r="405" ht="15.75" customHeight="1">
      <c r="A405" s="2" t="s">
        <v>994</v>
      </c>
      <c r="B405" s="2" t="s">
        <v>433</v>
      </c>
      <c r="C405" s="2" t="s">
        <v>403</v>
      </c>
      <c r="D405" s="2" t="s">
        <v>404</v>
      </c>
      <c r="E405" s="2" t="s">
        <v>405</v>
      </c>
      <c r="F405" s="2" t="s">
        <v>1071</v>
      </c>
      <c r="G405" s="2" t="s">
        <v>407</v>
      </c>
      <c r="I405" s="2">
        <v>10.0</v>
      </c>
      <c r="K405" s="2" t="s">
        <v>996</v>
      </c>
      <c r="L405" s="2"/>
      <c r="M405" s="2" t="s">
        <v>1072</v>
      </c>
      <c r="N405" s="2" t="s">
        <v>1072</v>
      </c>
      <c r="O405" s="2" t="s">
        <v>72</v>
      </c>
      <c r="P405" s="2" t="s">
        <v>36</v>
      </c>
      <c r="Q405" s="2" t="str">
        <f t="shared" si="2"/>
        <v>Bill Title: Relating to permits for air contaminant emissions of stationary natural gas engines used in combined heating and power systems., Bill Description: Relating to permits for air contaminant emissions of stationary natural gas engines used in combined heating and power systems.. </v>
      </c>
      <c r="R405" s="2"/>
    </row>
    <row r="406" ht="15.75" customHeight="1">
      <c r="A406" s="2" t="s">
        <v>994</v>
      </c>
      <c r="B406" s="2" t="s">
        <v>433</v>
      </c>
      <c r="C406" s="2" t="s">
        <v>403</v>
      </c>
      <c r="D406" s="2" t="s">
        <v>404</v>
      </c>
      <c r="E406" s="2" t="s">
        <v>405</v>
      </c>
      <c r="F406" s="2" t="s">
        <v>1073</v>
      </c>
      <c r="G406" s="2" t="s">
        <v>407</v>
      </c>
      <c r="I406" s="2">
        <v>10.0</v>
      </c>
      <c r="K406" s="2" t="s">
        <v>996</v>
      </c>
      <c r="L406" s="2"/>
      <c r="M406" s="2" t="s">
        <v>1074</v>
      </c>
      <c r="N406" s="2" t="s">
        <v>1074</v>
      </c>
      <c r="O406" s="2" t="s">
        <v>143</v>
      </c>
      <c r="P406" s="2" t="s">
        <v>788</v>
      </c>
      <c r="Q406" s="2" t="str">
        <f t="shared" si="2"/>
        <v>Bill Title: Relating to a qualifying cogeneration facility's ability to sell electric energy to multiple purchasers., Bill Description: Relating to a qualifying cogeneration facility's ability to sell electric energy to multiple purchasers.. </v>
      </c>
      <c r="R406" s="2"/>
      <c r="S406" s="2" t="s">
        <v>44</v>
      </c>
    </row>
    <row r="407" ht="15.75" customHeight="1">
      <c r="A407" s="2" t="s">
        <v>994</v>
      </c>
      <c r="B407" s="2" t="s">
        <v>433</v>
      </c>
      <c r="C407" s="2" t="s">
        <v>403</v>
      </c>
      <c r="D407" s="2" t="s">
        <v>404</v>
      </c>
      <c r="E407" s="2" t="s">
        <v>405</v>
      </c>
      <c r="F407" s="2" t="s">
        <v>1075</v>
      </c>
      <c r="G407" s="2" t="s">
        <v>407</v>
      </c>
      <c r="I407" s="2">
        <v>10.0</v>
      </c>
      <c r="K407" s="2" t="s">
        <v>996</v>
      </c>
      <c r="L407" s="2"/>
      <c r="M407" s="2" t="s">
        <v>1076</v>
      </c>
      <c r="N407" s="2" t="s">
        <v>1076</v>
      </c>
      <c r="O407" s="2" t="s">
        <v>290</v>
      </c>
      <c r="P407" s="2" t="s">
        <v>410</v>
      </c>
      <c r="Q407" s="2" t="str">
        <f t="shared" si="2"/>
        <v>Bill Title: Relating to energy efficiency standards for certain buildings and to high-performance design, construction, and renovation standards for certain buildings and facilities of institutions of higher education., Bill Description: Relating to energy efficiency standards for certain buildings and to high-performance design, construction, and renovation standards for certain buildings and facilities of institutions of higher education.. </v>
      </c>
      <c r="R407" s="2"/>
    </row>
    <row r="408" ht="15.75" customHeight="1">
      <c r="A408" s="2" t="s">
        <v>994</v>
      </c>
      <c r="B408" s="2" t="s">
        <v>433</v>
      </c>
      <c r="C408" s="2" t="s">
        <v>403</v>
      </c>
      <c r="D408" s="2" t="s">
        <v>404</v>
      </c>
      <c r="E408" s="2" t="s">
        <v>405</v>
      </c>
      <c r="F408" s="2" t="s">
        <v>1077</v>
      </c>
      <c r="G408" s="2" t="s">
        <v>407</v>
      </c>
      <c r="I408" s="2">
        <v>9.0</v>
      </c>
      <c r="K408" s="2" t="s">
        <v>996</v>
      </c>
      <c r="L408" s="2"/>
      <c r="M408" s="2" t="s">
        <v>1078</v>
      </c>
      <c r="N408" s="2" t="s">
        <v>1078</v>
      </c>
      <c r="O408" s="2" t="s">
        <v>143</v>
      </c>
      <c r="P408" s="2" t="s">
        <v>413</v>
      </c>
      <c r="Q408" s="2" t="str">
        <f t="shared" si="2"/>
        <v>Bill Title: Relating to the voluntary assessment of property owners by a municipality to finance certain energy conservation improvements., Bill Description: Relating to the voluntary assessment of property owners by a municipality to finance certain energy conservation improvements.. </v>
      </c>
      <c r="R408" s="2"/>
    </row>
    <row r="409" ht="15.75" customHeight="1">
      <c r="A409" s="2" t="s">
        <v>994</v>
      </c>
      <c r="B409" s="2" t="s">
        <v>433</v>
      </c>
      <c r="C409" s="2" t="s">
        <v>403</v>
      </c>
      <c r="D409" s="2" t="s">
        <v>404</v>
      </c>
      <c r="E409" s="2" t="s">
        <v>405</v>
      </c>
      <c r="F409" s="2" t="s">
        <v>1079</v>
      </c>
      <c r="G409" s="2" t="s">
        <v>407</v>
      </c>
      <c r="I409" s="2">
        <v>9.0</v>
      </c>
      <c r="K409" s="2" t="s">
        <v>996</v>
      </c>
      <c r="L409" s="2"/>
      <c r="M409" s="2" t="s">
        <v>1076</v>
      </c>
      <c r="N409" s="2" t="s">
        <v>1076</v>
      </c>
      <c r="O409" s="2" t="s">
        <v>290</v>
      </c>
      <c r="P409" s="2" t="s">
        <v>36</v>
      </c>
      <c r="Q409" s="2" t="str">
        <f t="shared" si="2"/>
        <v>Bill Title: Relating to energy efficiency standards for certain buildings and to high-performance design, construction, and renovation standards for certain buildings and facilities of institutions of higher education., Bill Description: Relating to energy efficiency standards for certain buildings and to high-performance design, construction, and renovation standards for certain buildings and facilities of institutions of higher education.. </v>
      </c>
      <c r="R409" s="2"/>
    </row>
    <row r="410" ht="15.75" customHeight="1">
      <c r="A410" s="2" t="s">
        <v>994</v>
      </c>
      <c r="B410" s="2" t="s">
        <v>433</v>
      </c>
      <c r="C410" s="2" t="s">
        <v>403</v>
      </c>
      <c r="D410" s="2" t="s">
        <v>404</v>
      </c>
      <c r="E410" s="2" t="s">
        <v>405</v>
      </c>
      <c r="F410" s="2" t="s">
        <v>1080</v>
      </c>
      <c r="G410" s="2" t="s">
        <v>407</v>
      </c>
      <c r="I410" s="2">
        <v>9.0</v>
      </c>
      <c r="K410" s="2" t="s">
        <v>996</v>
      </c>
      <c r="L410" s="2"/>
      <c r="M410" s="2" t="s">
        <v>1081</v>
      </c>
      <c r="N410" s="2" t="s">
        <v>1081</v>
      </c>
      <c r="O410" s="2" t="s">
        <v>208</v>
      </c>
      <c r="P410" s="2" t="s">
        <v>470</v>
      </c>
      <c r="Q410" s="2" t="str">
        <f t="shared" si="2"/>
        <v>Bill Title: Relating to a pilot program under the loanstar revolving loan program to promote the use of energy efficiency measures and renewable energy technology by certain nonprofit organizations., Bill Description: Relating to a pilot program under the loanstar revolving loan program to promote the use of energy efficiency measures and renewable energy technology by certain nonprofit organizations.. </v>
      </c>
      <c r="R410" s="2"/>
    </row>
    <row r="411" ht="15.75" customHeight="1">
      <c r="A411" s="2" t="s">
        <v>994</v>
      </c>
      <c r="B411" s="2" t="s">
        <v>433</v>
      </c>
      <c r="C411" s="2" t="s">
        <v>403</v>
      </c>
      <c r="D411" s="2" t="s">
        <v>404</v>
      </c>
      <c r="E411" s="2" t="s">
        <v>405</v>
      </c>
      <c r="F411" s="2" t="s">
        <v>1082</v>
      </c>
      <c r="G411" s="2" t="s">
        <v>407</v>
      </c>
      <c r="I411" s="2">
        <v>9.0</v>
      </c>
      <c r="K411" s="2" t="s">
        <v>996</v>
      </c>
      <c r="L411" s="2"/>
      <c r="M411" s="2" t="s">
        <v>1083</v>
      </c>
      <c r="N411" s="2" t="s">
        <v>1083</v>
      </c>
      <c r="O411" s="2" t="s">
        <v>208</v>
      </c>
      <c r="P411" s="2" t="s">
        <v>413</v>
      </c>
      <c r="Q411" s="2" t="str">
        <f t="shared" si="2"/>
        <v>Bill Title: Relating to the date of expiration of a certain pilot revolving loan program established under the loanstar revolving loan program to provide for energy efficiency measures and renewable energy technology for certain organizations., Bill Description: Relating to the date of expiration of a certain pilot revolving loan program established under the loanstar revolving loan program to provide for energy efficiency measures and renewable energy technology for certain organizations.. </v>
      </c>
      <c r="R411" s="2"/>
      <c r="S411" s="2" t="s">
        <v>145</v>
      </c>
    </row>
    <row r="412" ht="15.75" customHeight="1">
      <c r="A412" s="2" t="s">
        <v>994</v>
      </c>
      <c r="B412" s="2" t="s">
        <v>433</v>
      </c>
      <c r="C412" s="2" t="s">
        <v>403</v>
      </c>
      <c r="D412" s="2" t="s">
        <v>404</v>
      </c>
      <c r="E412" s="2" t="s">
        <v>405</v>
      </c>
      <c r="F412" s="2" t="s">
        <v>1084</v>
      </c>
      <c r="G412" s="2" t="s">
        <v>407</v>
      </c>
      <c r="I412" s="2">
        <v>9.0</v>
      </c>
      <c r="K412" s="2" t="s">
        <v>996</v>
      </c>
      <c r="L412" s="2"/>
      <c r="M412" s="2" t="s">
        <v>1085</v>
      </c>
      <c r="N412" s="2" t="s">
        <v>1085</v>
      </c>
      <c r="O412" s="2" t="s">
        <v>1086</v>
      </c>
      <c r="P412" s="2" t="s">
        <v>1087</v>
      </c>
      <c r="Q412" s="2" t="str">
        <f t="shared" si="2"/>
        <v>Bill Title: Relating to certain energy security technologies for critical governmental facilities., Bill Description: Relating to certain energy security technologies for critical governmental facilities.. </v>
      </c>
      <c r="R412" s="2"/>
      <c r="S412" s="2" t="s">
        <v>44</v>
      </c>
    </row>
    <row r="413" ht="15.75" customHeight="1">
      <c r="A413" s="2" t="s">
        <v>994</v>
      </c>
      <c r="B413" s="2" t="s">
        <v>433</v>
      </c>
      <c r="C413" s="2" t="s">
        <v>403</v>
      </c>
      <c r="D413" s="2" t="s">
        <v>404</v>
      </c>
      <c r="E413" s="2" t="s">
        <v>405</v>
      </c>
      <c r="F413" s="2" t="s">
        <v>1088</v>
      </c>
      <c r="G413" s="2" t="s">
        <v>407</v>
      </c>
      <c r="I413" s="2">
        <v>9.0</v>
      </c>
      <c r="K413" s="2" t="s">
        <v>996</v>
      </c>
      <c r="L413" s="2"/>
      <c r="M413" s="2" t="s">
        <v>1089</v>
      </c>
      <c r="N413" s="2" t="s">
        <v>1089</v>
      </c>
      <c r="O413" s="2" t="s">
        <v>290</v>
      </c>
      <c r="P413" s="2" t="s">
        <v>410</v>
      </c>
      <c r="Q413" s="2" t="str">
        <f t="shared" si="2"/>
        <v>Bill Title: Relating to an energy efficiency pilot program for state-owned buildings operated by the Texas Facilities Commission., Bill Description: Relating to an energy efficiency pilot program for state-owned buildings operated by the Texas Facilities Commission.. </v>
      </c>
      <c r="R413" s="2"/>
      <c r="S413" s="2" t="s">
        <v>145</v>
      </c>
    </row>
    <row r="414" ht="15.75" customHeight="1">
      <c r="A414" s="2" t="s">
        <v>994</v>
      </c>
      <c r="B414" s="2" t="s">
        <v>433</v>
      </c>
      <c r="C414" s="2" t="s">
        <v>403</v>
      </c>
      <c r="D414" s="2" t="s">
        <v>404</v>
      </c>
      <c r="E414" s="2" t="s">
        <v>405</v>
      </c>
      <c r="F414" s="2" t="s">
        <v>1090</v>
      </c>
      <c r="G414" s="2" t="s">
        <v>407</v>
      </c>
      <c r="I414" s="2">
        <v>8.0</v>
      </c>
      <c r="K414" s="2" t="s">
        <v>996</v>
      </c>
      <c r="L414" s="2"/>
      <c r="M414" s="2" t="s">
        <v>1091</v>
      </c>
      <c r="N414" s="2" t="s">
        <v>1091</v>
      </c>
      <c r="O414" s="2" t="s">
        <v>143</v>
      </c>
      <c r="P414" s="2" t="s">
        <v>413</v>
      </c>
      <c r="Q414" s="2" t="str">
        <f t="shared" si="2"/>
        <v>Bill Title: Relating to energy and efficiency conservation programs administered by the Public Utility Commission of Texas., Bill Description: Relating to energy and efficiency conservation programs administered by the Public Utility Commission of Texas.. </v>
      </c>
      <c r="R414" s="2"/>
    </row>
    <row r="415" ht="15.75" customHeight="1">
      <c r="A415" s="2" t="s">
        <v>994</v>
      </c>
      <c r="B415" s="2" t="s">
        <v>433</v>
      </c>
      <c r="C415" s="2" t="s">
        <v>403</v>
      </c>
      <c r="D415" s="2" t="s">
        <v>404</v>
      </c>
      <c r="E415" s="2" t="s">
        <v>405</v>
      </c>
      <c r="F415" s="2" t="s">
        <v>1092</v>
      </c>
      <c r="G415" s="2" t="s">
        <v>407</v>
      </c>
      <c r="I415" s="2">
        <v>8.0</v>
      </c>
      <c r="K415" s="2" t="s">
        <v>996</v>
      </c>
      <c r="L415" s="2"/>
      <c r="M415" s="2" t="s">
        <v>1051</v>
      </c>
      <c r="N415" s="2" t="s">
        <v>1051</v>
      </c>
      <c r="O415" s="2" t="s">
        <v>214</v>
      </c>
      <c r="P415" s="2" t="s">
        <v>413</v>
      </c>
      <c r="Q415" s="2" t="str">
        <f t="shared" si="2"/>
        <v>Bill Title: Relating to certain low-income weatherization programs., Bill Description: Relating to certain low-income weatherization programs.. </v>
      </c>
      <c r="R415" s="2"/>
    </row>
    <row r="416" ht="15.75" customHeight="1">
      <c r="A416" s="2" t="s">
        <v>994</v>
      </c>
      <c r="B416" s="2" t="s">
        <v>433</v>
      </c>
      <c r="C416" s="2" t="s">
        <v>403</v>
      </c>
      <c r="D416" s="2" t="s">
        <v>404</v>
      </c>
      <c r="E416" s="2" t="s">
        <v>405</v>
      </c>
      <c r="F416" s="2" t="s">
        <v>1093</v>
      </c>
      <c r="G416" s="2" t="s">
        <v>407</v>
      </c>
      <c r="I416" s="2">
        <v>8.0</v>
      </c>
      <c r="K416" s="2" t="s">
        <v>996</v>
      </c>
      <c r="L416" s="2"/>
      <c r="M416" s="2" t="s">
        <v>1091</v>
      </c>
      <c r="N416" s="2" t="s">
        <v>1091</v>
      </c>
      <c r="O416" s="2" t="s">
        <v>143</v>
      </c>
      <c r="P416" s="2" t="s">
        <v>52</v>
      </c>
      <c r="Q416" s="2" t="str">
        <f t="shared" si="2"/>
        <v>Bill Title: Relating to energy and efficiency conservation programs administered by the Public Utility Commission of Texas., Bill Description: Relating to energy and efficiency conservation programs administered by the Public Utility Commission of Texas.. </v>
      </c>
      <c r="R416" s="2"/>
    </row>
    <row r="417" ht="15.75" customHeight="1">
      <c r="A417" s="2" t="s">
        <v>994</v>
      </c>
      <c r="B417" s="2" t="s">
        <v>433</v>
      </c>
      <c r="C417" s="2" t="s">
        <v>403</v>
      </c>
      <c r="D417" s="2" t="s">
        <v>404</v>
      </c>
      <c r="E417" s="2" t="s">
        <v>405</v>
      </c>
      <c r="F417" s="2" t="s">
        <v>1094</v>
      </c>
      <c r="G417" s="2" t="s">
        <v>407</v>
      </c>
      <c r="I417" s="2">
        <v>8.0</v>
      </c>
      <c r="K417" s="2" t="s">
        <v>996</v>
      </c>
      <c r="L417" s="2"/>
      <c r="M417" s="2" t="s">
        <v>1095</v>
      </c>
      <c r="N417" s="2" t="s">
        <v>1095</v>
      </c>
      <c r="O417" s="2" t="s">
        <v>358</v>
      </c>
      <c r="P417" s="2" t="s">
        <v>36</v>
      </c>
      <c r="Q417" s="2" t="str">
        <f t="shared" si="2"/>
        <v>Bill Title: Relating to the establishment of the Texas Bioenergy Policy Council and the Texas Bioenergy Research Committee., Bill Description: Relating to the establishment of the Texas Bioenergy Policy Council and the Texas Bioenergy Research Committee.. </v>
      </c>
      <c r="R417" s="2"/>
    </row>
    <row r="418" ht="15.75" customHeight="1">
      <c r="A418" s="2" t="s">
        <v>994</v>
      </c>
      <c r="B418" s="2" t="s">
        <v>433</v>
      </c>
      <c r="C418" s="2" t="s">
        <v>403</v>
      </c>
      <c r="D418" s="2" t="s">
        <v>404</v>
      </c>
      <c r="E418" s="2" t="s">
        <v>405</v>
      </c>
      <c r="F418" s="2" t="s">
        <v>1096</v>
      </c>
      <c r="G418" s="2" t="s">
        <v>407</v>
      </c>
      <c r="I418" s="2">
        <v>8.0</v>
      </c>
      <c r="K418" s="2" t="s">
        <v>996</v>
      </c>
      <c r="L418" s="2"/>
      <c r="M418" s="2" t="s">
        <v>1097</v>
      </c>
      <c r="N418" s="2" t="s">
        <v>1097</v>
      </c>
      <c r="O418" s="2" t="s">
        <v>92</v>
      </c>
      <c r="P418" s="2" t="s">
        <v>1098</v>
      </c>
      <c r="Q418" s="2" t="str">
        <f t="shared" si="2"/>
        <v>Bill Title: Relating to the use of Texas Emissions Reduction Plan funds for a drayage truck incentive program., Bill Description: Relating to the use of Texas Emissions Reduction Plan funds for a drayage truck incentive program.. </v>
      </c>
      <c r="R418" s="2"/>
    </row>
    <row r="419" ht="15.75" customHeight="1">
      <c r="A419" s="2" t="s">
        <v>994</v>
      </c>
      <c r="B419" s="2" t="s">
        <v>433</v>
      </c>
      <c r="C419" s="2" t="s">
        <v>403</v>
      </c>
      <c r="D419" s="2" t="s">
        <v>404</v>
      </c>
      <c r="E419" s="2" t="s">
        <v>405</v>
      </c>
      <c r="F419" s="2" t="s">
        <v>1099</v>
      </c>
      <c r="G419" s="2" t="s">
        <v>407</v>
      </c>
      <c r="I419" s="2">
        <v>7.0</v>
      </c>
      <c r="K419" s="2" t="s">
        <v>996</v>
      </c>
      <c r="L419" s="2"/>
      <c r="M419" s="2" t="s">
        <v>1100</v>
      </c>
      <c r="N419" s="2" t="s">
        <v>1100</v>
      </c>
      <c r="O419" s="2" t="s">
        <v>504</v>
      </c>
      <c r="P419" s="2" t="s">
        <v>1101</v>
      </c>
      <c r="Q419" s="2" t="str">
        <f t="shared" si="2"/>
        <v>Bill Title: Relating to a study and a pilot project with regard to, and the implementation of policies to promote, the adoption of plug-in hybrid electric vehicles., Bill Description: Relating to a study and a pilot project with regard to, and the implementation of policies to promote, the adoption of plug-in hybrid electric vehicles.. </v>
      </c>
      <c r="R419" s="2"/>
    </row>
    <row r="420" ht="15.75" customHeight="1">
      <c r="A420" s="2" t="s">
        <v>994</v>
      </c>
      <c r="B420" s="2" t="s">
        <v>433</v>
      </c>
      <c r="C420" s="2" t="s">
        <v>403</v>
      </c>
      <c r="D420" s="2" t="s">
        <v>404</v>
      </c>
      <c r="E420" s="2" t="s">
        <v>405</v>
      </c>
      <c r="F420" s="2" t="s">
        <v>1102</v>
      </c>
      <c r="G420" s="2" t="s">
        <v>407</v>
      </c>
      <c r="I420" s="2">
        <v>7.0</v>
      </c>
      <c r="K420" s="2" t="s">
        <v>996</v>
      </c>
      <c r="L420" s="2"/>
      <c r="M420" s="2" t="s">
        <v>1053</v>
      </c>
      <c r="N420" s="2" t="s">
        <v>1053</v>
      </c>
      <c r="O420" s="2" t="s">
        <v>143</v>
      </c>
      <c r="P420" s="2" t="s">
        <v>367</v>
      </c>
      <c r="Q420" s="2" t="str">
        <f t="shared" si="2"/>
        <v>Bill Title: Relating to energy efficiency goals and energy efficiency programs., Bill Description: Relating to energy efficiency goals and energy efficiency programs.. </v>
      </c>
      <c r="R420" s="2"/>
    </row>
    <row r="421" ht="15.75" customHeight="1">
      <c r="A421" s="2" t="s">
        <v>994</v>
      </c>
      <c r="B421" s="2" t="s">
        <v>433</v>
      </c>
      <c r="C421" s="2" t="s">
        <v>403</v>
      </c>
      <c r="D421" s="2" t="s">
        <v>404</v>
      </c>
      <c r="E421" s="2" t="s">
        <v>405</v>
      </c>
      <c r="F421" s="2" t="s">
        <v>1103</v>
      </c>
      <c r="G421" s="2" t="s">
        <v>407</v>
      </c>
      <c r="I421" s="2">
        <v>7.0</v>
      </c>
      <c r="K421" s="2" t="s">
        <v>996</v>
      </c>
      <c r="L421" s="2"/>
      <c r="M421" s="2" t="s">
        <v>798</v>
      </c>
      <c r="N421" s="2" t="s">
        <v>798</v>
      </c>
      <c r="O421" s="2" t="s">
        <v>274</v>
      </c>
      <c r="P421" s="2" t="s">
        <v>113</v>
      </c>
      <c r="Q421" s="2" t="str">
        <f t="shared" si="2"/>
        <v>Bill Title: Relating to the creation of renewable energy reinvestment zones and the abatement of ad valorem taxes on property of a renewable energy company located in such a zone., Bill Description: Relating to the creation of renewable energy reinvestment zones and the abatement of ad valorem taxes on property of a renewable energy company located in such a zone.. </v>
      </c>
      <c r="R421" s="2"/>
    </row>
    <row r="422" ht="15.75" customHeight="1">
      <c r="A422" s="2" t="s">
        <v>994</v>
      </c>
      <c r="B422" s="2" t="s">
        <v>433</v>
      </c>
      <c r="C422" s="2" t="s">
        <v>403</v>
      </c>
      <c r="D422" s="2" t="s">
        <v>404</v>
      </c>
      <c r="E422" s="2" t="s">
        <v>405</v>
      </c>
      <c r="F422" s="2" t="s">
        <v>1104</v>
      </c>
      <c r="G422" s="2" t="s">
        <v>407</v>
      </c>
      <c r="I422" s="2">
        <v>7.0</v>
      </c>
      <c r="K422" s="2" t="s">
        <v>996</v>
      </c>
      <c r="L422" s="2"/>
      <c r="M422" s="2" t="s">
        <v>1105</v>
      </c>
      <c r="N422" s="2" t="s">
        <v>1105</v>
      </c>
      <c r="P422" s="2" t="s">
        <v>24</v>
      </c>
      <c r="Q422" s="2" t="str">
        <f t="shared" si="2"/>
        <v>Bill Title: Relating to a study on waste reduction and a statewide waste reduction plan., Bill Description: Relating to a study on waste reduction and a statewide waste reduction plan.. </v>
      </c>
      <c r="R422" s="2"/>
    </row>
    <row r="423" ht="15.75" customHeight="1">
      <c r="A423" s="2" t="s">
        <v>994</v>
      </c>
      <c r="B423" s="2" t="s">
        <v>433</v>
      </c>
      <c r="C423" s="2" t="s">
        <v>403</v>
      </c>
      <c r="D423" s="2" t="s">
        <v>404</v>
      </c>
      <c r="E423" s="2" t="s">
        <v>405</v>
      </c>
      <c r="F423" s="2" t="s">
        <v>1106</v>
      </c>
      <c r="G423" s="2" t="s">
        <v>407</v>
      </c>
      <c r="I423" s="2">
        <v>6.0</v>
      </c>
      <c r="K423" s="2" t="s">
        <v>996</v>
      </c>
      <c r="L423" s="2"/>
      <c r="M423" s="2" t="s">
        <v>1107</v>
      </c>
      <c r="N423" s="2" t="s">
        <v>1107</v>
      </c>
      <c r="O423" s="2" t="s">
        <v>23</v>
      </c>
      <c r="P423" s="2" t="s">
        <v>413</v>
      </c>
      <c r="Q423" s="2" t="str">
        <f t="shared" si="2"/>
        <v>Bill Title: Relating to the amounts of administrative, civil, and criminal penalties for violations relating to certain pipelines., Bill Description: Relating to the amounts of administrative, civil, and criminal penalties for violations relating to certain pipelines.. </v>
      </c>
      <c r="R423" s="2"/>
    </row>
    <row r="424" ht="15.75" customHeight="1">
      <c r="A424" s="2" t="s">
        <v>994</v>
      </c>
      <c r="B424" s="2" t="s">
        <v>433</v>
      </c>
      <c r="C424" s="2" t="s">
        <v>403</v>
      </c>
      <c r="D424" s="2" t="s">
        <v>404</v>
      </c>
      <c r="E424" s="2" t="s">
        <v>405</v>
      </c>
      <c r="F424" s="2" t="s">
        <v>1108</v>
      </c>
      <c r="G424" s="2" t="s">
        <v>407</v>
      </c>
      <c r="I424" s="2">
        <v>6.0</v>
      </c>
      <c r="K424" s="2" t="s">
        <v>996</v>
      </c>
      <c r="L424" s="2"/>
      <c r="M424" s="2" t="s">
        <v>1109</v>
      </c>
      <c r="N424" s="2" t="s">
        <v>1109</v>
      </c>
      <c r="O424" s="2" t="s">
        <v>1002</v>
      </c>
      <c r="P424" s="2" t="s">
        <v>24</v>
      </c>
      <c r="Q424" s="2" t="str">
        <f t="shared" si="2"/>
        <v>Bill Title: Relating to exemptions from the sales tax for certain solar and wind energy devices., Bill Description: Relating to exemptions from the sales tax for certain solar and wind energy devices.. </v>
      </c>
      <c r="R424" s="2"/>
    </row>
    <row r="425" ht="15.75" customHeight="1">
      <c r="A425" s="2" t="s">
        <v>994</v>
      </c>
      <c r="B425" s="2" t="s">
        <v>433</v>
      </c>
      <c r="C425" s="2" t="s">
        <v>403</v>
      </c>
      <c r="D425" s="2" t="s">
        <v>404</v>
      </c>
      <c r="E425" s="2" t="s">
        <v>405</v>
      </c>
      <c r="F425" s="2" t="s">
        <v>1110</v>
      </c>
      <c r="G425" s="2" t="s">
        <v>407</v>
      </c>
      <c r="I425" s="2">
        <v>6.0</v>
      </c>
      <c r="K425" s="2" t="s">
        <v>996</v>
      </c>
      <c r="L425" s="2"/>
      <c r="M425" s="2" t="s">
        <v>1111</v>
      </c>
      <c r="N425" s="2" t="s">
        <v>1111</v>
      </c>
      <c r="O425" s="2" t="s">
        <v>92</v>
      </c>
      <c r="P425" s="2" t="s">
        <v>101</v>
      </c>
      <c r="Q425" s="2" t="str">
        <f t="shared" si="2"/>
        <v>Bill Title: Directing state agencies to initiate emission reduction policies and programs in order to help Central and South Central Texas meet the 2008 National Ambient Air Quality Standard for ground-level ozone., Bill Description: Directing state agencies to initiate emission reduction policies and programs in order to help Central and South Central Texas meet the 2008 National Ambient Air Quality Standard for ground-level ozone.. </v>
      </c>
      <c r="R425" s="2"/>
    </row>
    <row r="426" ht="15.75" customHeight="1">
      <c r="A426" s="2" t="s">
        <v>994</v>
      </c>
      <c r="B426" s="2" t="s">
        <v>433</v>
      </c>
      <c r="C426" s="2" t="s">
        <v>403</v>
      </c>
      <c r="D426" s="2" t="s">
        <v>404</v>
      </c>
      <c r="E426" s="2" t="s">
        <v>405</v>
      </c>
      <c r="F426" s="2" t="s">
        <v>1112</v>
      </c>
      <c r="G426" s="2" t="s">
        <v>407</v>
      </c>
      <c r="I426" s="2">
        <v>6.0</v>
      </c>
      <c r="K426" s="2" t="s">
        <v>996</v>
      </c>
      <c r="L426" s="2"/>
      <c r="M426" s="2" t="s">
        <v>1113</v>
      </c>
      <c r="N426" s="2" t="s">
        <v>1113</v>
      </c>
      <c r="O426" s="2" t="s">
        <v>290</v>
      </c>
      <c r="P426" s="2" t="s">
        <v>1114</v>
      </c>
      <c r="Q426" s="2" t="str">
        <f t="shared" si="2"/>
        <v>Bill Title: Relating to energy savings performance contracts and energy efficiency planning., Bill Description: Relating to energy savings performance contracts and energy efficiency planning.. </v>
      </c>
      <c r="R426" s="2"/>
    </row>
    <row r="427" ht="15.75" customHeight="1">
      <c r="A427" s="2" t="s">
        <v>994</v>
      </c>
      <c r="B427" s="2" t="s">
        <v>433</v>
      </c>
      <c r="C427" s="2" t="s">
        <v>403</v>
      </c>
      <c r="D427" s="2" t="s">
        <v>404</v>
      </c>
      <c r="E427" s="2" t="s">
        <v>405</v>
      </c>
      <c r="F427" s="2" t="s">
        <v>1115</v>
      </c>
      <c r="G427" s="2" t="s">
        <v>407</v>
      </c>
      <c r="I427" s="2">
        <v>6.0</v>
      </c>
      <c r="K427" s="2" t="s">
        <v>996</v>
      </c>
      <c r="L427" s="2"/>
      <c r="M427" s="2" t="s">
        <v>1116</v>
      </c>
      <c r="N427" s="2" t="s">
        <v>1116</v>
      </c>
      <c r="O427" s="2" t="s">
        <v>704</v>
      </c>
      <c r="P427" s="2" t="s">
        <v>1117</v>
      </c>
      <c r="Q427" s="2" t="str">
        <f t="shared" si="2"/>
        <v>Bill Title: Relating to permits for air contaminant emissions of stationary natural gas engines., Bill Description: Relating to permits for air contaminant emissions of stationary natural gas engines.. </v>
      </c>
      <c r="R427" s="2"/>
    </row>
    <row r="428" ht="15.75" customHeight="1">
      <c r="A428" s="2" t="s">
        <v>994</v>
      </c>
      <c r="B428" s="2" t="s">
        <v>433</v>
      </c>
      <c r="C428" s="2" t="s">
        <v>403</v>
      </c>
      <c r="D428" s="2" t="s">
        <v>404</v>
      </c>
      <c r="E428" s="2" t="s">
        <v>405</v>
      </c>
      <c r="F428" s="2" t="s">
        <v>1118</v>
      </c>
      <c r="G428" s="2" t="s">
        <v>407</v>
      </c>
      <c r="I428" s="2">
        <v>6.0</v>
      </c>
      <c r="K428" s="2" t="s">
        <v>996</v>
      </c>
      <c r="L428" s="2"/>
      <c r="M428" s="2" t="s">
        <v>1119</v>
      </c>
      <c r="N428" s="2" t="s">
        <v>1119</v>
      </c>
      <c r="O428" s="2" t="s">
        <v>100</v>
      </c>
      <c r="P428" s="2" t="s">
        <v>1120</v>
      </c>
      <c r="Q428" s="2" t="str">
        <f t="shared" si="2"/>
        <v>Bill Title: Relating to the establishment of the Texas Pollinator-Smart program for solar energy sites., Bill Description: Relating to the establishment of the Texas Pollinator-Smart program for solar energy sites.. </v>
      </c>
      <c r="R428" s="2"/>
      <c r="S428" s="2" t="s">
        <v>31</v>
      </c>
    </row>
    <row r="429" ht="15.75" customHeight="1">
      <c r="A429" s="2" t="s">
        <v>994</v>
      </c>
      <c r="B429" s="2" t="s">
        <v>433</v>
      </c>
      <c r="C429" s="2" t="s">
        <v>403</v>
      </c>
      <c r="D429" s="2" t="s">
        <v>404</v>
      </c>
      <c r="E429" s="2" t="s">
        <v>405</v>
      </c>
      <c r="F429" s="2" t="s">
        <v>1121</v>
      </c>
      <c r="G429" s="2" t="s">
        <v>407</v>
      </c>
      <c r="I429" s="2">
        <v>5.0</v>
      </c>
      <c r="K429" s="2" t="s">
        <v>996</v>
      </c>
      <c r="L429" s="2"/>
      <c r="M429" s="2" t="s">
        <v>1019</v>
      </c>
      <c r="N429" s="2" t="s">
        <v>1019</v>
      </c>
      <c r="O429" s="2" t="s">
        <v>143</v>
      </c>
      <c r="P429" s="2" t="s">
        <v>1122</v>
      </c>
      <c r="Q429" s="2" t="str">
        <f t="shared" si="2"/>
        <v>Bill Title: Relating to energy efficiency goals and programs and demand reduction targets; creating an office of energy efficiency deployment in the state energy conservation office., Bill Description: Relating to energy efficiency goals and programs and demand reduction targets; creating an office of energy efficiency deployment in the state energy conservation office.. </v>
      </c>
      <c r="R429" s="2"/>
    </row>
    <row r="430" ht="15.75" customHeight="1">
      <c r="A430" s="2" t="s">
        <v>994</v>
      </c>
      <c r="B430" s="2" t="s">
        <v>433</v>
      </c>
      <c r="C430" s="2" t="s">
        <v>403</v>
      </c>
      <c r="D430" s="2" t="s">
        <v>404</v>
      </c>
      <c r="E430" s="2" t="s">
        <v>405</v>
      </c>
      <c r="F430" s="2" t="s">
        <v>1123</v>
      </c>
      <c r="G430" s="2" t="s">
        <v>407</v>
      </c>
      <c r="I430" s="2">
        <v>5.0</v>
      </c>
      <c r="K430" s="2" t="s">
        <v>996</v>
      </c>
      <c r="L430" s="2"/>
      <c r="M430" s="2" t="s">
        <v>1124</v>
      </c>
      <c r="N430" s="2" t="s">
        <v>1124</v>
      </c>
      <c r="O430" s="2" t="s">
        <v>1002</v>
      </c>
      <c r="P430" s="2" t="s">
        <v>209</v>
      </c>
      <c r="Q430" s="2" t="str">
        <f t="shared" si="2"/>
        <v>Bill Title: Relating to the voluntary assessment of property owners by a county to finance certain solar energy improvements., Bill Description: Relating to the voluntary assessment of property owners by a county to finance certain solar energy improvements.. </v>
      </c>
      <c r="R430" s="2"/>
    </row>
    <row r="431" ht="15.75" customHeight="1">
      <c r="A431" s="2" t="s">
        <v>994</v>
      </c>
      <c r="B431" s="2" t="s">
        <v>433</v>
      </c>
      <c r="C431" s="2" t="s">
        <v>403</v>
      </c>
      <c r="D431" s="2" t="s">
        <v>404</v>
      </c>
      <c r="E431" s="2" t="s">
        <v>405</v>
      </c>
      <c r="F431" s="2" t="s">
        <v>1125</v>
      </c>
      <c r="G431" s="2" t="s">
        <v>407</v>
      </c>
      <c r="I431" s="2">
        <v>5.0</v>
      </c>
      <c r="K431" s="2" t="s">
        <v>996</v>
      </c>
      <c r="L431" s="2"/>
      <c r="M431" s="2" t="s">
        <v>1126</v>
      </c>
      <c r="N431" s="2" t="s">
        <v>1126</v>
      </c>
      <c r="O431" s="2" t="s">
        <v>143</v>
      </c>
      <c r="P431" s="2" t="s">
        <v>36</v>
      </c>
      <c r="Q431" s="2" t="str">
        <f t="shared" si="2"/>
        <v>Bill Title: Relating to efficiency standards for certain appliances; providing a civil penalty., Bill Description: Relating to efficiency standards for certain appliances; providing a civil penalty.. </v>
      </c>
      <c r="R431" s="2"/>
    </row>
    <row r="432" ht="15.75" customHeight="1">
      <c r="A432" s="2" t="s">
        <v>994</v>
      </c>
      <c r="B432" s="2" t="s">
        <v>433</v>
      </c>
      <c r="C432" s="2" t="s">
        <v>403</v>
      </c>
      <c r="D432" s="2" t="s">
        <v>404</v>
      </c>
      <c r="E432" s="2" t="s">
        <v>405</v>
      </c>
      <c r="F432" s="2" t="s">
        <v>1127</v>
      </c>
      <c r="G432" s="2" t="s">
        <v>407</v>
      </c>
      <c r="I432" s="2">
        <v>5.0</v>
      </c>
      <c r="K432" s="2" t="s">
        <v>996</v>
      </c>
      <c r="L432" s="2"/>
      <c r="M432" s="2" t="s">
        <v>750</v>
      </c>
      <c r="N432" s="2" t="s">
        <v>750</v>
      </c>
      <c r="O432" s="2" t="s">
        <v>100</v>
      </c>
      <c r="P432" s="2" t="s">
        <v>333</v>
      </c>
      <c r="Q432" s="2" t="str">
        <f t="shared" si="2"/>
        <v>Bill Title: Relating to the exemption from ad valorem taxation for certain solar or wind-powered energy devices., Bill Description: Relating to the exemption from ad valorem taxation for certain solar or wind-powered energy devices.. </v>
      </c>
      <c r="R432" s="2"/>
    </row>
    <row r="433" ht="15.75" customHeight="1">
      <c r="A433" s="2" t="s">
        <v>994</v>
      </c>
      <c r="B433" s="2" t="s">
        <v>433</v>
      </c>
      <c r="C433" s="2" t="s">
        <v>403</v>
      </c>
      <c r="D433" s="2" t="s">
        <v>404</v>
      </c>
      <c r="E433" s="2" t="s">
        <v>405</v>
      </c>
      <c r="F433" s="2" t="s">
        <v>1128</v>
      </c>
      <c r="G433" s="2" t="s">
        <v>407</v>
      </c>
      <c r="I433" s="2">
        <v>5.0</v>
      </c>
      <c r="K433" s="2" t="s">
        <v>996</v>
      </c>
      <c r="L433" s="2"/>
      <c r="M433" s="2" t="s">
        <v>1129</v>
      </c>
      <c r="N433" s="2" t="s">
        <v>1129</v>
      </c>
      <c r="O433" s="2" t="s">
        <v>92</v>
      </c>
      <c r="P433" s="2" t="s">
        <v>333</v>
      </c>
      <c r="Q433" s="2" t="str">
        <f t="shared" si="2"/>
        <v>Bill Title: Relating to supplemental environmental projects authorized by the Texas Commission on Environmental Quality., Bill Description: Relating to supplemental environmental projects authorized by the Texas Commission on Environmental Quality.. </v>
      </c>
      <c r="R433" s="2"/>
      <c r="S433" s="2" t="s">
        <v>287</v>
      </c>
    </row>
    <row r="434" ht="15.75" customHeight="1">
      <c r="A434" s="2" t="s">
        <v>994</v>
      </c>
      <c r="B434" s="2" t="s">
        <v>433</v>
      </c>
      <c r="C434" s="2" t="s">
        <v>403</v>
      </c>
      <c r="D434" s="2" t="s">
        <v>404</v>
      </c>
      <c r="E434" s="2" t="s">
        <v>405</v>
      </c>
      <c r="F434" s="2" t="s">
        <v>1130</v>
      </c>
      <c r="G434" s="2" t="s">
        <v>407</v>
      </c>
      <c r="I434" s="2">
        <v>4.0</v>
      </c>
      <c r="K434" s="2" t="s">
        <v>996</v>
      </c>
      <c r="L434" s="2"/>
      <c r="M434" s="2" t="s">
        <v>1126</v>
      </c>
      <c r="N434" s="2" t="s">
        <v>1126</v>
      </c>
      <c r="O434" s="2" t="s">
        <v>143</v>
      </c>
      <c r="P434" s="2" t="s">
        <v>841</v>
      </c>
      <c r="Q434" s="2" t="str">
        <f t="shared" si="2"/>
        <v>Bill Title: Relating to efficiency standards for certain appliances; providing a civil penalty., Bill Description: Relating to efficiency standards for certain appliances; providing a civil penalty.. </v>
      </c>
      <c r="R434" s="2"/>
    </row>
    <row r="435" ht="15.75" customHeight="1">
      <c r="A435" s="2" t="s">
        <v>994</v>
      </c>
      <c r="B435" s="2" t="s">
        <v>433</v>
      </c>
      <c r="C435" s="2" t="s">
        <v>403</v>
      </c>
      <c r="D435" s="2" t="s">
        <v>404</v>
      </c>
      <c r="E435" s="2" t="s">
        <v>405</v>
      </c>
      <c r="F435" s="2" t="s">
        <v>1131</v>
      </c>
      <c r="G435" s="2" t="s">
        <v>407</v>
      </c>
      <c r="I435" s="2">
        <v>4.0</v>
      </c>
      <c r="K435" s="2" t="s">
        <v>996</v>
      </c>
      <c r="L435" s="2"/>
      <c r="M435" s="2" t="s">
        <v>1058</v>
      </c>
      <c r="N435" s="2" t="s">
        <v>1058</v>
      </c>
      <c r="O435" s="2" t="s">
        <v>100</v>
      </c>
      <c r="P435" s="2" t="s">
        <v>635</v>
      </c>
      <c r="Q435" s="2" t="str">
        <f t="shared" si="2"/>
        <v>Bill Title: Relating to the creation of an incentive program for solar and wind-powered distributed electric generation for public school property., Bill Description: Relating to the creation of an incentive program for solar and wind-powered distributed electric generation for public school property.. </v>
      </c>
      <c r="R435" s="2"/>
    </row>
    <row r="436" ht="15.75" customHeight="1">
      <c r="A436" s="2" t="s">
        <v>1132</v>
      </c>
      <c r="B436" s="2" t="s">
        <v>402</v>
      </c>
      <c r="C436" s="2" t="s">
        <v>403</v>
      </c>
      <c r="D436" s="2" t="s">
        <v>404</v>
      </c>
      <c r="E436" s="2" t="s">
        <v>405</v>
      </c>
      <c r="F436" s="2" t="s">
        <v>1133</v>
      </c>
      <c r="G436" s="2" t="s">
        <v>407</v>
      </c>
      <c r="I436" s="2">
        <v>97.0</v>
      </c>
      <c r="K436" s="2" t="s">
        <v>1134</v>
      </c>
      <c r="M436" s="2" t="s">
        <v>1135</v>
      </c>
      <c r="N436" s="2" t="s">
        <v>1135</v>
      </c>
      <c r="P436" s="2" t="str">
        <f t="shared" ref="P436:P438" si="4">SUBSTITUTE(O436, "ncsl_database__energy_legislation_tracking_database__ncsl_topic__", "")</f>
        <v/>
      </c>
      <c r="Q436" s="2" t="str">
        <f t="shared" si="2"/>
        <v>Bill Title: Relating to the Texas Economic Development Act; requiring the imposition of an authorized fee and changing the amounts of certain fees., Bill Description: Relating to the Texas Economic Development Act; requiring the imposition of an authorized fee and changing the amounts of certain fees.. </v>
      </c>
      <c r="R436" s="2"/>
      <c r="S436" s="2" t="s">
        <v>260</v>
      </c>
    </row>
    <row r="437" ht="15.75" customHeight="1">
      <c r="A437" s="2" t="s">
        <v>1132</v>
      </c>
      <c r="B437" s="2" t="s">
        <v>402</v>
      </c>
      <c r="C437" s="2" t="s">
        <v>403</v>
      </c>
      <c r="D437" s="2" t="s">
        <v>404</v>
      </c>
      <c r="E437" s="2" t="s">
        <v>405</v>
      </c>
      <c r="F437" s="2" t="s">
        <v>1136</v>
      </c>
      <c r="G437" s="2" t="s">
        <v>407</v>
      </c>
      <c r="I437" s="2">
        <v>34.0</v>
      </c>
      <c r="K437" s="2" t="s">
        <v>1134</v>
      </c>
      <c r="M437" s="2" t="s">
        <v>1137</v>
      </c>
      <c r="N437" s="2" t="s">
        <v>1137</v>
      </c>
      <c r="O437" s="2" t="s">
        <v>1138</v>
      </c>
      <c r="P437" s="2" t="str">
        <f t="shared" si="4"/>
        <v>electric_grid_and_transmission</v>
      </c>
      <c r="Q437" s="2" t="str">
        <f t="shared" si="2"/>
        <v>Bill Title: Relating to certificates of convenience and necessity for the construction of facilities for the transmission of electricity., Bill Description: Relating to certificates of convenience and necessity for the construction of facilities for the transmission of electricity.. </v>
      </c>
      <c r="R437" s="2"/>
      <c r="S437" s="2" t="s">
        <v>31</v>
      </c>
    </row>
    <row r="438" ht="15.75" customHeight="1">
      <c r="A438" s="2" t="s">
        <v>1132</v>
      </c>
      <c r="B438" s="2" t="s">
        <v>402</v>
      </c>
      <c r="C438" s="2" t="s">
        <v>403</v>
      </c>
      <c r="D438" s="2" t="s">
        <v>404</v>
      </c>
      <c r="E438" s="2" t="s">
        <v>405</v>
      </c>
      <c r="F438" s="2" t="s">
        <v>1139</v>
      </c>
      <c r="G438" s="2" t="s">
        <v>407</v>
      </c>
      <c r="I438" s="2">
        <v>14.0</v>
      </c>
      <c r="K438" s="2" t="s">
        <v>1134</v>
      </c>
      <c r="M438" s="2" t="s">
        <v>881</v>
      </c>
      <c r="N438" s="2" t="s">
        <v>881</v>
      </c>
      <c r="O438" s="2" t="s">
        <v>72</v>
      </c>
      <c r="P438" s="2" t="str">
        <f t="shared" si="4"/>
        <v>climate_change; climate_change_emissions_reduction</v>
      </c>
      <c r="Q438" s="2" t="str">
        <f t="shared" si="2"/>
        <v>Bill Title: Relating to projects funded through the Texas emissions reduction plan., Bill Description: Relating to projects funded through the Texas emissions reduction plan.. </v>
      </c>
      <c r="R438" s="2"/>
    </row>
    <row r="439" ht="15.75" customHeight="1">
      <c r="A439" s="2" t="s">
        <v>1140</v>
      </c>
      <c r="B439" s="2" t="s">
        <v>774</v>
      </c>
      <c r="C439" s="2" t="s">
        <v>403</v>
      </c>
      <c r="D439" s="2" t="s">
        <v>404</v>
      </c>
      <c r="E439" s="2" t="s">
        <v>405</v>
      </c>
      <c r="F439" s="2" t="s">
        <v>1141</v>
      </c>
      <c r="G439" s="2" t="s">
        <v>407</v>
      </c>
      <c r="I439" s="2">
        <v>139.0</v>
      </c>
      <c r="K439" s="2" t="s">
        <v>1142</v>
      </c>
      <c r="L439" s="2"/>
      <c r="M439" s="2" t="s">
        <v>1143</v>
      </c>
      <c r="N439" s="2" t="s">
        <v>1143</v>
      </c>
      <c r="O439" s="2" t="s">
        <v>704</v>
      </c>
      <c r="P439" s="2" t="s">
        <v>36</v>
      </c>
      <c r="Q439" s="2" t="str">
        <f t="shared" si="2"/>
        <v>Bill Title: Relating to the acquisition of real property by an entity with eminent domain authority., Bill Description: Relating to the acquisition of real property by an entity with eminent domain authority.. </v>
      </c>
      <c r="R439" s="2"/>
      <c r="S439" s="2" t="s">
        <v>31</v>
      </c>
    </row>
    <row r="440" ht="15.75" customHeight="1">
      <c r="A440" s="2" t="s">
        <v>1140</v>
      </c>
      <c r="B440" s="2" t="s">
        <v>774</v>
      </c>
      <c r="C440" s="2" t="s">
        <v>403</v>
      </c>
      <c r="D440" s="2" t="s">
        <v>404</v>
      </c>
      <c r="E440" s="2" t="s">
        <v>405</v>
      </c>
      <c r="F440" s="2" t="s">
        <v>1144</v>
      </c>
      <c r="G440" s="2" t="s">
        <v>407</v>
      </c>
      <c r="I440" s="2">
        <v>84.0</v>
      </c>
      <c r="K440" s="2" t="s">
        <v>1142</v>
      </c>
      <c r="L440" s="2"/>
      <c r="M440" s="2" t="s">
        <v>1145</v>
      </c>
      <c r="N440" s="2" t="s">
        <v>1145</v>
      </c>
      <c r="O440" s="2" t="s">
        <v>1146</v>
      </c>
      <c r="P440" s="2" t="s">
        <v>36</v>
      </c>
      <c r="Q440" s="2" t="str">
        <f t="shared" si="2"/>
        <v>Bill Title: Relating to the enhancement of air quality, including the capture and storage of carbon dioxide and development of a greenhouse gas registry, the development of emissions reduction technologies, and the improvement of energy efficiency in buildings, vehicles, and appliances., Bill Description: Relating to the enhancement of air quality, including the capture and storage of carbon dioxide and development of a greenhouse gas registry, the development of emissions reduction technologies, and the improvement of energy efficiency in buildings, vehicles, and appliances.. </v>
      </c>
      <c r="R440" s="2"/>
    </row>
    <row r="441" ht="15.75" customHeight="1">
      <c r="A441" s="2" t="s">
        <v>1140</v>
      </c>
      <c r="B441" s="2" t="s">
        <v>774</v>
      </c>
      <c r="C441" s="2" t="s">
        <v>403</v>
      </c>
      <c r="D441" s="2" t="s">
        <v>404</v>
      </c>
      <c r="E441" s="2" t="s">
        <v>405</v>
      </c>
      <c r="F441" s="2" t="s">
        <v>1147</v>
      </c>
      <c r="G441" s="2" t="s">
        <v>407</v>
      </c>
      <c r="I441" s="2">
        <v>32.0</v>
      </c>
      <c r="K441" s="2" t="s">
        <v>1142</v>
      </c>
      <c r="L441" s="2"/>
      <c r="M441" s="2" t="s">
        <v>796</v>
      </c>
      <c r="N441" s="2" t="s">
        <v>796</v>
      </c>
      <c r="O441" s="2" t="s">
        <v>23</v>
      </c>
      <c r="P441" s="2" t="s">
        <v>1148</v>
      </c>
      <c r="Q441" s="2" t="str">
        <f t="shared" si="2"/>
        <v>Bill Title: Relating to the permitting authority of a groundwater conservation district for the drilling or operation of a water well used to supply water for the drilling, exploration, or production of oil or gas., Bill Description: Relating to the permitting authority of a groundwater conservation district for the drilling or operation of a water well used to supply water for the drilling, exploration, or production of oil or gas.. </v>
      </c>
      <c r="R441" s="2"/>
    </row>
    <row r="442" ht="15.75" customHeight="1">
      <c r="A442" s="2" t="s">
        <v>1140</v>
      </c>
      <c r="B442" s="2" t="s">
        <v>774</v>
      </c>
      <c r="C442" s="2" t="s">
        <v>403</v>
      </c>
      <c r="D442" s="2" t="s">
        <v>404</v>
      </c>
      <c r="E442" s="2" t="s">
        <v>405</v>
      </c>
      <c r="F442" s="2" t="s">
        <v>1149</v>
      </c>
      <c r="G442" s="2" t="s">
        <v>407</v>
      </c>
      <c r="I442" s="2">
        <v>8.0</v>
      </c>
      <c r="K442" s="2" t="s">
        <v>1142</v>
      </c>
      <c r="L442" s="2"/>
      <c r="M442" s="2" t="s">
        <v>1150</v>
      </c>
      <c r="N442" s="2" t="s">
        <v>1150</v>
      </c>
      <c r="O442" s="2" t="s">
        <v>704</v>
      </c>
      <c r="P442" s="2" t="s">
        <v>129</v>
      </c>
      <c r="Q442" s="2" t="str">
        <f t="shared" si="2"/>
        <v>Bill Title: Relating to notice of an application for a permit to dispose of oil and gas waste in a commercial disposal well; creating an offense., Bill Description: Relating to notice of an application for a permit to dispose of oil and gas waste in a commercial disposal well; creating an offense.. </v>
      </c>
      <c r="R442" s="2"/>
    </row>
    <row r="443" ht="15.75" customHeight="1">
      <c r="A443" s="2" t="s">
        <v>1151</v>
      </c>
      <c r="B443" s="2" t="s">
        <v>433</v>
      </c>
      <c r="C443" s="2" t="s">
        <v>403</v>
      </c>
      <c r="D443" s="2" t="s">
        <v>404</v>
      </c>
      <c r="E443" s="2" t="s">
        <v>405</v>
      </c>
      <c r="F443" s="2" t="s">
        <v>1152</v>
      </c>
      <c r="G443" s="2" t="s">
        <v>407</v>
      </c>
      <c r="I443" s="2">
        <v>29.0</v>
      </c>
      <c r="K443" s="2" t="s">
        <v>1153</v>
      </c>
      <c r="L443" s="2"/>
      <c r="M443" s="2" t="s">
        <v>1154</v>
      </c>
      <c r="N443" s="2" t="s">
        <v>1154</v>
      </c>
      <c r="O443" s="2" t="s">
        <v>555</v>
      </c>
      <c r="P443" s="2" t="s">
        <v>36</v>
      </c>
      <c r="Q443" s="2" t="str">
        <f t="shared" si="2"/>
        <v>Bill Title: Relating to financing certain costs associated with electric markets; granting authority to issue bonds; authorizing fees., Bill Description: Relating to financing certain costs associated with electric markets; granting authority to issue bonds; authorizing fees.. </v>
      </c>
      <c r="R443" s="2"/>
      <c r="S443" s="2" t="s">
        <v>145</v>
      </c>
    </row>
    <row r="444" ht="15.75" customHeight="1">
      <c r="A444" s="2" t="s">
        <v>1151</v>
      </c>
      <c r="B444" s="2" t="s">
        <v>433</v>
      </c>
      <c r="C444" s="2" t="s">
        <v>403</v>
      </c>
      <c r="D444" s="2" t="s">
        <v>404</v>
      </c>
      <c r="E444" s="2" t="s">
        <v>405</v>
      </c>
      <c r="F444" s="2" t="s">
        <v>1155</v>
      </c>
      <c r="G444" s="2" t="s">
        <v>407</v>
      </c>
      <c r="I444" s="2">
        <v>23.0</v>
      </c>
      <c r="K444" s="2" t="s">
        <v>1153</v>
      </c>
      <c r="L444" s="2"/>
      <c r="M444" s="2" t="s">
        <v>1156</v>
      </c>
      <c r="N444" s="2" t="s">
        <v>1156</v>
      </c>
      <c r="O444" s="2" t="s">
        <v>859</v>
      </c>
      <c r="P444" s="2" t="s">
        <v>209</v>
      </c>
      <c r="Q444" s="2" t="str">
        <f t="shared" si="2"/>
        <v>Bill Title: Relating to the establishment of the Texas Energy Disaster Reliability Council., Bill Description: Relating to the establishment of the Texas Energy Disaster Reliability Council.. </v>
      </c>
      <c r="R444" s="2"/>
      <c r="S444" s="2" t="s">
        <v>31</v>
      </c>
    </row>
    <row r="445" ht="15.75" customHeight="1">
      <c r="A445" s="2" t="s">
        <v>1151</v>
      </c>
      <c r="B445" s="2" t="s">
        <v>433</v>
      </c>
      <c r="C445" s="2" t="s">
        <v>403</v>
      </c>
      <c r="D445" s="2" t="s">
        <v>404</v>
      </c>
      <c r="E445" s="2" t="s">
        <v>405</v>
      </c>
      <c r="F445" s="2" t="s">
        <v>1157</v>
      </c>
      <c r="G445" s="2" t="s">
        <v>407</v>
      </c>
      <c r="I445" s="2">
        <v>23.0</v>
      </c>
      <c r="K445" s="2" t="s">
        <v>1153</v>
      </c>
      <c r="L445" s="2"/>
      <c r="M445" s="2" t="s">
        <v>1158</v>
      </c>
      <c r="N445" s="2" t="s">
        <v>1158</v>
      </c>
      <c r="O445" s="2" t="s">
        <v>658</v>
      </c>
      <c r="P445" s="2" t="s">
        <v>413</v>
      </c>
      <c r="Q445" s="2" t="str">
        <f t="shared" si="2"/>
        <v>Bill Title: Relating to the preparedness for extreme weather emergencies of facilities that provide electricity service; providing an administrative penalty., Bill Description: Relating to the preparedness for extreme weather emergencies of facilities that provide electricity service; providing an administrative penalty.. </v>
      </c>
      <c r="R445" s="2"/>
      <c r="S445" s="2" t="s">
        <v>31</v>
      </c>
    </row>
    <row r="446" ht="15.75" customHeight="1">
      <c r="A446" s="2" t="s">
        <v>1151</v>
      </c>
      <c r="B446" s="2" t="s">
        <v>433</v>
      </c>
      <c r="C446" s="2" t="s">
        <v>403</v>
      </c>
      <c r="D446" s="2" t="s">
        <v>404</v>
      </c>
      <c r="E446" s="2" t="s">
        <v>405</v>
      </c>
      <c r="F446" s="2" t="s">
        <v>1159</v>
      </c>
      <c r="G446" s="2" t="s">
        <v>407</v>
      </c>
      <c r="I446" s="2">
        <v>20.0</v>
      </c>
      <c r="K446" s="2" t="s">
        <v>1153</v>
      </c>
      <c r="L446" s="2"/>
      <c r="M446" s="2" t="s">
        <v>1160</v>
      </c>
      <c r="N446" s="2" t="s">
        <v>1160</v>
      </c>
      <c r="O446" s="2" t="s">
        <v>859</v>
      </c>
      <c r="P446" s="2" t="s">
        <v>52</v>
      </c>
      <c r="Q446" s="2" t="str">
        <f t="shared" si="2"/>
        <v>Bill Title: Relating to a study on a statewide disaster alert system and implementation of that system and to notice to elected officials of a widespread power, water, or natural gas outage or emergency., Bill Description: Relating to a study on a statewide disaster alert system and implementation of that system and to notice to elected officials of a widespread power, water, or natural gas outage or emergency.. </v>
      </c>
      <c r="R446" s="2"/>
      <c r="S446" s="2" t="s">
        <v>31</v>
      </c>
    </row>
    <row r="447" ht="15.75" customHeight="1">
      <c r="A447" s="2" t="s">
        <v>1151</v>
      </c>
      <c r="B447" s="2" t="s">
        <v>433</v>
      </c>
      <c r="C447" s="2" t="s">
        <v>403</v>
      </c>
      <c r="D447" s="2" t="s">
        <v>404</v>
      </c>
      <c r="E447" s="2" t="s">
        <v>405</v>
      </c>
      <c r="F447" s="2" t="s">
        <v>1161</v>
      </c>
      <c r="G447" s="2" t="s">
        <v>407</v>
      </c>
      <c r="I447" s="2">
        <v>17.0</v>
      </c>
      <c r="K447" s="2" t="s">
        <v>1153</v>
      </c>
      <c r="L447" s="2"/>
      <c r="M447" s="2" t="s">
        <v>1162</v>
      </c>
      <c r="N447" s="2" t="s">
        <v>1162</v>
      </c>
      <c r="O447" s="2" t="s">
        <v>672</v>
      </c>
      <c r="P447" s="2" t="s">
        <v>144</v>
      </c>
      <c r="Q447" s="2" t="str">
        <f t="shared" si="2"/>
        <v>Bill Title: Relating to the funding of projects by the Texas Water Development Board to promote utility reliability, resiliency, efficiency, conservation, and demand reduction; authorizing the issuance of revenue bonds., Bill Description: Relating to the funding of projects by the Texas Water Development Board to promote utility reliability, resiliency, efficiency, conservation, and demand reduction; authorizing the issuance of revenue bonds.. </v>
      </c>
      <c r="R447" s="2"/>
      <c r="S447" s="2" t="s">
        <v>145</v>
      </c>
    </row>
    <row r="448" ht="15.75" customHeight="1">
      <c r="A448" s="2" t="s">
        <v>1151</v>
      </c>
      <c r="B448" s="2" t="s">
        <v>433</v>
      </c>
      <c r="C448" s="2" t="s">
        <v>403</v>
      </c>
      <c r="D448" s="2" t="s">
        <v>404</v>
      </c>
      <c r="E448" s="2" t="s">
        <v>405</v>
      </c>
      <c r="F448" s="2" t="s">
        <v>1163</v>
      </c>
      <c r="G448" s="2" t="s">
        <v>407</v>
      </c>
      <c r="I448" s="2">
        <v>16.0</v>
      </c>
      <c r="K448" s="2" t="s">
        <v>1153</v>
      </c>
      <c r="L448" s="2"/>
      <c r="M448" s="2" t="s">
        <v>1164</v>
      </c>
      <c r="N448" s="2" t="s">
        <v>1164</v>
      </c>
      <c r="O448" s="2" t="s">
        <v>1165</v>
      </c>
      <c r="P448" s="2" t="s">
        <v>478</v>
      </c>
      <c r="Q448" s="2" t="str">
        <f t="shared" si="2"/>
        <v>Bill Title: Proposing a constitutional amendment creating the State Utilities Reliability Fund and the State Utilities Reliability Revenue Fund to provide financial support for projects that enhance the reliability and resiliency of water, electric, and natural gas utilities, broadband providers, and power generation resources in this state., Bill Description: Proposing a constitutional amendment creating the State Utilities Reliability Fund and the State Utilities Reliability Revenue Fund to provide financial support for projects that enhance the reliability and resiliency of water, electric, and natural gas utilities, broadband providers, and power generation resources in this state.. </v>
      </c>
      <c r="R448" s="2"/>
    </row>
    <row r="449" ht="15.75" customHeight="1">
      <c r="A449" s="2" t="s">
        <v>1151</v>
      </c>
      <c r="B449" s="2" t="s">
        <v>433</v>
      </c>
      <c r="C449" s="2" t="s">
        <v>403</v>
      </c>
      <c r="D449" s="2" t="s">
        <v>404</v>
      </c>
      <c r="E449" s="2" t="s">
        <v>405</v>
      </c>
      <c r="F449" s="2" t="s">
        <v>1166</v>
      </c>
      <c r="G449" s="2" t="s">
        <v>407</v>
      </c>
      <c r="I449" s="2">
        <v>15.0</v>
      </c>
      <c r="K449" s="2" t="s">
        <v>1153</v>
      </c>
      <c r="L449" s="2"/>
      <c r="M449" s="2" t="s">
        <v>1167</v>
      </c>
      <c r="N449" s="2" t="s">
        <v>1167</v>
      </c>
      <c r="O449" s="2" t="s">
        <v>555</v>
      </c>
      <c r="P449" s="2" t="s">
        <v>129</v>
      </c>
      <c r="Q449" s="2" t="str">
        <f t="shared" si="2"/>
        <v>Bill Title: Relating to the regulation of certain retail electric products., Bill Description: Relating to the regulation of certain retail electric products.. </v>
      </c>
      <c r="R449" s="2"/>
      <c r="S449" s="2" t="s">
        <v>65</v>
      </c>
    </row>
    <row r="450" ht="15.75" customHeight="1">
      <c r="A450" s="2" t="s">
        <v>1151</v>
      </c>
      <c r="B450" s="2" t="s">
        <v>433</v>
      </c>
      <c r="C450" s="2" t="s">
        <v>403</v>
      </c>
      <c r="D450" s="2" t="s">
        <v>404</v>
      </c>
      <c r="E450" s="2" t="s">
        <v>405</v>
      </c>
      <c r="F450" s="2" t="s">
        <v>1168</v>
      </c>
      <c r="G450" s="2" t="s">
        <v>407</v>
      </c>
      <c r="I450" s="2">
        <v>15.0</v>
      </c>
      <c r="K450" s="2" t="s">
        <v>1153</v>
      </c>
      <c r="L450" s="2"/>
      <c r="M450" s="2" t="s">
        <v>1169</v>
      </c>
      <c r="N450" s="2" t="s">
        <v>1169</v>
      </c>
      <c r="O450" s="2" t="s">
        <v>493</v>
      </c>
      <c r="P450" s="2" t="s">
        <v>209</v>
      </c>
      <c r="Q450" s="2" t="str">
        <f t="shared" si="2"/>
        <v>Bill Title: Relating to extreme weather preparedness of critical electric and natural gas infrastructure; authorizing administrative penalties., Bill Description: Relating to extreme weather preparedness of critical electric and natural gas infrastructure; authorizing administrative penalties.. </v>
      </c>
      <c r="R450" s="2"/>
      <c r="S450" s="2" t="s">
        <v>31</v>
      </c>
    </row>
    <row r="451" ht="15.75" customHeight="1">
      <c r="A451" s="2" t="s">
        <v>1151</v>
      </c>
      <c r="B451" s="2" t="s">
        <v>433</v>
      </c>
      <c r="C451" s="2" t="s">
        <v>403</v>
      </c>
      <c r="D451" s="2" t="s">
        <v>404</v>
      </c>
      <c r="E451" s="2" t="s">
        <v>405</v>
      </c>
      <c r="F451" s="2" t="s">
        <v>1170</v>
      </c>
      <c r="G451" s="2" t="s">
        <v>407</v>
      </c>
      <c r="I451" s="2">
        <v>14.0</v>
      </c>
      <c r="K451" s="2" t="s">
        <v>1153</v>
      </c>
      <c r="L451" s="2"/>
      <c r="M451" s="2" t="s">
        <v>1171</v>
      </c>
      <c r="N451" s="2" t="s">
        <v>1171</v>
      </c>
      <c r="O451" s="2" t="s">
        <v>1172</v>
      </c>
      <c r="P451" s="2" t="s">
        <v>275</v>
      </c>
      <c r="Q451" s="2" t="str">
        <f t="shared" si="2"/>
        <v>Bill Title: Relating to the provision of natural gas and electric services in this state., Bill Description: Relating to the provision of natural gas and electric services in this state.. </v>
      </c>
      <c r="R451" s="2"/>
      <c r="S451" s="2" t="s">
        <v>31</v>
      </c>
    </row>
    <row r="452" ht="15.75" customHeight="1">
      <c r="A452" s="2" t="s">
        <v>1151</v>
      </c>
      <c r="B452" s="2" t="s">
        <v>433</v>
      </c>
      <c r="C452" s="2" t="s">
        <v>403</v>
      </c>
      <c r="D452" s="2" t="s">
        <v>404</v>
      </c>
      <c r="E452" s="2" t="s">
        <v>405</v>
      </c>
      <c r="F452" s="2" t="s">
        <v>1173</v>
      </c>
      <c r="G452" s="2" t="s">
        <v>407</v>
      </c>
      <c r="I452" s="2">
        <v>14.0</v>
      </c>
      <c r="K452" s="2" t="s">
        <v>1153</v>
      </c>
      <c r="L452" s="2"/>
      <c r="M452" s="2" t="s">
        <v>1174</v>
      </c>
      <c r="N452" s="2" t="s">
        <v>1174</v>
      </c>
      <c r="O452" s="2" t="s">
        <v>496</v>
      </c>
      <c r="P452" s="2" t="s">
        <v>1148</v>
      </c>
      <c r="Q452" s="2" t="str">
        <f t="shared" si="2"/>
        <v>Bill Title: Relating to securitizing costs associated with electric markets; granting authority to issue bonds., Bill Description: Relating to securitizing costs associated with electric markets; granting authority to issue bonds.. </v>
      </c>
      <c r="R452" s="2"/>
      <c r="S452" s="2" t="s">
        <v>145</v>
      </c>
    </row>
    <row r="453" ht="15.75" customHeight="1">
      <c r="A453" s="2" t="s">
        <v>1151</v>
      </c>
      <c r="B453" s="2" t="s">
        <v>433</v>
      </c>
      <c r="C453" s="2" t="s">
        <v>403</v>
      </c>
      <c r="D453" s="2" t="s">
        <v>404</v>
      </c>
      <c r="E453" s="2" t="s">
        <v>405</v>
      </c>
      <c r="F453" s="2" t="s">
        <v>1175</v>
      </c>
      <c r="G453" s="2" t="s">
        <v>407</v>
      </c>
      <c r="I453" s="2">
        <v>13.0</v>
      </c>
      <c r="K453" s="2" t="s">
        <v>1153</v>
      </c>
      <c r="L453" s="2"/>
      <c r="M453" s="2" t="s">
        <v>1176</v>
      </c>
      <c r="N453" s="2" t="s">
        <v>1176</v>
      </c>
      <c r="O453" s="2" t="s">
        <v>112</v>
      </c>
      <c r="P453" s="2" t="s">
        <v>209</v>
      </c>
      <c r="Q453" s="2" t="str">
        <f t="shared" si="2"/>
        <v>Bill Title: Relating to an advisory body on the security of the electric grid., Bill Description: Relating to an advisory body on the security of the electric grid.. </v>
      </c>
      <c r="R453" s="2"/>
      <c r="S453" s="2" t="s">
        <v>31</v>
      </c>
    </row>
    <row r="454" ht="15.75" customHeight="1">
      <c r="A454" s="2" t="s">
        <v>1151</v>
      </c>
      <c r="B454" s="2" t="s">
        <v>433</v>
      </c>
      <c r="C454" s="2" t="s">
        <v>403</v>
      </c>
      <c r="D454" s="2" t="s">
        <v>404</v>
      </c>
      <c r="E454" s="2" t="s">
        <v>405</v>
      </c>
      <c r="F454" s="2" t="s">
        <v>1177</v>
      </c>
      <c r="G454" s="2" t="s">
        <v>407</v>
      </c>
      <c r="I454" s="2">
        <v>13.0</v>
      </c>
      <c r="K454" s="2" t="s">
        <v>1153</v>
      </c>
      <c r="L454" s="2"/>
      <c r="M454" s="2" t="s">
        <v>1178</v>
      </c>
      <c r="N454" s="2" t="s">
        <v>1178</v>
      </c>
      <c r="O454" s="2" t="s">
        <v>214</v>
      </c>
      <c r="P454" s="2" t="s">
        <v>275</v>
      </c>
      <c r="Q454" s="2" t="str">
        <f t="shared" si="2"/>
        <v>Bill Title: Relating to financing programs for low-income electric customers and certain other electric customers; lowering the amount of a fee; imposing a fee., Bill Description: Relating to financing programs for low-income electric customers and certain other electric customers; lowering the amount of a fee; imposing a fee.. </v>
      </c>
      <c r="R454" s="2"/>
      <c r="S454" s="2" t="s">
        <v>145</v>
      </c>
    </row>
    <row r="455" ht="15.75" customHeight="1">
      <c r="A455" s="2" t="s">
        <v>1151</v>
      </c>
      <c r="B455" s="2" t="s">
        <v>433</v>
      </c>
      <c r="C455" s="2" t="s">
        <v>403</v>
      </c>
      <c r="D455" s="2" t="s">
        <v>404</v>
      </c>
      <c r="E455" s="2" t="s">
        <v>405</v>
      </c>
      <c r="F455" s="2" t="s">
        <v>1179</v>
      </c>
      <c r="G455" s="2" t="s">
        <v>407</v>
      </c>
      <c r="I455" s="2">
        <v>12.0</v>
      </c>
      <c r="K455" s="2" t="s">
        <v>1153</v>
      </c>
      <c r="L455" s="2"/>
      <c r="M455" s="2" t="s">
        <v>1176</v>
      </c>
      <c r="N455" s="2" t="s">
        <v>1176</v>
      </c>
      <c r="O455" s="2" t="s">
        <v>112</v>
      </c>
      <c r="P455" s="2" t="s">
        <v>36</v>
      </c>
      <c r="Q455" s="2" t="str">
        <f t="shared" si="2"/>
        <v>Bill Title: Relating to an advisory body on the security of the electric grid., Bill Description: Relating to an advisory body on the security of the electric grid.. </v>
      </c>
      <c r="R455" s="2"/>
      <c r="S455" s="2" t="s">
        <v>31</v>
      </c>
    </row>
    <row r="456" ht="15.75" customHeight="1">
      <c r="A456" s="2" t="s">
        <v>1151</v>
      </c>
      <c r="B456" s="2" t="s">
        <v>433</v>
      </c>
      <c r="C456" s="2" t="s">
        <v>403</v>
      </c>
      <c r="D456" s="2" t="s">
        <v>404</v>
      </c>
      <c r="E456" s="2" t="s">
        <v>405</v>
      </c>
      <c r="F456" s="2" t="s">
        <v>1180</v>
      </c>
      <c r="G456" s="2" t="s">
        <v>407</v>
      </c>
      <c r="I456" s="2">
        <v>12.0</v>
      </c>
      <c r="K456" s="2" t="s">
        <v>1153</v>
      </c>
      <c r="L456" s="2"/>
      <c r="M456" s="2" t="s">
        <v>572</v>
      </c>
      <c r="N456" s="2" t="s">
        <v>572</v>
      </c>
      <c r="O456" s="2" t="s">
        <v>112</v>
      </c>
      <c r="P456" s="2" t="s">
        <v>129</v>
      </c>
      <c r="Q456" s="2" t="str">
        <f t="shared" si="2"/>
        <v>Bill Title: Relating to the security of the electric grid., Bill Description: Relating to the security of the electric grid.. </v>
      </c>
      <c r="R456" s="2"/>
      <c r="S456" s="2" t="s">
        <v>31</v>
      </c>
    </row>
    <row r="457" ht="15.75" customHeight="1">
      <c r="A457" s="2" t="s">
        <v>1151</v>
      </c>
      <c r="B457" s="2" t="s">
        <v>433</v>
      </c>
      <c r="C457" s="2" t="s">
        <v>403</v>
      </c>
      <c r="D457" s="2" t="s">
        <v>404</v>
      </c>
      <c r="E457" s="2" t="s">
        <v>405</v>
      </c>
      <c r="F457" s="2" t="s">
        <v>1181</v>
      </c>
      <c r="G457" s="2" t="s">
        <v>407</v>
      </c>
      <c r="I457" s="2">
        <v>12.0</v>
      </c>
      <c r="K457" s="2" t="s">
        <v>1153</v>
      </c>
      <c r="L457" s="2"/>
      <c r="M457" s="2" t="s">
        <v>1182</v>
      </c>
      <c r="N457" s="2" t="s">
        <v>1182</v>
      </c>
      <c r="O457" s="2" t="s">
        <v>112</v>
      </c>
      <c r="P457" s="2" t="s">
        <v>36</v>
      </c>
      <c r="Q457" s="2" t="str">
        <f t="shared" si="2"/>
        <v>Bill Title: Relating to emergency management for cyber attacks against this state., Bill Description: Relating to emergency management for cyber attacks against this state.. </v>
      </c>
      <c r="R457" s="2"/>
    </row>
    <row r="458" ht="15.75" customHeight="1">
      <c r="A458" s="2" t="s">
        <v>1151</v>
      </c>
      <c r="B458" s="2" t="s">
        <v>433</v>
      </c>
      <c r="C458" s="2" t="s">
        <v>403</v>
      </c>
      <c r="D458" s="2" t="s">
        <v>404</v>
      </c>
      <c r="E458" s="2" t="s">
        <v>405</v>
      </c>
      <c r="F458" s="2" t="s">
        <v>1183</v>
      </c>
      <c r="G458" s="2" t="s">
        <v>407</v>
      </c>
      <c r="I458" s="2">
        <v>12.0</v>
      </c>
      <c r="K458" s="2" t="s">
        <v>1153</v>
      </c>
      <c r="L458" s="2"/>
      <c r="M458" s="2" t="s">
        <v>837</v>
      </c>
      <c r="N458" s="2" t="s">
        <v>837</v>
      </c>
      <c r="O458" s="2" t="s">
        <v>658</v>
      </c>
      <c r="P458" s="2" t="s">
        <v>275</v>
      </c>
      <c r="Q458" s="2" t="str">
        <f t="shared" si="2"/>
        <v>Bill Title: Relating to the governance of the Public Utility Commission of Texas, the Office of Public Utility Counsel, and an independent organization certified to manage a power region., Bill Description: Relating to the governance of the Public Utility Commission of Texas, the Office of Public Utility Counsel, and an independent organization certified to manage a power region.. </v>
      </c>
      <c r="R458" s="2"/>
      <c r="S458" s="2" t="s">
        <v>65</v>
      </c>
    </row>
    <row r="459" ht="15.75" customHeight="1">
      <c r="A459" s="2" t="s">
        <v>1151</v>
      </c>
      <c r="B459" s="2" t="s">
        <v>433</v>
      </c>
      <c r="C459" s="2" t="s">
        <v>403</v>
      </c>
      <c r="D459" s="2" t="s">
        <v>404</v>
      </c>
      <c r="E459" s="2" t="s">
        <v>405</v>
      </c>
      <c r="F459" s="2" t="s">
        <v>1184</v>
      </c>
      <c r="G459" s="2" t="s">
        <v>407</v>
      </c>
      <c r="I459" s="2">
        <v>11.0</v>
      </c>
      <c r="K459" s="2" t="s">
        <v>1153</v>
      </c>
      <c r="L459" s="2"/>
      <c r="M459" s="2" t="s">
        <v>1185</v>
      </c>
      <c r="N459" s="2" t="s">
        <v>1185</v>
      </c>
      <c r="O459" s="2" t="s">
        <v>555</v>
      </c>
      <c r="P459" s="2" t="s">
        <v>478</v>
      </c>
      <c r="Q459" s="2" t="str">
        <f t="shared" si="2"/>
        <v>Bill Title: Relating to the use of securitization by electric cooperatives to address certain weather-related extraordinary costs and expenses., Bill Description: Relating to the use of securitization by electric cooperatives to address certain weather-related extraordinary costs and expenses.. </v>
      </c>
      <c r="R459" s="2"/>
      <c r="S459" s="2" t="s">
        <v>145</v>
      </c>
    </row>
    <row r="460" ht="15.75" customHeight="1">
      <c r="A460" s="2" t="s">
        <v>1151</v>
      </c>
      <c r="B460" s="2" t="s">
        <v>433</v>
      </c>
      <c r="C460" s="2" t="s">
        <v>403</v>
      </c>
      <c r="D460" s="2" t="s">
        <v>404</v>
      </c>
      <c r="E460" s="2" t="s">
        <v>405</v>
      </c>
      <c r="F460" s="2" t="s">
        <v>1186</v>
      </c>
      <c r="G460" s="2" t="s">
        <v>407</v>
      </c>
      <c r="I460" s="2">
        <v>11.0</v>
      </c>
      <c r="K460" s="2" t="s">
        <v>1153</v>
      </c>
      <c r="L460" s="2"/>
      <c r="M460" s="2" t="s">
        <v>1187</v>
      </c>
      <c r="N460" s="2" t="s">
        <v>1187</v>
      </c>
      <c r="O460" s="2" t="s">
        <v>568</v>
      </c>
      <c r="P460" s="2" t="s">
        <v>36</v>
      </c>
      <c r="Q460" s="2" t="str">
        <f t="shared" si="2"/>
        <v>Bill Title: Relating to the use of securitization by electric cooperatives to address certain weather-related extraordinary costs and expenses and to the duty of electric utility market participants to pay certain amounts owed., Bill Description: Relating to the use of securitization by electric cooperatives to address certain weather-related extraordinary costs and expenses and to the duty of electric utility market participants to pay certain amounts owed.. </v>
      </c>
      <c r="R460" s="2"/>
      <c r="S460" s="2" t="s">
        <v>145</v>
      </c>
    </row>
    <row r="461" ht="15.75" customHeight="1">
      <c r="A461" s="2" t="s">
        <v>1151</v>
      </c>
      <c r="B461" s="2" t="s">
        <v>433</v>
      </c>
      <c r="C461" s="2" t="s">
        <v>403</v>
      </c>
      <c r="D461" s="2" t="s">
        <v>404</v>
      </c>
      <c r="E461" s="2" t="s">
        <v>405</v>
      </c>
      <c r="F461" s="2" t="s">
        <v>1188</v>
      </c>
      <c r="G461" s="2" t="s">
        <v>407</v>
      </c>
      <c r="I461" s="2">
        <v>10.0</v>
      </c>
      <c r="K461" s="2" t="s">
        <v>1153</v>
      </c>
      <c r="L461" s="2"/>
      <c r="M461" s="2" t="s">
        <v>1189</v>
      </c>
      <c r="N461" s="2" t="s">
        <v>1189</v>
      </c>
      <c r="O461" s="2" t="s">
        <v>1190</v>
      </c>
      <c r="P461" s="2" t="s">
        <v>1191</v>
      </c>
      <c r="Q461" s="2" t="str">
        <f t="shared" si="2"/>
        <v>Bill Title: Relating to the regulation of energy efficiency professionals; providing penalties; authorizing fees., Bill Description: Relating to the regulation of energy efficiency professionals; providing penalties; authorizing fees.. </v>
      </c>
      <c r="R461" s="2"/>
      <c r="S461" s="2" t="s">
        <v>287</v>
      </c>
    </row>
    <row r="462" ht="15.75" customHeight="1">
      <c r="A462" s="2" t="s">
        <v>1151</v>
      </c>
      <c r="B462" s="2" t="s">
        <v>433</v>
      </c>
      <c r="C462" s="2" t="s">
        <v>403</v>
      </c>
      <c r="D462" s="2" t="s">
        <v>404</v>
      </c>
      <c r="E462" s="2" t="s">
        <v>405</v>
      </c>
      <c r="F462" s="2" t="s">
        <v>1192</v>
      </c>
      <c r="G462" s="2" t="s">
        <v>407</v>
      </c>
      <c r="I462" s="2">
        <v>9.0</v>
      </c>
      <c r="K462" s="2" t="s">
        <v>1153</v>
      </c>
      <c r="L462" s="2"/>
      <c r="M462" s="2" t="s">
        <v>1193</v>
      </c>
      <c r="N462" s="2" t="s">
        <v>1193</v>
      </c>
      <c r="O462" s="2" t="s">
        <v>112</v>
      </c>
      <c r="P462" s="2" t="s">
        <v>1194</v>
      </c>
      <c r="Q462" s="2" t="str">
        <f t="shared" si="2"/>
        <v>Bill Title: Relating to a cybersecurity monitor for certain electric utilities., Bill Description: Relating to a cybersecurity monitor for certain electric utilities.. </v>
      </c>
      <c r="R462" s="2"/>
      <c r="S462" s="2" t="s">
        <v>31</v>
      </c>
    </row>
    <row r="463" ht="15.75" customHeight="1">
      <c r="A463" s="2" t="s">
        <v>1151</v>
      </c>
      <c r="B463" s="2" t="s">
        <v>433</v>
      </c>
      <c r="C463" s="2" t="s">
        <v>403</v>
      </c>
      <c r="D463" s="2" t="s">
        <v>404</v>
      </c>
      <c r="E463" s="2" t="s">
        <v>405</v>
      </c>
      <c r="F463" s="2" t="s">
        <v>1195</v>
      </c>
      <c r="G463" s="2" t="s">
        <v>407</v>
      </c>
      <c r="I463" s="2">
        <v>8.0</v>
      </c>
      <c r="K463" s="2" t="s">
        <v>1153</v>
      </c>
      <c r="L463" s="2"/>
      <c r="M463" s="2" t="s">
        <v>1193</v>
      </c>
      <c r="N463" s="2" t="s">
        <v>1193</v>
      </c>
      <c r="O463" s="2" t="s">
        <v>112</v>
      </c>
      <c r="P463" s="2" t="s">
        <v>215</v>
      </c>
      <c r="Q463" s="2" t="str">
        <f t="shared" si="2"/>
        <v>Bill Title: Relating to a cybersecurity monitor for certain electric utilities., Bill Description: Relating to a cybersecurity monitor for certain electric utilities.. </v>
      </c>
      <c r="R463" s="2"/>
      <c r="S463" s="2" t="s">
        <v>31</v>
      </c>
    </row>
    <row r="464" ht="15.75" customHeight="1">
      <c r="A464" s="2" t="s">
        <v>1151</v>
      </c>
      <c r="B464" s="2" t="s">
        <v>433</v>
      </c>
      <c r="C464" s="2" t="s">
        <v>403</v>
      </c>
      <c r="D464" s="2" t="s">
        <v>404</v>
      </c>
      <c r="E464" s="2" t="s">
        <v>405</v>
      </c>
      <c r="F464" s="2" t="s">
        <v>1196</v>
      </c>
      <c r="G464" s="2" t="s">
        <v>407</v>
      </c>
      <c r="I464" s="2">
        <v>8.0</v>
      </c>
      <c r="K464" s="2" t="s">
        <v>1153</v>
      </c>
      <c r="L464" s="2"/>
      <c r="M464" s="2" t="s">
        <v>1197</v>
      </c>
      <c r="N464" s="2" t="s">
        <v>1197</v>
      </c>
      <c r="O464" s="2" t="s">
        <v>63</v>
      </c>
      <c r="P464" s="2" t="s">
        <v>478</v>
      </c>
      <c r="Q464" s="2" t="str">
        <f t="shared" si="2"/>
        <v>Bill Title: Relating to the applicability of certain electric energy storage equipment requirements to municipally owned utilities and electric cooperatives., Bill Description: Relating to the applicability of certain electric energy storage equipment requirements to municipally owned utilities and electric cooperatives.. </v>
      </c>
      <c r="R464" s="2"/>
      <c r="S464" s="2" t="s">
        <v>31</v>
      </c>
    </row>
    <row r="465" ht="15.75" customHeight="1">
      <c r="A465" s="2" t="s">
        <v>1151</v>
      </c>
      <c r="B465" s="2" t="s">
        <v>433</v>
      </c>
      <c r="C465" s="2" t="s">
        <v>403</v>
      </c>
      <c r="D465" s="2" t="s">
        <v>404</v>
      </c>
      <c r="E465" s="2" t="s">
        <v>405</v>
      </c>
      <c r="F465" s="2" t="s">
        <v>1198</v>
      </c>
      <c r="G465" s="2" t="s">
        <v>407</v>
      </c>
      <c r="I465" s="2">
        <v>6.0</v>
      </c>
      <c r="K465" s="2" t="s">
        <v>1153</v>
      </c>
      <c r="L465" s="2"/>
      <c r="M465" s="2" t="s">
        <v>1199</v>
      </c>
      <c r="N465" s="2" t="s">
        <v>1199</v>
      </c>
      <c r="O465" s="2" t="s">
        <v>63</v>
      </c>
      <c r="P465" s="2" t="s">
        <v>291</v>
      </c>
      <c r="Q465" s="2" t="str">
        <f t="shared" si="2"/>
        <v>Bill Title: Relating to the regulation of retail electric providers., Bill Description: Relating to the regulation of retail electric providers.. </v>
      </c>
      <c r="R465" s="2"/>
      <c r="S465" s="2" t="s">
        <v>65</v>
      </c>
    </row>
    <row r="466" ht="15.75" customHeight="1">
      <c r="A466" s="2" t="s">
        <v>1151</v>
      </c>
      <c r="B466" s="2" t="s">
        <v>433</v>
      </c>
      <c r="C466" s="2" t="s">
        <v>403</v>
      </c>
      <c r="D466" s="2" t="s">
        <v>404</v>
      </c>
      <c r="E466" s="2" t="s">
        <v>405</v>
      </c>
      <c r="F466" s="2" t="s">
        <v>1200</v>
      </c>
      <c r="G466" s="2" t="s">
        <v>407</v>
      </c>
      <c r="I466" s="2">
        <v>6.0</v>
      </c>
      <c r="K466" s="2" t="s">
        <v>1153</v>
      </c>
      <c r="L466" s="2"/>
      <c r="M466" s="2" t="s">
        <v>1167</v>
      </c>
      <c r="N466" s="2" t="s">
        <v>1167</v>
      </c>
      <c r="O466" s="2" t="s">
        <v>568</v>
      </c>
      <c r="P466" s="2" t="s">
        <v>144</v>
      </c>
      <c r="Q466" s="2" t="str">
        <f t="shared" si="2"/>
        <v>Bill Title: Relating to the regulation of certain retail electric products., Bill Description: Relating to the regulation of certain retail electric products.. </v>
      </c>
      <c r="R466" s="2"/>
      <c r="S466" s="2" t="s">
        <v>65</v>
      </c>
    </row>
    <row r="467" ht="15.75" customHeight="1">
      <c r="A467" s="2" t="s">
        <v>1201</v>
      </c>
      <c r="B467" s="2" t="s">
        <v>1202</v>
      </c>
      <c r="E467" s="2" t="s">
        <v>1203</v>
      </c>
      <c r="F467" s="2" t="s">
        <v>1204</v>
      </c>
      <c r="G467" s="2" t="s">
        <v>407</v>
      </c>
      <c r="I467" s="2">
        <v>32.0</v>
      </c>
      <c r="K467" s="2" t="s">
        <v>1205</v>
      </c>
      <c r="L467" s="2"/>
      <c r="M467" s="2" t="s">
        <v>1206</v>
      </c>
      <c r="N467" s="2" t="s">
        <v>1206</v>
      </c>
      <c r="O467" s="2" t="s">
        <v>128</v>
      </c>
      <c r="P467" s="2" t="s">
        <v>1194</v>
      </c>
      <c r="Q467" s="2" t="str">
        <f t="shared" si="2"/>
        <v>Bill Title: Revise certain provisions regarding the county zoning and appeals process., Bill Description: Revise certain provisions regarding the county zoning and appeals process.. </v>
      </c>
      <c r="R467" s="2"/>
    </row>
    <row r="468" ht="15.75" customHeight="1">
      <c r="A468" s="2" t="s">
        <v>1201</v>
      </c>
      <c r="B468" s="2" t="s">
        <v>1202</v>
      </c>
      <c r="E468" s="2" t="s">
        <v>1203</v>
      </c>
      <c r="F468" s="2" t="s">
        <v>1207</v>
      </c>
      <c r="G468" s="2" t="s">
        <v>407</v>
      </c>
      <c r="I468" s="2">
        <v>19.0</v>
      </c>
      <c r="K468" s="2" t="s">
        <v>1205</v>
      </c>
      <c r="L468" s="2"/>
      <c r="M468" s="2" t="s">
        <v>1208</v>
      </c>
      <c r="N468" s="2" t="s">
        <v>1208</v>
      </c>
      <c r="O468" s="2" t="s">
        <v>1209</v>
      </c>
      <c r="P468" s="2" t="s">
        <v>470</v>
      </c>
      <c r="Q468" s="2" t="str">
        <f t="shared" si="2"/>
        <v>Bill Title: Revise certain taxes and fees to fund improvements to public roads and bridges in South Dakota, to increase the maximum speed limit on interstate highways, and to declare an emergency., Bill Description: Revise certain taxes and fees to fund improvements to public roads and bridges in South Dakota, to increase the maximum speed limit on interstate highways, and to declare an emergency.. </v>
      </c>
      <c r="R468" s="2"/>
      <c r="S468" s="2" t="s">
        <v>79</v>
      </c>
    </row>
    <row r="469" ht="15.75" customHeight="1">
      <c r="A469" s="2" t="s">
        <v>1201</v>
      </c>
      <c r="B469" s="2" t="s">
        <v>1202</v>
      </c>
      <c r="E469" s="2" t="s">
        <v>1203</v>
      </c>
      <c r="F469" s="2" t="s">
        <v>1210</v>
      </c>
      <c r="G469" s="2" t="s">
        <v>407</v>
      </c>
      <c r="I469" s="2">
        <v>13.0</v>
      </c>
      <c r="K469" s="2" t="s">
        <v>1205</v>
      </c>
      <c r="L469" s="2"/>
      <c r="M469" s="2" t="s">
        <v>1211</v>
      </c>
      <c r="N469" s="2" t="s">
        <v>1211</v>
      </c>
      <c r="O469" s="2" t="s">
        <v>100</v>
      </c>
      <c r="P469" s="2" t="s">
        <v>333</v>
      </c>
      <c r="Q469" s="2" t="str">
        <f t="shared" si="2"/>
        <v>Bill Title: Define solar energy facilities, establish certain provisions regarding solar energy permits, and revise the procedures by which the Public Utilities Commission processes facility permits., Bill Description: Define solar energy facilities, establish certain provisions regarding solar energy permits, and revise the procedures by which the Public Utilities Commission processes facility permits.. </v>
      </c>
      <c r="R469" s="2"/>
      <c r="S469" s="2" t="s">
        <v>31</v>
      </c>
    </row>
    <row r="470" ht="15.75" customHeight="1">
      <c r="A470" s="2" t="s">
        <v>1201</v>
      </c>
      <c r="B470" s="2" t="s">
        <v>1202</v>
      </c>
      <c r="E470" s="2" t="s">
        <v>1203</v>
      </c>
      <c r="F470" s="2" t="s">
        <v>1212</v>
      </c>
      <c r="G470" s="2" t="s">
        <v>407</v>
      </c>
      <c r="I470" s="2">
        <v>12.0</v>
      </c>
      <c r="K470" s="2" t="s">
        <v>1205</v>
      </c>
      <c r="L470" s="2"/>
      <c r="M470" s="2" t="s">
        <v>1213</v>
      </c>
      <c r="N470" s="2" t="s">
        <v>1213</v>
      </c>
      <c r="O470" s="2" t="s">
        <v>1214</v>
      </c>
      <c r="P470" s="2" t="s">
        <v>24</v>
      </c>
      <c r="Q470" s="2" t="str">
        <f t="shared" si="2"/>
        <v>Bill Title: Establish a target teacher salary and a target teacher ratio, to revise certain provisions regarding education funding, to create the School Finance Accountability Board, and to provide for certain school district reporting and penalties., Bill Description: Establish a target teacher salary and a target teacher ratio, to revise certain provisions regarding education funding, to create the School Finance Accountability Board, and to provide for certain school district reporting and penalties.. </v>
      </c>
      <c r="R470" s="2"/>
    </row>
    <row r="471" ht="15.75" customHeight="1">
      <c r="A471" s="2" t="s">
        <v>1201</v>
      </c>
      <c r="B471" s="2" t="s">
        <v>1202</v>
      </c>
      <c r="E471" s="2" t="s">
        <v>1203</v>
      </c>
      <c r="F471" s="2" t="s">
        <v>1215</v>
      </c>
      <c r="G471" s="2" t="s">
        <v>407</v>
      </c>
      <c r="I471" s="2">
        <v>12.0</v>
      </c>
      <c r="K471" s="2" t="s">
        <v>1205</v>
      </c>
      <c r="L471" s="2"/>
      <c r="M471" s="2" t="s">
        <v>1216</v>
      </c>
      <c r="N471" s="2" t="s">
        <v>1216</v>
      </c>
      <c r="O471" s="2" t="s">
        <v>1217</v>
      </c>
      <c r="P471" s="2" t="s">
        <v>144</v>
      </c>
      <c r="Q471" s="2" t="str">
        <f t="shared" si="2"/>
        <v>Bill Title: Exempt the provision of electricity through electric vehicle charging stations from the definition of electric utility., Bill Description: Exempt the provision of electricity through electric vehicle charging stations from the definition of electric utility.. </v>
      </c>
      <c r="R471" s="2"/>
      <c r="S471" s="2" t="s">
        <v>79</v>
      </c>
    </row>
    <row r="472" ht="15.75" customHeight="1">
      <c r="A472" s="2" t="s">
        <v>1201</v>
      </c>
      <c r="B472" s="2" t="s">
        <v>1202</v>
      </c>
      <c r="E472" s="2" t="s">
        <v>1203</v>
      </c>
      <c r="F472" s="2" t="s">
        <v>1218</v>
      </c>
      <c r="G472" s="2" t="s">
        <v>407</v>
      </c>
      <c r="I472" s="2">
        <v>12.0</v>
      </c>
      <c r="K472" s="2" t="s">
        <v>1205</v>
      </c>
      <c r="L472" s="2"/>
      <c r="M472" s="2" t="s">
        <v>1219</v>
      </c>
      <c r="N472" s="2" t="s">
        <v>1219</v>
      </c>
      <c r="O472" s="2" t="s">
        <v>493</v>
      </c>
      <c r="P472" s="2" t="s">
        <v>275</v>
      </c>
      <c r="Q472" s="2" t="str">
        <f t="shared" si="2"/>
        <v>Bill Title: Define critical infrastructure and revise certain crimes for the trespass or damage to critical infrastructure., Bill Description: Define critical infrastructure and revise certain crimes for the trespass or damage to critical infrastructure.. </v>
      </c>
      <c r="R472" s="2"/>
      <c r="S472" s="2" t="s">
        <v>31</v>
      </c>
    </row>
    <row r="473" ht="15.75" customHeight="1">
      <c r="A473" s="2" t="s">
        <v>1201</v>
      </c>
      <c r="B473" s="2" t="s">
        <v>1202</v>
      </c>
      <c r="E473" s="2" t="s">
        <v>1203</v>
      </c>
      <c r="F473" s="2" t="s">
        <v>1220</v>
      </c>
      <c r="G473" s="2" t="s">
        <v>407</v>
      </c>
      <c r="I473" s="2">
        <v>11.0</v>
      </c>
      <c r="K473" s="2" t="s">
        <v>1205</v>
      </c>
      <c r="L473" s="2"/>
      <c r="M473" s="2" t="s">
        <v>1221</v>
      </c>
      <c r="N473" s="2" t="s">
        <v>1221</v>
      </c>
      <c r="O473" s="2" t="s">
        <v>128</v>
      </c>
      <c r="P473" s="2" t="s">
        <v>144</v>
      </c>
      <c r="Q473" s="2" t="str">
        <f t="shared" si="2"/>
        <v>Bill Title: Revise certain provisions regarding the production tax for wind energy facilities and to declare an emergency., Bill Description: Revise certain provisions regarding the production tax for wind energy facilities and to declare an emergency.. </v>
      </c>
      <c r="R473" s="2"/>
      <c r="S473" s="2" t="s">
        <v>145</v>
      </c>
    </row>
    <row r="474" ht="15.75" customHeight="1">
      <c r="A474" s="2" t="s">
        <v>1201</v>
      </c>
      <c r="B474" s="2" t="s">
        <v>1202</v>
      </c>
      <c r="E474" s="2" t="s">
        <v>1203</v>
      </c>
      <c r="F474" s="2" t="s">
        <v>1222</v>
      </c>
      <c r="G474" s="2" t="s">
        <v>407</v>
      </c>
      <c r="I474" s="2">
        <v>10.0</v>
      </c>
      <c r="K474" s="2" t="s">
        <v>1205</v>
      </c>
      <c r="L474" s="2"/>
      <c r="M474" s="2" t="s">
        <v>1223</v>
      </c>
      <c r="N474" s="2" t="s">
        <v>1223</v>
      </c>
      <c r="O474" s="2" t="s">
        <v>128</v>
      </c>
      <c r="P474" s="2" t="s">
        <v>226</v>
      </c>
      <c r="Q474" s="2" t="str">
        <f t="shared" si="2"/>
        <v>Bill Title: Revise the distribution of the wind energy tax., Bill Description: Revise the distribution of the wind energy tax.. </v>
      </c>
      <c r="R474" s="2"/>
      <c r="S474" s="2" t="s">
        <v>65</v>
      </c>
    </row>
    <row r="475" ht="15.75" customHeight="1">
      <c r="A475" s="2" t="s">
        <v>1201</v>
      </c>
      <c r="B475" s="2" t="s">
        <v>1202</v>
      </c>
      <c r="E475" s="2" t="s">
        <v>1203</v>
      </c>
      <c r="F475" s="2" t="s">
        <v>1224</v>
      </c>
      <c r="G475" s="2" t="s">
        <v>407</v>
      </c>
      <c r="I475" s="2">
        <v>9.0</v>
      </c>
      <c r="K475" s="2" t="s">
        <v>1205</v>
      </c>
      <c r="L475" s="2"/>
      <c r="M475" s="2" t="s">
        <v>1225</v>
      </c>
      <c r="N475" s="2" t="s">
        <v>1225</v>
      </c>
      <c r="O475" s="2" t="s">
        <v>1226</v>
      </c>
      <c r="P475" s="2" t="s">
        <v>129</v>
      </c>
      <c r="Q475" s="2" t="str">
        <f t="shared" si="2"/>
        <v>Bill Title: Establish safety standards regarding biogas gathering lines., Bill Description: Establish safety standards regarding biogas gathering lines.. </v>
      </c>
      <c r="R475" s="2"/>
      <c r="S475" s="2" t="s">
        <v>31</v>
      </c>
    </row>
    <row r="476" ht="15.75" customHeight="1">
      <c r="A476" s="2" t="s">
        <v>1201</v>
      </c>
      <c r="B476" s="2" t="s">
        <v>1202</v>
      </c>
      <c r="E476" s="2" t="s">
        <v>1203</v>
      </c>
      <c r="F476" s="2" t="s">
        <v>1227</v>
      </c>
      <c r="G476" s="2" t="s">
        <v>407</v>
      </c>
      <c r="I476" s="2">
        <v>7.0</v>
      </c>
      <c r="K476" s="2" t="s">
        <v>1205</v>
      </c>
      <c r="L476" s="2"/>
      <c r="M476" s="2" t="s">
        <v>1228</v>
      </c>
      <c r="N476" s="2" t="s">
        <v>1228</v>
      </c>
      <c r="O476" s="2" t="s">
        <v>1229</v>
      </c>
      <c r="P476" s="2" t="s">
        <v>129</v>
      </c>
      <c r="Q476" s="2" t="str">
        <f t="shared" si="2"/>
        <v>Bill Title: Increase the annual fee for certain electric motor vehicles., Bill Description: Increase the annual fee for certain electric motor vehicles.. </v>
      </c>
      <c r="R476" s="2"/>
      <c r="S476" s="2" t="s">
        <v>79</v>
      </c>
    </row>
    <row r="477" ht="15.75" customHeight="1">
      <c r="A477" s="2" t="s">
        <v>1201</v>
      </c>
      <c r="B477" s="2" t="s">
        <v>1202</v>
      </c>
      <c r="E477" s="2" t="s">
        <v>1203</v>
      </c>
      <c r="F477" s="2" t="s">
        <v>1230</v>
      </c>
      <c r="G477" s="2" t="s">
        <v>407</v>
      </c>
      <c r="I477" s="2">
        <v>7.0</v>
      </c>
      <c r="K477" s="2" t="s">
        <v>1205</v>
      </c>
      <c r="L477" s="2"/>
      <c r="M477" s="2" t="s">
        <v>1231</v>
      </c>
      <c r="N477" s="2" t="s">
        <v>1231</v>
      </c>
      <c r="O477" s="2" t="s">
        <v>92</v>
      </c>
      <c r="P477" s="2" t="s">
        <v>413</v>
      </c>
      <c r="Q477" s="2" t="str">
        <f t="shared" si="2"/>
        <v>Bill Title: Establish an ethanol blender pump incentive grant program, to make an appropriation therefor, and to declare an emergency., Bill Description: Establish an ethanol blender pump incentive grant program, to make an appropriation therefor, and to declare an emergency.. </v>
      </c>
      <c r="R477" s="2"/>
    </row>
    <row r="478" ht="15.75" customHeight="1">
      <c r="A478" s="2" t="s">
        <v>1201</v>
      </c>
      <c r="B478" s="2" t="s">
        <v>1202</v>
      </c>
      <c r="E478" s="2" t="s">
        <v>1203</v>
      </c>
      <c r="F478" s="2" t="s">
        <v>1232</v>
      </c>
      <c r="G478" s="2" t="s">
        <v>407</v>
      </c>
      <c r="I478" s="2">
        <v>7.0</v>
      </c>
      <c r="K478" s="2" t="s">
        <v>1205</v>
      </c>
      <c r="L478" s="2"/>
      <c r="M478" s="2" t="s">
        <v>1233</v>
      </c>
      <c r="N478" s="2" t="s">
        <v>1233</v>
      </c>
      <c r="O478" s="2" t="s">
        <v>1229</v>
      </c>
      <c r="P478" s="2" t="s">
        <v>129</v>
      </c>
      <c r="Q478" s="2" t="str">
        <f t="shared" si="2"/>
        <v>Bill Title: Establish an annual fee for certain electric motor vehicles., Bill Description: Establish an annual fee for certain electric motor vehicles.. </v>
      </c>
      <c r="R478" s="2"/>
      <c r="S478" s="2" t="s">
        <v>79</v>
      </c>
    </row>
    <row r="479" ht="15.75" customHeight="1">
      <c r="A479" s="2" t="s">
        <v>1201</v>
      </c>
      <c r="B479" s="2" t="s">
        <v>1202</v>
      </c>
      <c r="E479" s="2" t="s">
        <v>1203</v>
      </c>
      <c r="F479" s="2" t="s">
        <v>1234</v>
      </c>
      <c r="G479" s="2" t="s">
        <v>407</v>
      </c>
      <c r="I479" s="2">
        <v>7.0</v>
      </c>
      <c r="K479" s="2" t="s">
        <v>1205</v>
      </c>
      <c r="L479" s="2"/>
      <c r="M479" s="2" t="s">
        <v>1235</v>
      </c>
      <c r="N479" s="2" t="s">
        <v>1235</v>
      </c>
      <c r="O479" s="2" t="s">
        <v>1236</v>
      </c>
      <c r="P479" s="2" t="s">
        <v>129</v>
      </c>
      <c r="Q479" s="2" t="str">
        <f t="shared" si="2"/>
        <v>Bill Title: Revise the distribution of motor fuel tax revenue, create a small structure and large culvert fund, provide for the use and administration of the fund, and to make an appropriation thereof., Bill Description: Revise the distribution of motor fuel tax revenue, create a small structure and large culvert fund, provide for the use and administration of the fund, and to make an appropriation thereof.. </v>
      </c>
      <c r="R479" s="2"/>
      <c r="S479" s="2" t="s">
        <v>79</v>
      </c>
    </row>
    <row r="480" ht="15.75" customHeight="1">
      <c r="A480" s="2" t="s">
        <v>1201</v>
      </c>
      <c r="B480" s="2" t="s">
        <v>1202</v>
      </c>
      <c r="E480" s="2" t="s">
        <v>1203</v>
      </c>
      <c r="F480" s="2" t="s">
        <v>1237</v>
      </c>
      <c r="G480" s="2" t="s">
        <v>407</v>
      </c>
      <c r="I480" s="2">
        <v>7.0</v>
      </c>
      <c r="K480" s="2" t="s">
        <v>1205</v>
      </c>
      <c r="L480" s="2"/>
      <c r="M480" s="2" t="s">
        <v>1238</v>
      </c>
      <c r="N480" s="2" t="s">
        <v>1238</v>
      </c>
      <c r="O480" s="2" t="s">
        <v>128</v>
      </c>
      <c r="P480" s="2" t="s">
        <v>129</v>
      </c>
      <c r="Q480" s="2" t="str">
        <f t="shared" si="2"/>
        <v>Bill Title: Provide for certain requirements prior to construction of wind energy facilities., Bill Description: Provide for certain requirements prior to construction of wind energy facilities.. </v>
      </c>
      <c r="R480" s="2"/>
      <c r="S480" s="2" t="s">
        <v>31</v>
      </c>
    </row>
    <row r="481" ht="15.75" customHeight="1">
      <c r="A481" s="2" t="s">
        <v>1201</v>
      </c>
      <c r="B481" s="2" t="s">
        <v>1202</v>
      </c>
      <c r="E481" s="2" t="s">
        <v>1203</v>
      </c>
      <c r="F481" s="2" t="s">
        <v>1239</v>
      </c>
      <c r="G481" s="2" t="s">
        <v>407</v>
      </c>
      <c r="I481" s="2">
        <v>7.0</v>
      </c>
      <c r="K481" s="2" t="s">
        <v>1205</v>
      </c>
      <c r="L481" s="2"/>
      <c r="M481" s="2" t="s">
        <v>1240</v>
      </c>
      <c r="N481" s="2" t="s">
        <v>1240</v>
      </c>
      <c r="O481" s="2" t="s">
        <v>128</v>
      </c>
      <c r="P481" s="2" t="s">
        <v>36</v>
      </c>
      <c r="Q481" s="2" t="str">
        <f t="shared" si="2"/>
        <v>Bill Title: Exclude certain wind energy tax revenue from the state aid to education formula., Bill Description: Exclude certain wind energy tax revenue from the state aid to education formula.. </v>
      </c>
      <c r="R481" s="2"/>
      <c r="S481" s="2" t="s">
        <v>65</v>
      </c>
    </row>
    <row r="482" ht="15.75" customHeight="1">
      <c r="A482" s="2" t="s">
        <v>1201</v>
      </c>
      <c r="B482" s="2" t="s">
        <v>1202</v>
      </c>
      <c r="E482" s="2" t="s">
        <v>1203</v>
      </c>
      <c r="F482" s="2" t="s">
        <v>1241</v>
      </c>
      <c r="G482" s="2" t="s">
        <v>407</v>
      </c>
      <c r="I482" s="2">
        <v>6.0</v>
      </c>
      <c r="K482" s="2" t="s">
        <v>1205</v>
      </c>
      <c r="L482" s="2"/>
      <c r="M482" s="2" t="s">
        <v>1242</v>
      </c>
      <c r="N482" s="2" t="s">
        <v>1242</v>
      </c>
      <c r="O482" s="2" t="s">
        <v>89</v>
      </c>
      <c r="P482" s="2" t="s">
        <v>1243</v>
      </c>
      <c r="Q482" s="2" t="str">
        <f t="shared" si="2"/>
        <v>Bill Title: Define liquid natural gas, to revise certain provisions regarding the collection of the motor fuel tax, and to apply motor fuel tax to all fuels used to propel a motor vehicle., Bill Description: Define liquid natural gas, to revise certain provisions regarding the collection of the motor fuel tax, and to apply motor fuel tax to all fuels used to propel a motor vehicle.. </v>
      </c>
      <c r="R482" s="2"/>
      <c r="S482" s="2" t="s">
        <v>79</v>
      </c>
    </row>
    <row r="483" ht="15.75" customHeight="1">
      <c r="A483" s="2" t="s">
        <v>1201</v>
      </c>
      <c r="B483" s="2" t="s">
        <v>1202</v>
      </c>
      <c r="E483" s="2" t="s">
        <v>1203</v>
      </c>
      <c r="F483" s="2" t="s">
        <v>1244</v>
      </c>
      <c r="G483" s="2" t="s">
        <v>407</v>
      </c>
      <c r="I483" s="2">
        <v>6.0</v>
      </c>
      <c r="K483" s="2" t="s">
        <v>1205</v>
      </c>
      <c r="L483" s="2"/>
      <c r="M483" s="2" t="s">
        <v>1245</v>
      </c>
      <c r="N483" s="2" t="s">
        <v>1245</v>
      </c>
      <c r="O483" s="2" t="s">
        <v>128</v>
      </c>
      <c r="P483" s="2" t="s">
        <v>24</v>
      </c>
      <c r="Q483" s="2" t="str">
        <f t="shared" si="2"/>
        <v>Bill Title: Establish certain provisions regarding financial security for the decommissioning of wind turbines., Bill Description: Establish certain provisions regarding financial security for the decommissioning of wind turbines.. </v>
      </c>
      <c r="R483" s="2"/>
      <c r="S483" s="2" t="s">
        <v>31</v>
      </c>
    </row>
    <row r="484" ht="15.75" customHeight="1">
      <c r="A484" s="2" t="s">
        <v>1201</v>
      </c>
      <c r="B484" s="2" t="s">
        <v>1202</v>
      </c>
      <c r="E484" s="2" t="s">
        <v>1203</v>
      </c>
      <c r="F484" s="2" t="s">
        <v>1246</v>
      </c>
      <c r="G484" s="2" t="s">
        <v>407</v>
      </c>
      <c r="I484" s="2">
        <v>6.0</v>
      </c>
      <c r="K484" s="2" t="s">
        <v>1205</v>
      </c>
      <c r="L484" s="2"/>
      <c r="M484" s="2" t="s">
        <v>1247</v>
      </c>
      <c r="N484" s="2" t="s">
        <v>1247</v>
      </c>
      <c r="O484" s="2" t="s">
        <v>1248</v>
      </c>
      <c r="P484" s="2" t="s">
        <v>113</v>
      </c>
      <c r="Q484" s="2" t="str">
        <f t="shared" si="2"/>
        <v>Bill Title: Provide for producer payback for distributed generation to small-scale renewable energy systems., Bill Description: Provide for producer payback for distributed generation to small-scale renewable energy systems.. </v>
      </c>
      <c r="R484" s="2"/>
      <c r="S484" s="2" t="s">
        <v>44</v>
      </c>
    </row>
    <row r="485" ht="15.75" customHeight="1">
      <c r="A485" s="2" t="s">
        <v>1201</v>
      </c>
      <c r="B485" s="2" t="s">
        <v>1202</v>
      </c>
      <c r="E485" s="2" t="s">
        <v>1203</v>
      </c>
      <c r="F485" s="2" t="s">
        <v>1249</v>
      </c>
      <c r="G485" s="2" t="s">
        <v>407</v>
      </c>
      <c r="I485" s="2">
        <v>5.0</v>
      </c>
      <c r="K485" s="2" t="s">
        <v>1205</v>
      </c>
      <c r="L485" s="2"/>
      <c r="M485" s="2" t="s">
        <v>1250</v>
      </c>
      <c r="N485" s="2" t="s">
        <v>1250</v>
      </c>
      <c r="O485" s="2" t="s">
        <v>814</v>
      </c>
      <c r="P485" s="2" t="s">
        <v>1251</v>
      </c>
      <c r="Q485" s="2" t="str">
        <f t="shared" si="2"/>
        <v>Bill Title: Establish an annual fee for certain electric motor vehicles and electric hybrid motor vehicles., Bill Description: Establish an annual fee for certain electric motor vehicles and electric hybrid motor vehicles.. </v>
      </c>
      <c r="R485" s="2"/>
      <c r="S485" s="2" t="s">
        <v>79</v>
      </c>
    </row>
    <row r="486" ht="15.75" customHeight="1">
      <c r="A486" s="2" t="s">
        <v>1201</v>
      </c>
      <c r="B486" s="2" t="s">
        <v>1202</v>
      </c>
      <c r="E486" s="2" t="s">
        <v>1203</v>
      </c>
      <c r="F486" s="2" t="s">
        <v>1252</v>
      </c>
      <c r="G486" s="2" t="s">
        <v>407</v>
      </c>
      <c r="I486" s="2">
        <v>5.0</v>
      </c>
      <c r="K486" s="2" t="s">
        <v>1205</v>
      </c>
      <c r="L486" s="2"/>
      <c r="M486" s="2" t="s">
        <v>1253</v>
      </c>
      <c r="N486" s="2" t="s">
        <v>1253</v>
      </c>
      <c r="O486" s="2" t="s">
        <v>128</v>
      </c>
      <c r="P486" s="2" t="s">
        <v>1254</v>
      </c>
      <c r="Q486" s="2" t="str">
        <f t="shared" si="2"/>
        <v>Bill Title: Require certain wind energy facilities to include aircraft detection lighting systems., Bill Description: Require certain wind energy facilities to include aircraft detection lighting systems.. </v>
      </c>
      <c r="R486" s="2"/>
      <c r="S486" s="2" t="s">
        <v>31</v>
      </c>
    </row>
    <row r="487" ht="15.75" customHeight="1">
      <c r="A487" s="2" t="s">
        <v>1201</v>
      </c>
      <c r="B487" s="2" t="s">
        <v>1202</v>
      </c>
      <c r="E487" s="2" t="s">
        <v>1203</v>
      </c>
      <c r="F487" s="2" t="s">
        <v>1255</v>
      </c>
      <c r="G487" s="2" t="s">
        <v>407</v>
      </c>
      <c r="I487" s="2">
        <v>5.0</v>
      </c>
      <c r="K487" s="2" t="s">
        <v>1205</v>
      </c>
      <c r="L487" s="2"/>
      <c r="M487" s="2" t="s">
        <v>1256</v>
      </c>
      <c r="N487" s="2" t="s">
        <v>1256</v>
      </c>
      <c r="O487" s="2" t="s">
        <v>208</v>
      </c>
      <c r="P487" s="2" t="s">
        <v>113</v>
      </c>
      <c r="Q487" s="2" t="str">
        <f t="shared" si="2"/>
        <v>Bill Title: Provide for the establishment of property assessed clean energy programs., Bill Description: Provide for the establishment of property assessed clean energy programs.. </v>
      </c>
      <c r="R487" s="2"/>
      <c r="S487" s="2" t="s">
        <v>145</v>
      </c>
    </row>
    <row r="488" ht="15.75" customHeight="1">
      <c r="A488" s="2" t="s">
        <v>1201</v>
      </c>
      <c r="B488" s="2" t="s">
        <v>1202</v>
      </c>
      <c r="E488" s="2" t="s">
        <v>1203</v>
      </c>
      <c r="F488" s="2" t="s">
        <v>1257</v>
      </c>
      <c r="G488" s="2" t="s">
        <v>407</v>
      </c>
      <c r="I488" s="2">
        <v>5.0</v>
      </c>
      <c r="K488" s="2" t="s">
        <v>1205</v>
      </c>
      <c r="L488" s="2"/>
      <c r="M488" s="2" t="s">
        <v>1258</v>
      </c>
      <c r="N488" s="2" t="s">
        <v>1258</v>
      </c>
      <c r="O488" s="2" t="s">
        <v>1259</v>
      </c>
      <c r="P488" s="2" t="s">
        <v>1260</v>
      </c>
      <c r="Q488" s="2" t="str">
        <f t="shared" si="2"/>
        <v>Bill Title: Provide tax refunds for certain energy projects., Bill Description: Provide tax refunds for certain energy projects.. </v>
      </c>
      <c r="R488" s="2"/>
    </row>
    <row r="489" ht="15.75" customHeight="1">
      <c r="A489" s="2" t="s">
        <v>1201</v>
      </c>
      <c r="B489" s="2" t="s">
        <v>1202</v>
      </c>
      <c r="E489" s="2" t="s">
        <v>1203</v>
      </c>
      <c r="F489" s="2" t="s">
        <v>1261</v>
      </c>
      <c r="G489" s="2" t="s">
        <v>407</v>
      </c>
      <c r="I489" s="2">
        <v>5.0</v>
      </c>
      <c r="K489" s="2" t="s">
        <v>1205</v>
      </c>
      <c r="L489" s="2"/>
      <c r="M489" s="2" t="s">
        <v>1262</v>
      </c>
      <c r="N489" s="2" t="s">
        <v>1262</v>
      </c>
      <c r="O489" s="2" t="s">
        <v>1138</v>
      </c>
      <c r="P489" s="2" t="s">
        <v>144</v>
      </c>
      <c r="Q489" s="2" t="str">
        <f t="shared" si="2"/>
        <v>Bill Title: Revise the definition of an electric transmission facility., Bill Description: Revise the definition of an electric transmission facility.. </v>
      </c>
      <c r="R489" s="2"/>
      <c r="S489" s="2" t="s">
        <v>31</v>
      </c>
    </row>
    <row r="490" ht="15.75" customHeight="1">
      <c r="A490" s="2" t="s">
        <v>1201</v>
      </c>
      <c r="B490" s="2" t="s">
        <v>1202</v>
      </c>
      <c r="E490" s="2" t="s">
        <v>1203</v>
      </c>
      <c r="F490" s="2" t="s">
        <v>1263</v>
      </c>
      <c r="G490" s="2" t="s">
        <v>407</v>
      </c>
      <c r="I490" s="2">
        <v>4.0</v>
      </c>
      <c r="K490" s="2" t="s">
        <v>1205</v>
      </c>
      <c r="L490" s="2"/>
      <c r="M490" s="2" t="s">
        <v>1264</v>
      </c>
      <c r="N490" s="2" t="s">
        <v>1264</v>
      </c>
      <c r="O490" s="2" t="s">
        <v>1265</v>
      </c>
      <c r="P490" s="2" t="s">
        <v>333</v>
      </c>
      <c r="Q490" s="2" t="str">
        <f t="shared" si="2"/>
        <v>Bill Title: Revise the definition for environmental upgrades used to provide a property tax exemption for coal-fired power plants., Bill Description: Revise the definition for environmental upgrades used to provide a property tax exemption for coal-fired power plants.. </v>
      </c>
      <c r="R490" s="2"/>
    </row>
    <row r="491" ht="15.75" customHeight="1">
      <c r="A491" s="2" t="s">
        <v>1201</v>
      </c>
      <c r="B491" s="2" t="s">
        <v>1202</v>
      </c>
      <c r="E491" s="2" t="s">
        <v>1203</v>
      </c>
      <c r="F491" s="2" t="s">
        <v>1266</v>
      </c>
      <c r="G491" s="2" t="s">
        <v>407</v>
      </c>
      <c r="I491" s="2">
        <v>4.0</v>
      </c>
      <c r="K491" s="2" t="s">
        <v>1205</v>
      </c>
      <c r="L491" s="2"/>
      <c r="M491" s="2" t="s">
        <v>1267</v>
      </c>
      <c r="N491" s="2" t="s">
        <v>1267</v>
      </c>
      <c r="O491" s="2" t="s">
        <v>128</v>
      </c>
      <c r="P491" s="2" t="s">
        <v>1114</v>
      </c>
      <c r="Q491" s="2" t="str">
        <f t="shared" si="2"/>
        <v>Bill Title: Require all wind energy facilities to include an aircraft detection lighting system., Bill Description: Require all wind energy facilities to include an aircraft detection lighting system.. </v>
      </c>
      <c r="R491" s="2"/>
      <c r="S491" s="2" t="s">
        <v>44</v>
      </c>
    </row>
    <row r="492" ht="15.75" customHeight="1">
      <c r="A492" s="2" t="s">
        <v>1201</v>
      </c>
      <c r="B492" s="2" t="s">
        <v>1202</v>
      </c>
      <c r="E492" s="2" t="s">
        <v>1203</v>
      </c>
      <c r="F492" s="2" t="s">
        <v>1268</v>
      </c>
      <c r="G492" s="2" t="s">
        <v>407</v>
      </c>
      <c r="I492" s="2">
        <v>3.0</v>
      </c>
      <c r="K492" s="2" t="s">
        <v>1205</v>
      </c>
      <c r="L492" s="2"/>
      <c r="M492" s="2" t="s">
        <v>1269</v>
      </c>
      <c r="N492" s="2" t="s">
        <v>1269</v>
      </c>
      <c r="O492" s="2" t="s">
        <v>100</v>
      </c>
      <c r="P492" s="2" t="s">
        <v>30</v>
      </c>
      <c r="Q492" s="2" t="str">
        <f t="shared" si="2"/>
        <v>Bill Title: Define solar energy facilities and to establish certain provisions regarding solar energy permits., Bill Description: Define solar energy facilities and to establish certain provisions regarding solar energy permits.. </v>
      </c>
      <c r="R492" s="2"/>
      <c r="S492" s="2" t="s">
        <v>31</v>
      </c>
    </row>
    <row r="493" ht="15.75" customHeight="1">
      <c r="A493" s="2" t="s">
        <v>1201</v>
      </c>
      <c r="B493" s="2" t="s">
        <v>1202</v>
      </c>
      <c r="E493" s="2" t="s">
        <v>1203</v>
      </c>
      <c r="F493" s="2" t="s">
        <v>1270</v>
      </c>
      <c r="G493" s="2" t="s">
        <v>407</v>
      </c>
      <c r="I493" s="2">
        <v>3.0</v>
      </c>
      <c r="K493" s="2" t="s">
        <v>1205</v>
      </c>
      <c r="L493" s="2"/>
      <c r="M493" s="2" t="s">
        <v>1271</v>
      </c>
      <c r="N493" s="2" t="s">
        <v>1271</v>
      </c>
      <c r="O493" s="2" t="s">
        <v>128</v>
      </c>
      <c r="P493" s="2" t="s">
        <v>113</v>
      </c>
      <c r="Q493" s="2" t="str">
        <f t="shared" si="2"/>
        <v>Bill Title: Create a Wind Energy Competitive Advisory Task Force and to provide for the appointment of the task force members., Bill Description: Create a Wind Energy Competitive Advisory Task Force and to provide for the appointment of the task force members.. </v>
      </c>
      <c r="R493" s="2"/>
    </row>
    <row r="494" ht="15.75" customHeight="1">
      <c r="A494" s="2" t="s">
        <v>1272</v>
      </c>
      <c r="B494" s="2" t="s">
        <v>1273</v>
      </c>
      <c r="C494" s="2" t="s">
        <v>1274</v>
      </c>
      <c r="E494" s="2" t="s">
        <v>1275</v>
      </c>
      <c r="F494" s="2" t="s">
        <v>1276</v>
      </c>
      <c r="G494" s="2" t="s">
        <v>19</v>
      </c>
      <c r="I494" s="2">
        <v>7.0</v>
      </c>
      <c r="M494" s="2" t="s">
        <v>1277</v>
      </c>
      <c r="N494" s="2" t="s">
        <v>1278</v>
      </c>
      <c r="O494" s="2" t="s">
        <v>1279</v>
      </c>
      <c r="P494" s="2" t="s">
        <v>113</v>
      </c>
      <c r="Q494" s="2" t="str">
        <f t="shared" ref="Q494:Q555" si="5">CONCATENATE("Bill Title: ", M494, " - Bill Description: ", N494)</f>
        <v>Bill Title: Net Metering - Bill Description: Increases the maximum aggregate amount of community remote net-metering systems from 30 MW to 90 MW and requires the allocation of a minimum of twenty percent (20%) of the generated power to low- or moderate-income households commencing July 1, 2021.</v>
      </c>
      <c r="R494" s="2"/>
      <c r="S494" s="2" t="s">
        <v>44</v>
      </c>
    </row>
    <row r="495" ht="15.75" customHeight="1">
      <c r="A495" s="2" t="s">
        <v>1272</v>
      </c>
      <c r="B495" s="2" t="s">
        <v>1273</v>
      </c>
      <c r="C495" s="2" t="s">
        <v>1274</v>
      </c>
      <c r="E495" s="2" t="s">
        <v>1275</v>
      </c>
      <c r="F495" s="2" t="s">
        <v>1280</v>
      </c>
      <c r="G495" s="2" t="s">
        <v>19</v>
      </c>
      <c r="I495" s="2">
        <v>6.0</v>
      </c>
      <c r="M495" s="2" t="s">
        <v>1277</v>
      </c>
      <c r="N495" s="2" t="s">
        <v>1281</v>
      </c>
      <c r="O495" s="2" t="s">
        <v>1248</v>
      </c>
      <c r="P495" s="2" t="s">
        <v>947</v>
      </c>
      <c r="Q495" s="2" t="str">
        <f t="shared" si="5"/>
        <v>Bill Title: Net Metering - Bill Description: Add a definition for "industrial and commercial" to be included in the net metering chapter of the general laws.</v>
      </c>
      <c r="R495" s="2"/>
      <c r="S495" s="2" t="s">
        <v>260</v>
      </c>
    </row>
    <row r="496" ht="15.75" customHeight="1">
      <c r="A496" s="2" t="s">
        <v>1272</v>
      </c>
      <c r="B496" s="2" t="s">
        <v>1273</v>
      </c>
      <c r="C496" s="2" t="s">
        <v>1274</v>
      </c>
      <c r="E496" s="2" t="s">
        <v>1275</v>
      </c>
      <c r="F496" s="2" t="s">
        <v>1282</v>
      </c>
      <c r="G496" s="2" t="s">
        <v>19</v>
      </c>
      <c r="I496" s="2">
        <v>5.0</v>
      </c>
      <c r="M496" s="2" t="s">
        <v>1277</v>
      </c>
      <c r="N496" s="2" t="s">
        <v>1283</v>
      </c>
      <c r="O496" s="2" t="s">
        <v>35</v>
      </c>
      <c r="P496" s="2" t="s">
        <v>988</v>
      </c>
      <c r="Q496" s="2" t="str">
        <f t="shared" si="5"/>
        <v>Bill Title: Net Metering - Bill Description: Increases maximum aggregate amount of community remote net-metering systems from 30 MW to 90 MW requires and reallocate 40 MW to low/moderate households on and after 1/2/22 on first come/first serve basis.</v>
      </c>
      <c r="R496" s="2"/>
      <c r="S496" s="2" t="s">
        <v>44</v>
      </c>
    </row>
    <row r="497" ht="15.75" customHeight="1">
      <c r="A497" s="2" t="s">
        <v>1272</v>
      </c>
      <c r="B497" s="2" t="s">
        <v>1273</v>
      </c>
      <c r="C497" s="2" t="s">
        <v>1274</v>
      </c>
      <c r="E497" s="2" t="s">
        <v>1275</v>
      </c>
      <c r="F497" s="2" t="s">
        <v>1284</v>
      </c>
      <c r="G497" s="2" t="s">
        <v>19</v>
      </c>
      <c r="I497" s="2">
        <v>5.0</v>
      </c>
      <c r="M497" s="2" t="s">
        <v>1285</v>
      </c>
      <c r="N497" s="2" t="s">
        <v>1286</v>
      </c>
      <c r="O497" s="2" t="s">
        <v>63</v>
      </c>
      <c r="P497" s="2" t="s">
        <v>470</v>
      </c>
      <c r="Q497" s="2" t="str">
        <f t="shared" si="5"/>
        <v>Bill Title: Energy Facility Siting Act - Bill Description: Amends provisions relative to the energy facility siting act including designating the public utilities commission as the public advocate and creates certain pre-application requirements.</v>
      </c>
      <c r="R497" s="2"/>
      <c r="S497" s="2" t="s">
        <v>31</v>
      </c>
    </row>
    <row r="498" ht="15.75" customHeight="1">
      <c r="A498" s="2" t="s">
        <v>1272</v>
      </c>
      <c r="B498" s="2" t="s">
        <v>1273</v>
      </c>
      <c r="C498" s="2" t="s">
        <v>1274</v>
      </c>
      <c r="E498" s="2" t="s">
        <v>1275</v>
      </c>
      <c r="F498" s="2" t="s">
        <v>1287</v>
      </c>
      <c r="G498" s="2" t="s">
        <v>19</v>
      </c>
      <c r="I498" s="2">
        <v>5.0</v>
      </c>
      <c r="M498" s="2" t="s">
        <v>1277</v>
      </c>
      <c r="N498" s="2" t="s">
        <v>1288</v>
      </c>
      <c r="O498" s="2" t="s">
        <v>1248</v>
      </c>
      <c r="P498" s="2" t="s">
        <v>144</v>
      </c>
      <c r="Q498" s="2" t="str">
        <f t="shared" si="5"/>
        <v>Bill Title: Net Metering - Bill Description: Adds a definition for "other eligible entity" and includes the entity under the provisions of the net metering statute and amends the definition for multi-municipal collaborative to be called multi-party collaborative.</v>
      </c>
      <c r="R498" s="2"/>
      <c r="S498" s="2" t="s">
        <v>44</v>
      </c>
    </row>
    <row r="499" ht="15.75" customHeight="1">
      <c r="A499" s="2" t="s">
        <v>1289</v>
      </c>
      <c r="B499" s="2" t="s">
        <v>1273</v>
      </c>
      <c r="C499" s="2" t="s">
        <v>1274</v>
      </c>
      <c r="E499" s="2" t="s">
        <v>1275</v>
      </c>
      <c r="F499" s="2" t="s">
        <v>1290</v>
      </c>
      <c r="G499" s="2" t="s">
        <v>19</v>
      </c>
      <c r="I499" s="2">
        <v>17.0</v>
      </c>
      <c r="M499" s="2" t="s">
        <v>1291</v>
      </c>
      <c r="N499" s="2" t="s">
        <v>1292</v>
      </c>
      <c r="O499" s="2" t="s">
        <v>1293</v>
      </c>
      <c r="P499" s="2" t="s">
        <v>52</v>
      </c>
      <c r="Q499" s="2" t="str">
        <f t="shared" si="5"/>
        <v>Bill Title: 2021 Act On Climate - Bill Description: Establishes a statewide greenhouse gas emission reduction mandate.</v>
      </c>
      <c r="R499" s="2"/>
      <c r="S499" s="2" t="s">
        <v>172</v>
      </c>
    </row>
    <row r="500" ht="15.75" customHeight="1">
      <c r="A500" s="2" t="s">
        <v>1289</v>
      </c>
      <c r="B500" s="2" t="s">
        <v>1273</v>
      </c>
      <c r="C500" s="2" t="s">
        <v>1274</v>
      </c>
      <c r="E500" s="2" t="s">
        <v>1275</v>
      </c>
      <c r="F500" s="2" t="s">
        <v>1294</v>
      </c>
      <c r="G500" s="2" t="s">
        <v>19</v>
      </c>
      <c r="I500" s="2">
        <v>13.0</v>
      </c>
      <c r="M500" s="2" t="s">
        <v>1295</v>
      </c>
      <c r="N500" s="2" t="s">
        <v>1296</v>
      </c>
      <c r="O500" s="2" t="s">
        <v>1297</v>
      </c>
      <c r="P500" s="2" t="s">
        <v>275</v>
      </c>
      <c r="Q500" s="2" t="str">
        <f t="shared" si="5"/>
        <v>Bill Title: Rhode Island Global Warming Solutions Act - Bill Description: Establishes the Rhode Island global warming solutions act to reduce carbon emissions across various sectors of the local economy.</v>
      </c>
      <c r="R500" s="2"/>
    </row>
    <row r="501" ht="15.75" customHeight="1">
      <c r="A501" s="2" t="s">
        <v>1289</v>
      </c>
      <c r="B501" s="2" t="s">
        <v>1273</v>
      </c>
      <c r="C501" s="2" t="s">
        <v>1274</v>
      </c>
      <c r="E501" s="2" t="s">
        <v>1275</v>
      </c>
      <c r="F501" s="2" t="s">
        <v>1298</v>
      </c>
      <c r="G501" s="2" t="s">
        <v>19</v>
      </c>
      <c r="I501" s="2">
        <v>13.0</v>
      </c>
      <c r="M501" s="2" t="s">
        <v>1291</v>
      </c>
      <c r="N501" s="2" t="s">
        <v>1292</v>
      </c>
      <c r="O501" s="2" t="s">
        <v>1293</v>
      </c>
      <c r="P501" s="2" t="s">
        <v>93</v>
      </c>
      <c r="Q501" s="2" t="str">
        <f t="shared" si="5"/>
        <v>Bill Title: 2021 Act On Climate - Bill Description: Establishes a statewide greenhouse gas emission reduction mandate.</v>
      </c>
      <c r="R501" s="2"/>
      <c r="S501" s="2" t="s">
        <v>172</v>
      </c>
    </row>
    <row r="502" ht="15.75" customHeight="1">
      <c r="A502" s="2" t="s">
        <v>1289</v>
      </c>
      <c r="B502" s="2" t="s">
        <v>1273</v>
      </c>
      <c r="C502" s="2" t="s">
        <v>1274</v>
      </c>
      <c r="E502" s="2" t="s">
        <v>1275</v>
      </c>
      <c r="F502" s="2" t="s">
        <v>1299</v>
      </c>
      <c r="G502" s="2" t="s">
        <v>19</v>
      </c>
      <c r="I502" s="2">
        <v>10.0</v>
      </c>
      <c r="M502" s="2" t="s">
        <v>1300</v>
      </c>
      <c r="N502" s="2" t="s">
        <v>1301</v>
      </c>
      <c r="O502" s="2" t="s">
        <v>1302</v>
      </c>
      <c r="P502" s="2" t="s">
        <v>36</v>
      </c>
      <c r="Q502" s="2" t="str">
        <f t="shared" si="5"/>
        <v>Bill Title: Economic And Climate Resilience Act Of 2019 - Bill Description: Establishes a fee on companies that sell fossil fuels in Rhode Island for consumption or distribution within the state and establishes an "economic and climate resilience fund" to disburse the collected funds.</v>
      </c>
      <c r="R502" s="2"/>
      <c r="S502" s="2" t="s">
        <v>172</v>
      </c>
    </row>
    <row r="503" ht="15.75" customHeight="1">
      <c r="A503" s="2" t="s">
        <v>1289</v>
      </c>
      <c r="B503" s="2" t="s">
        <v>1273</v>
      </c>
      <c r="C503" s="2" t="s">
        <v>1274</v>
      </c>
      <c r="E503" s="2" t="s">
        <v>1275</v>
      </c>
      <c r="F503" s="2" t="s">
        <v>1303</v>
      </c>
      <c r="G503" s="2" t="s">
        <v>19</v>
      </c>
      <c r="I503" s="2">
        <v>10.0</v>
      </c>
      <c r="M503" s="2" t="s">
        <v>1304</v>
      </c>
      <c r="N503" s="2" t="s">
        <v>1305</v>
      </c>
      <c r="O503" s="2" t="s">
        <v>100</v>
      </c>
      <c r="P503" s="2" t="s">
        <v>93</v>
      </c>
      <c r="Q503" s="2" t="str">
        <f t="shared" si="5"/>
        <v>Bill Title: Rhode Island Energy Resources Act - Bill Description: Provides for the establishment of comprehensive solar energy siting ordinances in each municipality of the state.</v>
      </c>
      <c r="R503" s="2"/>
      <c r="S503" s="2" t="s">
        <v>31</v>
      </c>
    </row>
    <row r="504" ht="15.75" customHeight="1">
      <c r="A504" s="2" t="s">
        <v>1289</v>
      </c>
      <c r="B504" s="2" t="s">
        <v>1273</v>
      </c>
      <c r="C504" s="2" t="s">
        <v>1274</v>
      </c>
      <c r="E504" s="2" t="s">
        <v>1275</v>
      </c>
      <c r="F504" s="2" t="s">
        <v>1306</v>
      </c>
      <c r="G504" s="2" t="s">
        <v>19</v>
      </c>
      <c r="I504" s="2">
        <v>8.0</v>
      </c>
      <c r="M504" s="2" t="s">
        <v>1307</v>
      </c>
      <c r="N504" s="2" t="s">
        <v>1308</v>
      </c>
      <c r="O504" s="2" t="s">
        <v>51</v>
      </c>
      <c r="P504" s="2" t="s">
        <v>144</v>
      </c>
      <c r="Q504" s="2" t="str">
        <f t="shared" si="5"/>
        <v>Bill Title: Relating To Public Utilities And Carriers-renewable Energy - Bill Description: Increases the percentage of retail electricity sales from renewable energy sources.</v>
      </c>
      <c r="R504" s="2"/>
      <c r="S504" s="2" t="s">
        <v>44</v>
      </c>
    </row>
    <row r="505" ht="15.75" customHeight="1">
      <c r="A505" s="2" t="s">
        <v>1289</v>
      </c>
      <c r="B505" s="2" t="s">
        <v>1273</v>
      </c>
      <c r="C505" s="2" t="s">
        <v>1274</v>
      </c>
      <c r="E505" s="2" t="s">
        <v>1275</v>
      </c>
      <c r="F505" s="2" t="s">
        <v>1309</v>
      </c>
      <c r="G505" s="2" t="s">
        <v>19</v>
      </c>
      <c r="I505" s="2">
        <v>8.0</v>
      </c>
      <c r="M505" s="2" t="s">
        <v>1310</v>
      </c>
      <c r="N505" s="2" t="s">
        <v>1311</v>
      </c>
      <c r="O505" s="2" t="s">
        <v>35</v>
      </c>
      <c r="P505" s="2" t="s">
        <v>291</v>
      </c>
      <c r="Q505" s="2" t="str">
        <f t="shared" si="5"/>
        <v>Bill Title: Renewable Energy Standard - Bill Description: Sets forth new renewable energy standards.</v>
      </c>
      <c r="R505" s="2"/>
      <c r="S505" s="2" t="s">
        <v>44</v>
      </c>
    </row>
    <row r="506" ht="15.75" customHeight="1">
      <c r="A506" s="2" t="s">
        <v>1289</v>
      </c>
      <c r="B506" s="2" t="s">
        <v>1273</v>
      </c>
      <c r="C506" s="2" t="s">
        <v>1274</v>
      </c>
      <c r="E506" s="2" t="s">
        <v>1275</v>
      </c>
      <c r="F506" s="2" t="s">
        <v>1312</v>
      </c>
      <c r="G506" s="2" t="s">
        <v>19</v>
      </c>
      <c r="I506" s="2">
        <v>8.0</v>
      </c>
      <c r="M506" s="2" t="s">
        <v>1313</v>
      </c>
      <c r="N506" s="2" t="s">
        <v>1314</v>
      </c>
      <c r="O506" s="2" t="s">
        <v>100</v>
      </c>
      <c r="P506" s="2" t="s">
        <v>1114</v>
      </c>
      <c r="Q506" s="2" t="str">
        <f t="shared" si="5"/>
        <v>Bill Title: Distributed Generation Interconnection - Bill Description: Requires municipalities to adopt comprehensive solar siting ordinances addressing both roof, ground mounted and carport solar systems.</v>
      </c>
      <c r="R506" s="2"/>
      <c r="S506" s="2" t="s">
        <v>44</v>
      </c>
    </row>
    <row r="507" ht="15.75" customHeight="1">
      <c r="A507" s="2" t="s">
        <v>1289</v>
      </c>
      <c r="B507" s="2" t="s">
        <v>1273</v>
      </c>
      <c r="C507" s="2" t="s">
        <v>1274</v>
      </c>
      <c r="E507" s="2" t="s">
        <v>1275</v>
      </c>
      <c r="F507" s="2" t="s">
        <v>1315</v>
      </c>
      <c r="G507" s="2" t="s">
        <v>19</v>
      </c>
      <c r="I507" s="2">
        <v>7.0</v>
      </c>
      <c r="M507" s="2" t="s">
        <v>1316</v>
      </c>
      <c r="N507" s="2" t="s">
        <v>1317</v>
      </c>
      <c r="O507" s="2" t="s">
        <v>1318</v>
      </c>
      <c r="P507" s="2" t="s">
        <v>215</v>
      </c>
      <c r="Q507" s="2" t="str">
        <f t="shared" si="5"/>
        <v>Bill Title: Appliance And Equipment Energy And Water Efficiency Standards Act Of 2021 - Bill Description: Establishes efficiency standards for selected residential and commercial products.</v>
      </c>
      <c r="R507" s="2"/>
      <c r="S507" s="2" t="s">
        <v>287</v>
      </c>
    </row>
    <row r="508" ht="15.75" customHeight="1">
      <c r="A508" s="2" t="s">
        <v>1289</v>
      </c>
      <c r="B508" s="2" t="s">
        <v>1273</v>
      </c>
      <c r="C508" s="2" t="s">
        <v>1274</v>
      </c>
      <c r="E508" s="2" t="s">
        <v>1275</v>
      </c>
      <c r="F508" s="2" t="s">
        <v>1319</v>
      </c>
      <c r="G508" s="2" t="s">
        <v>19</v>
      </c>
      <c r="I508" s="2">
        <v>7.0</v>
      </c>
      <c r="M508" s="2" t="s">
        <v>1320</v>
      </c>
      <c r="N508" s="2" t="s">
        <v>1321</v>
      </c>
      <c r="O508" s="2" t="s">
        <v>441</v>
      </c>
      <c r="P508" s="2" t="s">
        <v>90</v>
      </c>
      <c r="Q508" s="2" t="str">
        <f t="shared" si="5"/>
        <v>Bill Title: Relating To Health And Safety – Transportation Emissions And Mobile - Bill Description: TEAM) COMMUNITY ACT (Establishes the Transportation Emission and Mobile (Team) Community Act intended to limit and reduce indirect carbon dioxide emissions throughout the state while promoting the purposes of the transportation climate initiative program.</v>
      </c>
      <c r="R508" s="2"/>
      <c r="S508" s="2" t="s">
        <v>172</v>
      </c>
    </row>
    <row r="509" ht="15.75" customHeight="1">
      <c r="A509" s="2" t="s">
        <v>1289</v>
      </c>
      <c r="B509" s="2" t="s">
        <v>1273</v>
      </c>
      <c r="C509" s="2" t="s">
        <v>1274</v>
      </c>
      <c r="E509" s="2" t="s">
        <v>1275</v>
      </c>
      <c r="F509" s="2" t="s">
        <v>1322</v>
      </c>
      <c r="G509" s="2" t="s">
        <v>19</v>
      </c>
      <c r="I509" s="2">
        <v>7.0</v>
      </c>
      <c r="M509" s="2" t="s">
        <v>1323</v>
      </c>
      <c r="N509" s="2" t="s">
        <v>1324</v>
      </c>
      <c r="O509" s="2" t="s">
        <v>1325</v>
      </c>
      <c r="P509" s="2" t="s">
        <v>144</v>
      </c>
      <c r="Q509" s="2" t="str">
        <f t="shared" si="5"/>
        <v>Bill Title: Establishing Appliance And Equipment Energy And Water Efficiency Standards Of 2019 - Bill Description: Establishes minimum energy and water efficiency standards for appliances and specified equipment purchased or installed after July 1, 2020.</v>
      </c>
      <c r="R509" s="2"/>
      <c r="S509" s="2" t="s">
        <v>287</v>
      </c>
    </row>
    <row r="510" ht="15.75" customHeight="1">
      <c r="A510" s="2" t="s">
        <v>1289</v>
      </c>
      <c r="B510" s="2" t="s">
        <v>1273</v>
      </c>
      <c r="C510" s="2" t="s">
        <v>1274</v>
      </c>
      <c r="E510" s="2" t="s">
        <v>1275</v>
      </c>
      <c r="F510" s="2" t="s">
        <v>1326</v>
      </c>
      <c r="G510" s="2" t="s">
        <v>19</v>
      </c>
      <c r="I510" s="2">
        <v>7.0</v>
      </c>
      <c r="M510" s="2" t="s">
        <v>1300</v>
      </c>
      <c r="N510" s="2" t="s">
        <v>1301</v>
      </c>
      <c r="O510" s="2" t="s">
        <v>1327</v>
      </c>
      <c r="P510" s="2" t="s">
        <v>754</v>
      </c>
      <c r="Q510" s="2" t="str">
        <f t="shared" si="5"/>
        <v>Bill Title: Economic And Climate Resilience Act Of 2019 - Bill Description: Establishes a fee on companies that sell fossil fuels in Rhode Island for consumption or distribution within the state and establishes an "economic and climate resilience fund" to disburse the collected funds.</v>
      </c>
      <c r="R510" s="2"/>
      <c r="S510" s="2" t="s">
        <v>172</v>
      </c>
    </row>
    <row r="511" ht="15.75" customHeight="1">
      <c r="A511" s="2" t="s">
        <v>1289</v>
      </c>
      <c r="B511" s="2" t="s">
        <v>1273</v>
      </c>
      <c r="C511" s="2" t="s">
        <v>1274</v>
      </c>
      <c r="E511" s="2" t="s">
        <v>1275</v>
      </c>
      <c r="F511" s="2" t="s">
        <v>1328</v>
      </c>
      <c r="G511" s="2" t="s">
        <v>19</v>
      </c>
      <c r="I511" s="2">
        <v>7.0</v>
      </c>
      <c r="M511" s="2" t="s">
        <v>1329</v>
      </c>
      <c r="N511" s="2" t="s">
        <v>1330</v>
      </c>
      <c r="O511" s="2" t="s">
        <v>1325</v>
      </c>
      <c r="P511" s="2" t="s">
        <v>1059</v>
      </c>
      <c r="Q511" s="2" t="str">
        <f t="shared" si="5"/>
        <v>Bill Title: The Energy And Consumer Savings Act Of 2005 - Bill Description: Establishes minimum energy and water efficiency standards for certain products sold or installed in the state.</v>
      </c>
      <c r="R511" s="2"/>
      <c r="S511" s="2" t="s">
        <v>287</v>
      </c>
    </row>
    <row r="512" ht="15.75" customHeight="1">
      <c r="A512" s="2" t="s">
        <v>1289</v>
      </c>
      <c r="B512" s="2" t="s">
        <v>1273</v>
      </c>
      <c r="C512" s="2" t="s">
        <v>1274</v>
      </c>
      <c r="E512" s="2" t="s">
        <v>1275</v>
      </c>
      <c r="F512" s="2" t="s">
        <v>1331</v>
      </c>
      <c r="G512" s="2" t="s">
        <v>19</v>
      </c>
      <c r="I512" s="2">
        <v>7.0</v>
      </c>
      <c r="M512" s="2" t="s">
        <v>1332</v>
      </c>
      <c r="N512" s="2" t="s">
        <v>1333</v>
      </c>
      <c r="O512" s="2" t="s">
        <v>35</v>
      </c>
      <c r="P512" s="2" t="s">
        <v>947</v>
      </c>
      <c r="Q512" s="2" t="str">
        <f t="shared" si="5"/>
        <v>Bill Title: Renewal Energy Resource Projects - Bill Description: Prohibits the co-location of multiple renewable energy resources one or more contiguous parcels, unless the total capacity of the co-location is less than ten megawatts (10MW) in total.</v>
      </c>
      <c r="R512" s="2"/>
      <c r="S512" s="2" t="s">
        <v>31</v>
      </c>
    </row>
    <row r="513" ht="15.75" customHeight="1">
      <c r="A513" s="2" t="s">
        <v>1289</v>
      </c>
      <c r="B513" s="2" t="s">
        <v>1273</v>
      </c>
      <c r="C513" s="2" t="s">
        <v>1274</v>
      </c>
      <c r="E513" s="2" t="s">
        <v>1275</v>
      </c>
      <c r="F513" s="2" t="s">
        <v>1334</v>
      </c>
      <c r="G513" s="2" t="s">
        <v>19</v>
      </c>
      <c r="I513" s="2">
        <v>6.0</v>
      </c>
      <c r="M513" s="2" t="s">
        <v>1335</v>
      </c>
      <c r="N513" s="2" t="s">
        <v>1336</v>
      </c>
      <c r="O513" s="2" t="s">
        <v>1337</v>
      </c>
      <c r="P513" s="2" t="s">
        <v>36</v>
      </c>
      <c r="Q513" s="2" t="str">
        <f t="shared" si="5"/>
        <v>Bill Title: Public Utilities Commission - Bill Description: Requires the energy efficiency and resources management council to run a triennial competitive bid process to select an entity to propose and administer system reliability and energy efficiency and conservation procurement until March 1, 2036.</v>
      </c>
      <c r="R513" s="2"/>
      <c r="S513" s="2" t="s">
        <v>44</v>
      </c>
    </row>
    <row r="514" ht="15.75" customHeight="1">
      <c r="A514" s="2" t="s">
        <v>1289</v>
      </c>
      <c r="B514" s="2" t="s">
        <v>1273</v>
      </c>
      <c r="C514" s="2" t="s">
        <v>1274</v>
      </c>
      <c r="E514" s="2" t="s">
        <v>1275</v>
      </c>
      <c r="F514" s="2" t="s">
        <v>1338</v>
      </c>
      <c r="G514" s="2" t="s">
        <v>19</v>
      </c>
      <c r="I514" s="2">
        <v>6.0</v>
      </c>
      <c r="M514" s="2" t="s">
        <v>1316</v>
      </c>
      <c r="N514" s="2" t="s">
        <v>1339</v>
      </c>
      <c r="O514" s="2" t="s">
        <v>1340</v>
      </c>
      <c r="P514" s="2" t="s">
        <v>118</v>
      </c>
      <c r="Q514" s="2" t="str">
        <f t="shared" si="5"/>
        <v>Bill Title: Appliance And Equipment Energy And Water Efficiency Standards Act Of 2021 - Bill Description: Establishes minimum energy and water efficiency standards for appliances and specified equipment purchased or installed after January 1, 2023.</v>
      </c>
      <c r="R514" s="2"/>
      <c r="S514" s="2" t="s">
        <v>287</v>
      </c>
    </row>
    <row r="515" ht="15.75" customHeight="1">
      <c r="A515" s="2" t="s">
        <v>1289</v>
      </c>
      <c r="B515" s="2" t="s">
        <v>1273</v>
      </c>
      <c r="C515" s="2" t="s">
        <v>1274</v>
      </c>
      <c r="E515" s="2" t="s">
        <v>1275</v>
      </c>
      <c r="F515" s="2" t="s">
        <v>1341</v>
      </c>
      <c r="G515" s="2" t="s">
        <v>19</v>
      </c>
      <c r="I515" s="2">
        <v>6.0</v>
      </c>
      <c r="M515" s="2" t="s">
        <v>1342</v>
      </c>
      <c r="N515" s="2" t="s">
        <v>1343</v>
      </c>
      <c r="O515" s="2" t="s">
        <v>512</v>
      </c>
      <c r="P515" s="2" t="s">
        <v>90</v>
      </c>
      <c r="Q515" s="2" t="str">
        <f t="shared" si="5"/>
        <v>Bill Title: The Climate Literacy Act - Bill Description: Implements literacy of climate change for all students enrolled in public schools or other schools managed and controlled by the state in kindergarten through twelve (K-12).</v>
      </c>
      <c r="R515" s="2"/>
      <c r="S515" s="2" t="s">
        <v>65</v>
      </c>
    </row>
    <row r="516" ht="15.75" customHeight="1">
      <c r="A516" s="2" t="s">
        <v>1289</v>
      </c>
      <c r="B516" s="2" t="s">
        <v>1273</v>
      </c>
      <c r="C516" s="2" t="s">
        <v>1274</v>
      </c>
      <c r="E516" s="2" t="s">
        <v>1275</v>
      </c>
      <c r="F516" s="2" t="s">
        <v>1344</v>
      </c>
      <c r="G516" s="2" t="s">
        <v>19</v>
      </c>
      <c r="I516" s="2">
        <v>6.0</v>
      </c>
      <c r="M516" s="2" t="s">
        <v>1342</v>
      </c>
      <c r="N516" s="2" t="s">
        <v>1343</v>
      </c>
      <c r="O516" s="2" t="s">
        <v>512</v>
      </c>
      <c r="P516" s="2" t="s">
        <v>1345</v>
      </c>
      <c r="Q516" s="2" t="str">
        <f t="shared" si="5"/>
        <v>Bill Title: The Climate Literacy Act - Bill Description: Implements literacy of climate change for all students enrolled in public schools or other schools managed and controlled by the state in kindergarten through twelve (K-12).</v>
      </c>
      <c r="R516" s="2"/>
      <c r="S516" s="2" t="s">
        <v>65</v>
      </c>
    </row>
    <row r="517" ht="15.75" customHeight="1">
      <c r="A517" s="2" t="s">
        <v>1289</v>
      </c>
      <c r="B517" s="2" t="s">
        <v>1273</v>
      </c>
      <c r="C517" s="2" t="s">
        <v>1274</v>
      </c>
      <c r="E517" s="2" t="s">
        <v>1275</v>
      </c>
      <c r="F517" s="2" t="s">
        <v>1346</v>
      </c>
      <c r="G517" s="2" t="s">
        <v>19</v>
      </c>
      <c r="I517" s="2">
        <v>6.0</v>
      </c>
      <c r="M517" s="2" t="s">
        <v>1295</v>
      </c>
      <c r="N517" s="2" t="s">
        <v>1296</v>
      </c>
      <c r="O517" s="2" t="s">
        <v>1347</v>
      </c>
      <c r="P517" s="2" t="s">
        <v>536</v>
      </c>
      <c r="Q517" s="2" t="str">
        <f t="shared" si="5"/>
        <v>Bill Title: Rhode Island Global Warming Solutions Act - Bill Description: Establishes the Rhode Island global warming solutions act to reduce carbon emissions across various sectors of the local economy.</v>
      </c>
      <c r="R517" s="2"/>
    </row>
    <row r="518" ht="15.75" customHeight="1">
      <c r="A518" s="2" t="s">
        <v>1289</v>
      </c>
      <c r="B518" s="2" t="s">
        <v>1273</v>
      </c>
      <c r="C518" s="2" t="s">
        <v>1274</v>
      </c>
      <c r="E518" s="2" t="s">
        <v>1275</v>
      </c>
      <c r="F518" s="2" t="s">
        <v>1348</v>
      </c>
      <c r="G518" s="2" t="s">
        <v>19</v>
      </c>
      <c r="I518" s="2">
        <v>6.0</v>
      </c>
      <c r="M518" s="2" t="s">
        <v>1349</v>
      </c>
      <c r="N518" s="2" t="s">
        <v>1350</v>
      </c>
      <c r="O518" s="2" t="s">
        <v>800</v>
      </c>
      <c r="P518" s="2" t="s">
        <v>113</v>
      </c>
      <c r="Q518" s="2" t="str">
        <f t="shared" si="5"/>
        <v>Bill Title: The Ocean State Climate Adaptation Fund - Bill Description: Establishes the Ocean State Climate Adaptation and Resilience Fund.</v>
      </c>
      <c r="R518" s="2"/>
      <c r="S518" s="2" t="s">
        <v>65</v>
      </c>
    </row>
    <row r="519" ht="15.75" customHeight="1">
      <c r="A519" s="2" t="s">
        <v>1289</v>
      </c>
      <c r="B519" s="2" t="s">
        <v>1273</v>
      </c>
      <c r="C519" s="2" t="s">
        <v>1274</v>
      </c>
      <c r="E519" s="2" t="s">
        <v>1275</v>
      </c>
      <c r="F519" s="2" t="s">
        <v>1351</v>
      </c>
      <c r="G519" s="2" t="s">
        <v>19</v>
      </c>
      <c r="I519" s="2">
        <v>5.0</v>
      </c>
      <c r="M519" s="2" t="s">
        <v>1291</v>
      </c>
      <c r="N519" s="2" t="s">
        <v>1292</v>
      </c>
      <c r="O519" s="2" t="s">
        <v>1293</v>
      </c>
      <c r="P519" s="2" t="s">
        <v>64</v>
      </c>
      <c r="Q519" s="2" t="str">
        <f t="shared" si="5"/>
        <v>Bill Title: 2021 Act On Climate - Bill Description: Establishes a statewide greenhouse gas emission reduction mandate.</v>
      </c>
      <c r="R519" s="2"/>
      <c r="S519" s="2" t="s">
        <v>172</v>
      </c>
    </row>
    <row r="520" ht="15.75" customHeight="1">
      <c r="A520" s="2" t="s">
        <v>1289</v>
      </c>
      <c r="B520" s="2" t="s">
        <v>1273</v>
      </c>
      <c r="C520" s="2" t="s">
        <v>1274</v>
      </c>
      <c r="E520" s="2" t="s">
        <v>1275</v>
      </c>
      <c r="F520" s="2" t="s">
        <v>1352</v>
      </c>
      <c r="G520" s="2" t="s">
        <v>19</v>
      </c>
      <c r="I520" s="2">
        <v>5.0</v>
      </c>
      <c r="M520" s="2" t="s">
        <v>1353</v>
      </c>
      <c r="N520" s="2" t="s">
        <v>1354</v>
      </c>
      <c r="O520" s="2" t="s">
        <v>1355</v>
      </c>
      <c r="P520" s="2" t="s">
        <v>36</v>
      </c>
      <c r="Q520" s="2" t="str">
        <f t="shared" si="5"/>
        <v>Bill Title: Economic And Climate Resilience Act Of 2021 - Bill Description: Establishes a fee on companies that sell fossil fuels in Rhode Island and establishes a fund to disburse the collected funds.</v>
      </c>
      <c r="R520" s="2"/>
      <c r="S520" s="2" t="s">
        <v>172</v>
      </c>
    </row>
    <row r="521" ht="15.75" customHeight="1">
      <c r="A521" s="2" t="s">
        <v>1289</v>
      </c>
      <c r="B521" s="2" t="s">
        <v>1273</v>
      </c>
      <c r="C521" s="2" t="s">
        <v>1274</v>
      </c>
      <c r="E521" s="2" t="s">
        <v>1275</v>
      </c>
      <c r="F521" s="2" t="s">
        <v>1356</v>
      </c>
      <c r="G521" s="2" t="s">
        <v>19</v>
      </c>
      <c r="I521" s="2">
        <v>5.0</v>
      </c>
      <c r="M521" s="2" t="s">
        <v>1357</v>
      </c>
      <c r="N521" s="2" t="s">
        <v>1358</v>
      </c>
      <c r="O521" s="2" t="s">
        <v>1359</v>
      </c>
      <c r="P521" s="2" t="s">
        <v>52</v>
      </c>
      <c r="Q521" s="2" t="str">
        <f t="shared" si="5"/>
        <v>Bill Title: Relating To Agriculture And Forestry - Bill Description: Creates a forest conservation commission, to be coordinated with the department of environmental management, to seek new funding and identify incentives for landowners to maintain their land as forest.</v>
      </c>
      <c r="R521" s="2"/>
    </row>
    <row r="522" ht="15.75" customHeight="1">
      <c r="A522" s="2" t="s">
        <v>1289</v>
      </c>
      <c r="B522" s="2" t="s">
        <v>1273</v>
      </c>
      <c r="C522" s="2" t="s">
        <v>1274</v>
      </c>
      <c r="E522" s="2" t="s">
        <v>1275</v>
      </c>
      <c r="F522" s="2" t="s">
        <v>1360</v>
      </c>
      <c r="G522" s="2" t="s">
        <v>19</v>
      </c>
      <c r="I522" s="2">
        <v>5.0</v>
      </c>
      <c r="M522" s="2" t="s">
        <v>1357</v>
      </c>
      <c r="N522" s="2" t="s">
        <v>1358</v>
      </c>
      <c r="O522" s="2" t="s">
        <v>1359</v>
      </c>
      <c r="P522" s="2" t="s">
        <v>413</v>
      </c>
      <c r="Q522" s="2" t="str">
        <f t="shared" si="5"/>
        <v>Bill Title: Relating To Agriculture And Forestry - Bill Description: Creates a forest conservation commission, to be coordinated with the department of environmental management, to seek new funding and identify incentives for landowners to maintain their land as forest.</v>
      </c>
      <c r="R522" s="2"/>
    </row>
    <row r="523" ht="15.75" customHeight="1">
      <c r="A523" s="2" t="s">
        <v>1289</v>
      </c>
      <c r="B523" s="2" t="s">
        <v>1273</v>
      </c>
      <c r="C523" s="2" t="s">
        <v>1274</v>
      </c>
      <c r="E523" s="2" t="s">
        <v>1275</v>
      </c>
      <c r="F523" s="2" t="s">
        <v>1361</v>
      </c>
      <c r="G523" s="2" t="s">
        <v>19</v>
      </c>
      <c r="I523" s="2">
        <v>4.0</v>
      </c>
      <c r="M523" s="2" t="s">
        <v>1335</v>
      </c>
      <c r="N523" s="2" t="s">
        <v>1362</v>
      </c>
      <c r="O523" s="2" t="s">
        <v>1363</v>
      </c>
      <c r="P523" s="2" t="s">
        <v>1364</v>
      </c>
      <c r="Q523" s="2" t="str">
        <f t="shared" si="5"/>
        <v>Bill Title: Public Utilities Commission - Bill Description: Requires submission of a triennial system reliability/energy efficiency/conservation procurement plan until 9/1/2036 and continues a charge on gas/electricity to fund energy efficiency/conversation programs until 9/1/2035.</v>
      </c>
      <c r="R523" s="2"/>
      <c r="S523" s="2" t="s">
        <v>65</v>
      </c>
    </row>
    <row r="524" ht="15.75" customHeight="1">
      <c r="A524" s="2" t="s">
        <v>1289</v>
      </c>
      <c r="B524" s="2" t="s">
        <v>1273</v>
      </c>
      <c r="C524" s="2" t="s">
        <v>1274</v>
      </c>
      <c r="E524" s="2" t="s">
        <v>1275</v>
      </c>
      <c r="F524" s="2" t="s">
        <v>1365</v>
      </c>
      <c r="G524" s="2" t="s">
        <v>19</v>
      </c>
      <c r="I524" s="2">
        <v>4.0</v>
      </c>
      <c r="M524" s="2" t="s">
        <v>1285</v>
      </c>
      <c r="N524" s="2" t="s">
        <v>1366</v>
      </c>
      <c r="O524" s="2" t="s">
        <v>35</v>
      </c>
      <c r="P524" s="2" t="s">
        <v>1367</v>
      </c>
      <c r="Q524" s="2" t="str">
        <f t="shared" si="5"/>
        <v>Bill Title: Energy Facility Siting Act - Bill Description: Provides that applicants/licensees for fossil fuel electricity generating facilities invest in renewable energy facilities in conjunction with the fossil fuel facility construction.</v>
      </c>
      <c r="R524" s="2"/>
      <c r="S524" s="2" t="s">
        <v>31</v>
      </c>
    </row>
    <row r="525" ht="15.75" customHeight="1">
      <c r="A525" s="2" t="s">
        <v>1289</v>
      </c>
      <c r="B525" s="2" t="s">
        <v>1273</v>
      </c>
      <c r="C525" s="2" t="s">
        <v>1274</v>
      </c>
      <c r="E525" s="2" t="s">
        <v>1275</v>
      </c>
      <c r="F525" s="2" t="s">
        <v>1368</v>
      </c>
      <c r="G525" s="2" t="s">
        <v>19</v>
      </c>
      <c r="I525" s="2">
        <v>4.0</v>
      </c>
      <c r="M525" s="2" t="s">
        <v>1369</v>
      </c>
      <c r="N525" s="2" t="s">
        <v>1370</v>
      </c>
      <c r="O525" s="2" t="s">
        <v>100</v>
      </c>
      <c r="P525" s="2" t="s">
        <v>101</v>
      </c>
      <c r="Q525" s="2" t="str">
        <f t="shared" si="5"/>
        <v>Bill Title: Photovoltaic Takeback Act Of 2021 - Bill Description: Requires that any manufacturer or installer of solar module systems in Rhode Island establish a program as set up by the department of environmental management, for the safe disposal of those systems.</v>
      </c>
      <c r="R525" s="2"/>
      <c r="S525" s="2" t="s">
        <v>44</v>
      </c>
    </row>
    <row r="526" ht="15.75" customHeight="1">
      <c r="A526" s="2" t="s">
        <v>1289</v>
      </c>
      <c r="B526" s="2" t="s">
        <v>1273</v>
      </c>
      <c r="C526" s="2" t="s">
        <v>1274</v>
      </c>
      <c r="E526" s="2" t="s">
        <v>1275</v>
      </c>
      <c r="F526" s="2" t="s">
        <v>1371</v>
      </c>
      <c r="G526" s="2" t="s">
        <v>19</v>
      </c>
      <c r="I526" s="2">
        <v>4.0</v>
      </c>
      <c r="M526" s="2" t="s">
        <v>1285</v>
      </c>
      <c r="N526" s="2" t="s">
        <v>1372</v>
      </c>
      <c r="O526" s="2" t="s">
        <v>63</v>
      </c>
      <c r="P526" s="2" t="s">
        <v>36</v>
      </c>
      <c r="Q526" s="2" t="str">
        <f t="shared" si="5"/>
        <v>Bill Title: Energy Facility Siting Act - Bill Description: Makes changes to the membership of the energy facilities siting board by increasing the size of the board from three (3) to seven (7) members for certain applications, and also imposes additional requirements on applicants for energy facilities.</v>
      </c>
      <c r="R526" s="2"/>
      <c r="S526" s="2" t="s">
        <v>31</v>
      </c>
    </row>
    <row r="527" ht="15.75" customHeight="1">
      <c r="A527" s="2" t="s">
        <v>1289</v>
      </c>
      <c r="B527" s="2" t="s">
        <v>1273</v>
      </c>
      <c r="C527" s="2" t="s">
        <v>1274</v>
      </c>
      <c r="E527" s="2" t="s">
        <v>1275</v>
      </c>
      <c r="F527" s="2" t="s">
        <v>1373</v>
      </c>
      <c r="G527" s="2" t="s">
        <v>19</v>
      </c>
      <c r="I527" s="2">
        <v>4.0</v>
      </c>
      <c r="M527" s="2" t="s">
        <v>1285</v>
      </c>
      <c r="N527" s="2" t="s">
        <v>1366</v>
      </c>
      <c r="O527" s="2" t="s">
        <v>961</v>
      </c>
      <c r="P527" s="2" t="s">
        <v>36</v>
      </c>
      <c r="Q527" s="2" t="str">
        <f t="shared" si="5"/>
        <v>Bill Title: Energy Facility Siting Act - Bill Description: Provides that applicants/licensees for fossil fuel electricity generating facilities invest in renewable energy facilities in conjunction with the fossil fuel facility construction.</v>
      </c>
      <c r="R527" s="2"/>
      <c r="S527" s="2" t="s">
        <v>31</v>
      </c>
    </row>
    <row r="528" ht="15.75" customHeight="1">
      <c r="A528" s="2" t="s">
        <v>1289</v>
      </c>
      <c r="B528" s="2" t="s">
        <v>1273</v>
      </c>
      <c r="C528" s="2" t="s">
        <v>1274</v>
      </c>
      <c r="E528" s="2" t="s">
        <v>1275</v>
      </c>
      <c r="F528" s="2" t="s">
        <v>1374</v>
      </c>
      <c r="G528" s="2" t="s">
        <v>19</v>
      </c>
      <c r="I528" s="2">
        <v>4.0</v>
      </c>
      <c r="M528" s="2" t="s">
        <v>1335</v>
      </c>
      <c r="N528" s="2" t="s">
        <v>1375</v>
      </c>
      <c r="O528" s="2" t="s">
        <v>63</v>
      </c>
      <c r="P528" s="2" t="s">
        <v>36</v>
      </c>
      <c r="Q528" s="2" t="str">
        <f t="shared" si="5"/>
        <v>Bill Title: Public Utilities Commission - Bill Description: Prohibits nonregulated power producers from automatically renewing a contract. Mandates that the nonregulated power producer provide methods for the customer to cancel service and provide the customer with notice of the contract expiration date.</v>
      </c>
      <c r="R528" s="2"/>
      <c r="S528" s="2" t="s">
        <v>65</v>
      </c>
    </row>
    <row r="529" ht="15.75" customHeight="1">
      <c r="A529" s="2" t="s">
        <v>1289</v>
      </c>
      <c r="B529" s="2" t="s">
        <v>1273</v>
      </c>
      <c r="C529" s="2" t="s">
        <v>1274</v>
      </c>
      <c r="E529" s="2" t="s">
        <v>1275</v>
      </c>
      <c r="F529" s="2" t="s">
        <v>1376</v>
      </c>
      <c r="G529" s="2" t="s">
        <v>19</v>
      </c>
      <c r="I529" s="2">
        <v>3.0</v>
      </c>
      <c r="M529" s="2" t="s">
        <v>1377</v>
      </c>
      <c r="N529" s="2" t="s">
        <v>1378</v>
      </c>
      <c r="O529" s="2" t="s">
        <v>1327</v>
      </c>
      <c r="P529" s="2" t="s">
        <v>36</v>
      </c>
      <c r="Q529" s="2" t="str">
        <f t="shared" si="5"/>
        <v>Bill Title: Economic And Climate Resilience Act Of 2020 - Bill Description: Imposes carbon tax on fossil fuel sellers for use in climate resilience/renewable energy/energy efficiency/climate adaption programs effective upon 3 states adoption covered by RGGI.</v>
      </c>
      <c r="R529" s="2"/>
      <c r="S529" s="2" t="s">
        <v>172</v>
      </c>
    </row>
    <row r="530" ht="15.75" customHeight="1">
      <c r="A530" s="2" t="s">
        <v>1289</v>
      </c>
      <c r="B530" s="2" t="s">
        <v>1273</v>
      </c>
      <c r="C530" s="2" t="s">
        <v>1274</v>
      </c>
      <c r="E530" s="2" t="s">
        <v>1275</v>
      </c>
      <c r="F530" s="2" t="s">
        <v>1379</v>
      </c>
      <c r="G530" s="2" t="s">
        <v>19</v>
      </c>
      <c r="I530" s="2">
        <v>3.0</v>
      </c>
      <c r="M530" s="2" t="s">
        <v>1380</v>
      </c>
      <c r="N530" s="2" t="s">
        <v>1381</v>
      </c>
      <c r="O530" s="2" t="s">
        <v>1382</v>
      </c>
      <c r="P530" s="2" t="s">
        <v>129</v>
      </c>
      <c r="Q530" s="2" t="str">
        <f t="shared" si="5"/>
        <v>Bill Title: Energy Siting - Bill Description: Requires carbon-emissions-reduction goals be considered in energy plant siting proceedings.</v>
      </c>
      <c r="R530" s="2"/>
      <c r="S530" s="2" t="s">
        <v>31</v>
      </c>
    </row>
    <row r="531" ht="15.75" customHeight="1">
      <c r="A531" s="2" t="s">
        <v>1289</v>
      </c>
      <c r="B531" s="2" t="s">
        <v>1273</v>
      </c>
      <c r="C531" s="2" t="s">
        <v>1274</v>
      </c>
      <c r="E531" s="2" t="s">
        <v>1275</v>
      </c>
      <c r="F531" s="2" t="s">
        <v>1383</v>
      </c>
      <c r="G531" s="2" t="s">
        <v>19</v>
      </c>
      <c r="I531" s="2">
        <v>3.0</v>
      </c>
      <c r="M531" s="2" t="s">
        <v>1384</v>
      </c>
      <c r="N531" s="2" t="s">
        <v>1385</v>
      </c>
      <c r="O531" s="2" t="s">
        <v>89</v>
      </c>
      <c r="P531" s="2" t="s">
        <v>291</v>
      </c>
      <c r="Q531" s="2" t="str">
        <f t="shared" si="5"/>
        <v>Bill Title: State Fleet Replacement Revolving Loan Fund - Bill Description: Requires the state to phase in the use of zero emission vehicles beginning in 2020 using state fleet replacement revolving loan funds.</v>
      </c>
      <c r="R531" s="2"/>
      <c r="S531" s="2" t="s">
        <v>145</v>
      </c>
    </row>
    <row r="532" ht="15.75" customHeight="1">
      <c r="A532" s="2" t="s">
        <v>1289</v>
      </c>
      <c r="B532" s="2" t="s">
        <v>1273</v>
      </c>
      <c r="C532" s="2" t="s">
        <v>1274</v>
      </c>
      <c r="E532" s="2" t="s">
        <v>1275</v>
      </c>
      <c r="F532" s="2" t="s">
        <v>1386</v>
      </c>
      <c r="G532" s="2" t="s">
        <v>19</v>
      </c>
      <c r="I532" s="2">
        <v>3.0</v>
      </c>
      <c r="M532" s="2" t="s">
        <v>1387</v>
      </c>
      <c r="N532" s="2" t="s">
        <v>1387</v>
      </c>
      <c r="O532" s="2" t="s">
        <v>512</v>
      </c>
      <c r="P532" s="2" t="s">
        <v>1388</v>
      </c>
      <c r="Q532" s="2" t="str">
        <f t="shared" si="5"/>
        <v>Bill Title: House Resolution Creating A Special Legislative Study Commission To Study And Provide Recommendations On The Method And Necessary Procedures For The Implementation Of Rhode Island's Action Plan To Stand Up To Climate Change (creates A 16 Member Commission To Study The Methods And Procedures For The Implementation Of Rhode Island's Action Plan To Stand Up To Climate Change, And Would Report Back To The House By April 15, 2020, And Expire On May 15, 2020.) - Bill Description: House Resolution Creating A Special Legislative Study Commission To Study And Provide Recommendations On The Method And Necessary Procedures For The Implementation Of Rhode Island's Action Plan To Stand Up To Climate Change (creates A 16 Member Commission To Study The Methods And Procedures For The Implementation Of Rhode Island's Action Plan To Stand Up To Climate Change, And Would Report Back To The House By April 15, 2020, And Expire On May 15, 2020.)</v>
      </c>
      <c r="R532" s="2"/>
    </row>
    <row r="533" ht="15.75" customHeight="1">
      <c r="A533" s="2" t="s">
        <v>1289</v>
      </c>
      <c r="B533" s="2" t="s">
        <v>1273</v>
      </c>
      <c r="C533" s="2" t="s">
        <v>1274</v>
      </c>
      <c r="E533" s="2" t="s">
        <v>1275</v>
      </c>
      <c r="F533" s="2" t="s">
        <v>1389</v>
      </c>
      <c r="G533" s="2" t="s">
        <v>19</v>
      </c>
      <c r="I533" s="2">
        <v>3.0</v>
      </c>
      <c r="M533" s="2" t="s">
        <v>1390</v>
      </c>
      <c r="N533" s="2" t="s">
        <v>1391</v>
      </c>
      <c r="O533" s="2" t="s">
        <v>89</v>
      </c>
      <c r="P533" s="2" t="s">
        <v>1392</v>
      </c>
      <c r="Q533" s="2" t="str">
        <f t="shared" si="5"/>
        <v>Bill Title: Parking Facilities And Privileges - Bill Description: Requires parking lots to designate parking spaces for electric vehicles/installation of charging stations for new existing public/private parking lots with fines for parking violations/compliance. Effective 7/1/21.</v>
      </c>
      <c r="R533" s="2"/>
      <c r="S533" s="2" t="s">
        <v>79</v>
      </c>
    </row>
    <row r="534" ht="15.75" customHeight="1">
      <c r="A534" s="2" t="s">
        <v>1289</v>
      </c>
      <c r="B534" s="2" t="s">
        <v>1273</v>
      </c>
      <c r="C534" s="2" t="s">
        <v>1274</v>
      </c>
      <c r="E534" s="2" t="s">
        <v>1275</v>
      </c>
      <c r="F534" s="2" t="s">
        <v>1393</v>
      </c>
      <c r="G534" s="2" t="s">
        <v>19</v>
      </c>
      <c r="I534" s="2">
        <v>3.0</v>
      </c>
      <c r="M534" s="2" t="s">
        <v>1394</v>
      </c>
      <c r="N534" s="2" t="s">
        <v>1395</v>
      </c>
      <c r="O534" s="2" t="s">
        <v>89</v>
      </c>
      <c r="P534" s="2" t="s">
        <v>215</v>
      </c>
      <c r="Q534" s="2" t="str">
        <f t="shared" si="5"/>
        <v>Bill Title: Department Of Administration - Bill Description: Defines light duty, non-emergency and zero emission vehicles and requires the state to convert its fleet of vehicles to no less than fifty percent (50%) of vehicles in those categories by the year 2029.</v>
      </c>
      <c r="R534" s="2"/>
      <c r="S534" s="2" t="s">
        <v>145</v>
      </c>
    </row>
    <row r="535" ht="15.75" customHeight="1">
      <c r="A535" s="2" t="s">
        <v>1289</v>
      </c>
      <c r="B535" s="2" t="s">
        <v>1273</v>
      </c>
      <c r="C535" s="2" t="s">
        <v>1274</v>
      </c>
      <c r="E535" s="2" t="s">
        <v>1275</v>
      </c>
      <c r="F535" s="2" t="s">
        <v>1396</v>
      </c>
      <c r="G535" s="2" t="s">
        <v>19</v>
      </c>
      <c r="I535" s="2">
        <v>3.0</v>
      </c>
      <c r="M535" s="2" t="s">
        <v>1349</v>
      </c>
      <c r="N535" s="2" t="s">
        <v>1397</v>
      </c>
      <c r="O535" s="2" t="s">
        <v>800</v>
      </c>
      <c r="P535" s="2" t="s">
        <v>226</v>
      </c>
      <c r="Q535" s="2" t="str">
        <f t="shared" si="5"/>
        <v>Bill Title: The Ocean State Climate Adaptation Fund - Bill Description: Establishes the Ocean State Climate Adaptation and Resilience Fund. Enables municipalities and the state to apply for grants to improve public safety and community climate resilience for coastal habitats, as well as river and stream floodplains.</v>
      </c>
      <c r="R535" s="2"/>
      <c r="S535" s="2" t="s">
        <v>145</v>
      </c>
    </row>
    <row r="536" ht="15.75" customHeight="1">
      <c r="A536" s="2" t="s">
        <v>1289</v>
      </c>
      <c r="B536" s="2" t="s">
        <v>1273</v>
      </c>
      <c r="C536" s="2" t="s">
        <v>1274</v>
      </c>
      <c r="E536" s="2" t="s">
        <v>1275</v>
      </c>
      <c r="F536" s="2" t="s">
        <v>1398</v>
      </c>
      <c r="G536" s="2" t="s">
        <v>19</v>
      </c>
      <c r="I536" s="2">
        <v>3.0</v>
      </c>
      <c r="M536" s="2" t="s">
        <v>1399</v>
      </c>
      <c r="N536" s="2" t="s">
        <v>1400</v>
      </c>
      <c r="O536" s="2" t="s">
        <v>1401</v>
      </c>
      <c r="P536" s="2" t="s">
        <v>1402</v>
      </c>
      <c r="Q536" s="2" t="str">
        <f t="shared" si="5"/>
        <v>Bill Title: The Climate Change Coastal Adaptation Trust Fund - Bill Description: Establishes OSACR, a fund which provides grants to fund projects that adapt infrastructure to address climate change; assess eligibility of projects, allocation, disbursements and the fund's financing. Effective July 1, 2019.</v>
      </c>
      <c r="R536" s="2"/>
      <c r="S536" s="2" t="s">
        <v>172</v>
      </c>
    </row>
    <row r="537" ht="15.75" customHeight="1">
      <c r="A537" s="2" t="s">
        <v>1289</v>
      </c>
      <c r="B537" s="2" t="s">
        <v>1273</v>
      </c>
      <c r="C537" s="2" t="s">
        <v>1274</v>
      </c>
      <c r="E537" s="2" t="s">
        <v>1275</v>
      </c>
      <c r="F537" s="2" t="s">
        <v>1403</v>
      </c>
      <c r="G537" s="2" t="s">
        <v>19</v>
      </c>
      <c r="I537" s="2">
        <v>3.0</v>
      </c>
      <c r="M537" s="2" t="s">
        <v>1332</v>
      </c>
      <c r="N537" s="2" t="s">
        <v>1333</v>
      </c>
      <c r="O537" s="2" t="s">
        <v>35</v>
      </c>
      <c r="P537" s="2" t="s">
        <v>1404</v>
      </c>
      <c r="Q537" s="2" t="str">
        <f t="shared" si="5"/>
        <v>Bill Title: Renewal Energy Resource Projects - Bill Description: Prohibits the co-location of multiple renewable energy resources one or more contiguous parcels, unless the total capacity of the co-location is less than ten megawatts (10MW) in total.</v>
      </c>
      <c r="R537" s="2"/>
      <c r="S537" s="2" t="s">
        <v>31</v>
      </c>
    </row>
    <row r="538" ht="15.75" customHeight="1">
      <c r="A538" s="2" t="s">
        <v>1289</v>
      </c>
      <c r="B538" s="2" t="s">
        <v>1273</v>
      </c>
      <c r="C538" s="2" t="s">
        <v>1274</v>
      </c>
      <c r="E538" s="2" t="s">
        <v>1275</v>
      </c>
      <c r="F538" s="2" t="s">
        <v>1405</v>
      </c>
      <c r="G538" s="2" t="s">
        <v>19</v>
      </c>
      <c r="I538" s="2">
        <v>3.0</v>
      </c>
      <c r="M538" s="2" t="s">
        <v>1399</v>
      </c>
      <c r="N538" s="2" t="s">
        <v>1400</v>
      </c>
      <c r="O538" s="2" t="s">
        <v>1401</v>
      </c>
      <c r="P538" s="2" t="s">
        <v>36</v>
      </c>
      <c r="Q538" s="2" t="str">
        <f t="shared" si="5"/>
        <v>Bill Title: The Climate Change Coastal Adaptation Trust Fund - Bill Description: Establishes OSACR, a fund which provides grants to fund projects that adapt infrastructure to address climate change; assess eligibility of projects, allocation, disbursements and the fund's financing. Effective July 1, 2019.</v>
      </c>
      <c r="R538" s="2"/>
      <c r="S538" s="2" t="s">
        <v>172</v>
      </c>
    </row>
    <row r="539" ht="15.75" customHeight="1">
      <c r="A539" s="2" t="s">
        <v>1289</v>
      </c>
      <c r="B539" s="2" t="s">
        <v>1273</v>
      </c>
      <c r="C539" s="2" t="s">
        <v>1274</v>
      </c>
      <c r="E539" s="2" t="s">
        <v>1275</v>
      </c>
      <c r="F539" s="2" t="s">
        <v>1406</v>
      </c>
      <c r="G539" s="2" t="s">
        <v>19</v>
      </c>
      <c r="I539" s="2">
        <v>2.0</v>
      </c>
      <c r="M539" s="2" t="s">
        <v>1407</v>
      </c>
      <c r="N539" s="2" t="s">
        <v>1408</v>
      </c>
      <c r="O539" s="2" t="s">
        <v>35</v>
      </c>
      <c r="P539" s="2" t="s">
        <v>275</v>
      </c>
      <c r="Q539" s="2" t="str">
        <f t="shared" si="5"/>
        <v>Bill Title: Relating To Health And Safety- High-heat Waste Facility Act Of 2021 - Bill Description: Prohibits new high-heat waste processing facilities.</v>
      </c>
      <c r="R539" s="2"/>
      <c r="S539" s="2" t="s">
        <v>31</v>
      </c>
    </row>
    <row r="540" ht="15.75" customHeight="1">
      <c r="A540" s="2" t="s">
        <v>1289</v>
      </c>
      <c r="B540" s="2" t="s">
        <v>1273</v>
      </c>
      <c r="C540" s="2" t="s">
        <v>1274</v>
      </c>
      <c r="E540" s="2" t="s">
        <v>1275</v>
      </c>
      <c r="F540" s="2" t="s">
        <v>1409</v>
      </c>
      <c r="G540" s="2" t="s">
        <v>19</v>
      </c>
      <c r="I540" s="2">
        <v>2.0</v>
      </c>
      <c r="M540" s="2" t="s">
        <v>1380</v>
      </c>
      <c r="N540" s="2" t="s">
        <v>1381</v>
      </c>
      <c r="O540" s="2" t="s">
        <v>1382</v>
      </c>
      <c r="P540" s="2" t="s">
        <v>1410</v>
      </c>
      <c r="Q540" s="2" t="str">
        <f t="shared" si="5"/>
        <v>Bill Title: Energy Siting - Bill Description: Requires carbon-emissions-reduction goals be considered in energy plant siting proceedings.</v>
      </c>
      <c r="R540" s="2"/>
      <c r="S540" s="2" t="s">
        <v>31</v>
      </c>
    </row>
    <row r="541" ht="15.75" customHeight="1">
      <c r="A541" s="2" t="s">
        <v>1289</v>
      </c>
      <c r="B541" s="2" t="s">
        <v>1273</v>
      </c>
      <c r="C541" s="2" t="s">
        <v>1274</v>
      </c>
      <c r="E541" s="2" t="s">
        <v>1275</v>
      </c>
      <c r="F541" s="2" t="s">
        <v>1411</v>
      </c>
      <c r="G541" s="2" t="s">
        <v>19</v>
      </c>
      <c r="I541" s="2">
        <v>2.0</v>
      </c>
      <c r="M541" s="2" t="s">
        <v>1412</v>
      </c>
      <c r="N541" s="2" t="s">
        <v>1412</v>
      </c>
      <c r="O541" s="2" t="s">
        <v>496</v>
      </c>
      <c r="P541" s="2" t="s">
        <v>90</v>
      </c>
      <c r="Q541" s="2" t="str">
        <f t="shared" si="5"/>
        <v>Bill Title: Senate Resolution Creating A Special Legislative Commission To Study And Evaluate Rhode Island's Electric And Natural Gas Transmission And Distribution System Infrastructure (creates A 22 Member Commission To Study And Evaluate Rhode Island's Electric And Natural Gas Transmission And Distribution System Infrastructure, And Report Back To The General Assembly By March 1, 2020, And Expire On June 30, 2020.) - Bill Description: Senate Resolution Creating A Special Legislative Commission To Study And Evaluate Rhode Island's Electric And Natural Gas Transmission And Distribution System Infrastructure (creates A 22 Member Commission To Study And Evaluate Rhode Island's Electric And Natural Gas Transmission And Distribution System Infrastructure, And Report Back To The General Assembly By March 1, 2020, And Expire On June 30, 2020.)</v>
      </c>
      <c r="R541" s="2"/>
    </row>
    <row r="542" ht="15.75" customHeight="1">
      <c r="A542" s="2" t="s">
        <v>1289</v>
      </c>
      <c r="B542" s="2" t="s">
        <v>1273</v>
      </c>
      <c r="C542" s="2" t="s">
        <v>1274</v>
      </c>
      <c r="E542" s="2" t="s">
        <v>1275</v>
      </c>
      <c r="F542" s="2" t="s">
        <v>1413</v>
      </c>
      <c r="G542" s="2" t="s">
        <v>19</v>
      </c>
      <c r="I542" s="2">
        <v>2.0</v>
      </c>
      <c r="M542" s="2" t="s">
        <v>1414</v>
      </c>
      <c r="N542" s="2" t="s">
        <v>1415</v>
      </c>
      <c r="O542" s="2" t="s">
        <v>89</v>
      </c>
      <c r="P542" s="2" t="s">
        <v>1416</v>
      </c>
      <c r="Q542" s="2" t="str">
        <f t="shared" si="5"/>
        <v>Bill Title: Related To Motor And Other Vehicles -- Electric Vehicle Charging Stations - Bill Description: Requires the department of transportation, along with the division of motor vehicles and the office of energy resources, to develop, no later than January 1, 2022, a plan for statewide electric vehicle charging station infrastructure.</v>
      </c>
      <c r="R542" s="2"/>
      <c r="S542" s="2" t="s">
        <v>79</v>
      </c>
    </row>
    <row r="543" ht="15.75" customHeight="1">
      <c r="A543" s="2" t="s">
        <v>1289</v>
      </c>
      <c r="B543" s="2" t="s">
        <v>1273</v>
      </c>
      <c r="C543" s="2" t="s">
        <v>1274</v>
      </c>
      <c r="E543" s="2" t="s">
        <v>1275</v>
      </c>
      <c r="F543" s="2" t="s">
        <v>1417</v>
      </c>
      <c r="G543" s="2" t="s">
        <v>19</v>
      </c>
      <c r="I543" s="2">
        <v>2.0</v>
      </c>
      <c r="M543" s="2" t="s">
        <v>1418</v>
      </c>
      <c r="N543" s="2" t="s">
        <v>1419</v>
      </c>
      <c r="O543" s="2" t="s">
        <v>143</v>
      </c>
      <c r="P543" s="2" t="s">
        <v>93</v>
      </c>
      <c r="Q543" s="2" t="str">
        <f t="shared" si="5"/>
        <v>Bill Title: Green Buildings Act - Bill Description: Repeals the expiration provisions that major facility projects or other public improvements comply with green building standards, thereby requiring major facility projects of state agencies to be construed to LEED standards.</v>
      </c>
      <c r="R543" s="2"/>
      <c r="S543" s="2" t="s">
        <v>287</v>
      </c>
    </row>
    <row r="544" ht="15.75" customHeight="1">
      <c r="A544" s="2" t="s">
        <v>1289</v>
      </c>
      <c r="B544" s="2" t="s">
        <v>1273</v>
      </c>
      <c r="C544" s="2" t="s">
        <v>1274</v>
      </c>
      <c r="E544" s="2" t="s">
        <v>1275</v>
      </c>
      <c r="F544" s="2" t="s">
        <v>1420</v>
      </c>
      <c r="G544" s="2" t="s">
        <v>19</v>
      </c>
      <c r="I544" s="2">
        <v>2.0</v>
      </c>
      <c r="M544" s="2" t="s">
        <v>1313</v>
      </c>
      <c r="N544" s="2" t="s">
        <v>1421</v>
      </c>
      <c r="O544" s="2" t="s">
        <v>1248</v>
      </c>
      <c r="P544" s="2" t="s">
        <v>90</v>
      </c>
      <c r="Q544" s="2" t="str">
        <f t="shared" si="5"/>
        <v>Bill Title: Distributed Generation Interconnection - Bill Description: Requires the electric distribution company to report interconnection studies and not charge more than actual costs for the studies.</v>
      </c>
      <c r="R544" s="2"/>
      <c r="S544" s="2" t="s">
        <v>44</v>
      </c>
    </row>
    <row r="545" ht="15.75" customHeight="1">
      <c r="A545" s="2" t="s">
        <v>1289</v>
      </c>
      <c r="B545" s="2" t="s">
        <v>1273</v>
      </c>
      <c r="C545" s="2" t="s">
        <v>1274</v>
      </c>
      <c r="E545" s="2" t="s">
        <v>1275</v>
      </c>
      <c r="F545" s="2" t="s">
        <v>1422</v>
      </c>
      <c r="G545" s="2" t="s">
        <v>19</v>
      </c>
      <c r="I545" s="2">
        <v>2.0</v>
      </c>
      <c r="M545" s="2" t="s">
        <v>1423</v>
      </c>
      <c r="N545" s="2" t="s">
        <v>1424</v>
      </c>
      <c r="O545" s="2" t="s">
        <v>35</v>
      </c>
      <c r="P545" s="2" t="s">
        <v>832</v>
      </c>
      <c r="Q545" s="2" t="str">
        <f t="shared" si="5"/>
        <v>Bill Title: Levy And Assessment Of Local Taxes - Bill Description: Requires cities and towns to assess renewable energy resources to be taxed as tangible property and the real property on which it is located shall not be reclassified, revalued or reassessed.</v>
      </c>
      <c r="R545" s="2"/>
      <c r="S545" s="2" t="s">
        <v>65</v>
      </c>
    </row>
    <row r="546" ht="15.75" customHeight="1">
      <c r="A546" s="2" t="s">
        <v>1289</v>
      </c>
      <c r="B546" s="2" t="s">
        <v>1273</v>
      </c>
      <c r="C546" s="2" t="s">
        <v>1274</v>
      </c>
      <c r="E546" s="2" t="s">
        <v>1275</v>
      </c>
      <c r="F546" s="2" t="s">
        <v>1425</v>
      </c>
      <c r="G546" s="2" t="s">
        <v>19</v>
      </c>
      <c r="I546" s="2">
        <v>2.0</v>
      </c>
      <c r="M546" s="2" t="s">
        <v>1313</v>
      </c>
      <c r="N546" s="2" t="s">
        <v>1426</v>
      </c>
      <c r="O546" s="2" t="s">
        <v>1248</v>
      </c>
      <c r="P546" s="2" t="s">
        <v>1404</v>
      </c>
      <c r="Q546" s="2" t="str">
        <f t="shared" si="5"/>
        <v>Bill Title: Distributed Generation Interconnection - Bill Description: Requires elec. distribution co. to provide actual interconnection cost to customers within 90 days of modification/modifies application process with technical amendments approved by PUC not applicable to completed applications. eff. 30 days after passage.</v>
      </c>
      <c r="R546" s="2"/>
      <c r="S546" s="2" t="s">
        <v>44</v>
      </c>
    </row>
    <row r="547" ht="15.75" customHeight="1">
      <c r="A547" s="2" t="s">
        <v>1289</v>
      </c>
      <c r="B547" s="2" t="s">
        <v>1273</v>
      </c>
      <c r="C547" s="2" t="s">
        <v>1274</v>
      </c>
      <c r="E547" s="2" t="s">
        <v>1275</v>
      </c>
      <c r="F547" s="2" t="s">
        <v>1427</v>
      </c>
      <c r="G547" s="2" t="s">
        <v>19</v>
      </c>
      <c r="I547" s="2">
        <v>2.0</v>
      </c>
      <c r="M547" s="2" t="s">
        <v>1428</v>
      </c>
      <c r="N547" s="2" t="s">
        <v>1428</v>
      </c>
      <c r="O547" s="2" t="s">
        <v>1429</v>
      </c>
      <c r="P547" s="2" t="s">
        <v>93</v>
      </c>
      <c r="Q547" s="2" t="str">
        <f t="shared" si="5"/>
        <v>Bill Title: Senate Resolution Respectfully Requesting An Assessment Of The Benefits To Rhode Island Of Enactment Of A Green New Deal, Including, But Not Limited To, Findings And Recommendations For State Legislation Based On Green New Deal Principles. - Bill Description: Senate Resolution Respectfully Requesting An Assessment Of The Benefits To Rhode Island Of Enactment Of A Green New Deal, Including, But Not Limited To, Findings And Recommendations For State Legislation Based On Green New Deal Principles.</v>
      </c>
      <c r="R547" s="2"/>
    </row>
    <row r="548" ht="15.75" customHeight="1">
      <c r="A548" s="2" t="s">
        <v>1289</v>
      </c>
      <c r="B548" s="2" t="s">
        <v>1273</v>
      </c>
      <c r="C548" s="2" t="s">
        <v>1274</v>
      </c>
      <c r="E548" s="2" t="s">
        <v>1275</v>
      </c>
      <c r="F548" s="2" t="s">
        <v>1430</v>
      </c>
      <c r="G548" s="2" t="s">
        <v>19</v>
      </c>
      <c r="I548" s="2">
        <v>2.0</v>
      </c>
      <c r="M548" s="2" t="s">
        <v>1384</v>
      </c>
      <c r="N548" s="2" t="s">
        <v>1385</v>
      </c>
      <c r="O548" s="2" t="s">
        <v>89</v>
      </c>
      <c r="P548" s="2" t="s">
        <v>291</v>
      </c>
      <c r="Q548" s="2" t="str">
        <f t="shared" si="5"/>
        <v>Bill Title: State Fleet Replacement Revolving Loan Fund - Bill Description: Requires the state to phase in the use of zero emission vehicles beginning in 2020 using state fleet replacement revolving loan funds.</v>
      </c>
      <c r="R548" s="2"/>
      <c r="S548" s="2" t="s">
        <v>145</v>
      </c>
    </row>
    <row r="549" ht="15.75" customHeight="1">
      <c r="A549" s="2" t="s">
        <v>1289</v>
      </c>
      <c r="B549" s="2" t="s">
        <v>1273</v>
      </c>
      <c r="C549" s="2" t="s">
        <v>1274</v>
      </c>
      <c r="E549" s="2" t="s">
        <v>1275</v>
      </c>
      <c r="F549" s="2" t="s">
        <v>1431</v>
      </c>
      <c r="G549" s="2" t="s">
        <v>19</v>
      </c>
      <c r="I549" s="2">
        <v>2.0</v>
      </c>
      <c r="M549" s="2" t="s">
        <v>1394</v>
      </c>
      <c r="N549" s="2" t="s">
        <v>1395</v>
      </c>
      <c r="O549" s="2" t="s">
        <v>89</v>
      </c>
      <c r="P549" s="2" t="s">
        <v>1404</v>
      </c>
      <c r="Q549" s="2" t="str">
        <f t="shared" si="5"/>
        <v>Bill Title: Department Of Administration - Bill Description: Defines light duty, non-emergency and zero emission vehicles and requires the state to convert its fleet of vehicles to no less than fifty percent (50%) of vehicles in those categories by the year 2029.</v>
      </c>
      <c r="R549" s="2"/>
      <c r="S549" s="2" t="s">
        <v>79</v>
      </c>
    </row>
    <row r="550" ht="15.75" customHeight="1">
      <c r="A550" s="2" t="s">
        <v>1289</v>
      </c>
      <c r="B550" s="2" t="s">
        <v>1273</v>
      </c>
      <c r="C550" s="2" t="s">
        <v>1274</v>
      </c>
      <c r="E550" s="2" t="s">
        <v>1275</v>
      </c>
      <c r="F550" s="2" t="s">
        <v>1432</v>
      </c>
      <c r="G550" s="2" t="s">
        <v>19</v>
      </c>
      <c r="I550" s="2">
        <v>2.0</v>
      </c>
      <c r="M550" s="2" t="s">
        <v>1433</v>
      </c>
      <c r="N550" s="2" t="s">
        <v>1433</v>
      </c>
      <c r="O550" s="2" t="s">
        <v>1429</v>
      </c>
      <c r="P550" s="2" t="s">
        <v>215</v>
      </c>
      <c r="Q550" s="2" t="str">
        <f t="shared" si="5"/>
        <v>Bill Title: House Resolution Respectfully Requesting An Assessment Of The Benefits To Rhode Island Of Enactment Of A Green New Deal, Including, But Not Limited To, Findings And Recommendations For State Legislation Based On Green New Deal Principles. - Bill Description: House Resolution Respectfully Requesting An Assessment Of The Benefits To Rhode Island Of Enactment Of A Green New Deal, Including, But Not Limited To, Findings And Recommendations For State Legislation Based On Green New Deal Principles.</v>
      </c>
      <c r="R550" s="2"/>
    </row>
    <row r="551" ht="15.75" customHeight="1">
      <c r="A551" s="2" t="s">
        <v>1289</v>
      </c>
      <c r="B551" s="2" t="s">
        <v>1273</v>
      </c>
      <c r="C551" s="2" t="s">
        <v>1274</v>
      </c>
      <c r="E551" s="2" t="s">
        <v>1275</v>
      </c>
      <c r="F551" s="2" t="s">
        <v>1434</v>
      </c>
      <c r="G551" s="2" t="s">
        <v>19</v>
      </c>
      <c r="I551" s="2">
        <v>2.0</v>
      </c>
      <c r="M551" s="2" t="s">
        <v>1435</v>
      </c>
      <c r="N551" s="2" t="s">
        <v>1436</v>
      </c>
      <c r="O551" s="2" t="s">
        <v>143</v>
      </c>
      <c r="P551" s="2" t="s">
        <v>209</v>
      </c>
      <c r="Q551" s="2" t="str">
        <f t="shared" si="5"/>
        <v>Bill Title: Real Estate Sales Disclosures - Bill Description: Requires real estate sellers to provide buyers with an annual building energy cost estimate and imposes a duty on sellers to conduct real estate condition inspections.</v>
      </c>
      <c r="R551" s="2"/>
      <c r="S551" s="2" t="s">
        <v>287</v>
      </c>
    </row>
    <row r="552" ht="15.75" customHeight="1">
      <c r="A552" s="2" t="s">
        <v>1289</v>
      </c>
      <c r="B552" s="2" t="s">
        <v>1273</v>
      </c>
      <c r="C552" s="2" t="s">
        <v>1274</v>
      </c>
      <c r="E552" s="2" t="s">
        <v>1275</v>
      </c>
      <c r="F552" s="2" t="s">
        <v>1437</v>
      </c>
      <c r="G552" s="2" t="s">
        <v>19</v>
      </c>
      <c r="I552" s="2">
        <v>2.0</v>
      </c>
      <c r="M552" s="2" t="s">
        <v>1438</v>
      </c>
      <c r="N552" s="2" t="s">
        <v>1438</v>
      </c>
      <c r="O552" s="2" t="s">
        <v>100</v>
      </c>
      <c r="P552" s="2" t="s">
        <v>650</v>
      </c>
      <c r="Q552" s="2" t="str">
        <f t="shared" si="5"/>
        <v>Bill Title: House Resolution Requesting The Rhode Island Division Of Statewide Planning To Provide An Excel Spreadsheet ( Or Equivalent) And Gis Map Layer Showing Commercial Scale Solar Development In Rhode Island's Cities And Towns, And The Sites Identified In The August 2020 Office Of Energy Resources Report Entitled "solar Siting Opportunities In Rhode Island" - Bill Description: House Resolution Requesting The Rhode Island Division Of Statewide Planning To Provide An Excel Spreadsheet ( Or Equivalent) And Gis Map Layer Showing Commercial Scale Solar Development In Rhode Island's Cities And Towns, And The Sites Identified In The August 2020 Office Of Energy Resources Report Entitled "solar Siting Opportunities In Rhode Island"</v>
      </c>
      <c r="R552" s="2"/>
    </row>
    <row r="553" ht="15.75" customHeight="1">
      <c r="A553" s="2" t="s">
        <v>1289</v>
      </c>
      <c r="B553" s="2" t="s">
        <v>1273</v>
      </c>
      <c r="C553" s="2" t="s">
        <v>1274</v>
      </c>
      <c r="E553" s="2" t="s">
        <v>1275</v>
      </c>
      <c r="F553" s="2" t="s">
        <v>1439</v>
      </c>
      <c r="G553" s="2" t="s">
        <v>19</v>
      </c>
      <c r="I553" s="2">
        <v>2.0</v>
      </c>
      <c r="M553" s="2" t="s">
        <v>1335</v>
      </c>
      <c r="N553" s="2" t="s">
        <v>1440</v>
      </c>
      <c r="O553" s="2" t="s">
        <v>1318</v>
      </c>
      <c r="P553" s="2" t="s">
        <v>1441</v>
      </c>
      <c r="Q553" s="2" t="str">
        <f t="shared" si="5"/>
        <v>Bill Title: Public Utilities Commission - Bill Description: Requires the energy efficiency and resources management council to run a triennial competitive bid process to select an entity to propose and administer system reliability and energy efficiency and conservation procurement.</v>
      </c>
      <c r="R553" s="2"/>
      <c r="S553" s="2" t="s">
        <v>287</v>
      </c>
    </row>
    <row r="554" ht="15.75" customHeight="1">
      <c r="A554" s="2" t="s">
        <v>1289</v>
      </c>
      <c r="B554" s="2" t="s">
        <v>1273</v>
      </c>
      <c r="C554" s="2" t="s">
        <v>1274</v>
      </c>
      <c r="E554" s="2" t="s">
        <v>1275</v>
      </c>
      <c r="F554" s="2" t="s">
        <v>1442</v>
      </c>
      <c r="G554" s="2" t="s">
        <v>19</v>
      </c>
      <c r="I554" s="2">
        <v>2.0</v>
      </c>
      <c r="M554" s="2" t="s">
        <v>1435</v>
      </c>
      <c r="N554" s="2" t="s">
        <v>1436</v>
      </c>
      <c r="O554" s="2" t="s">
        <v>143</v>
      </c>
      <c r="P554" s="2" t="s">
        <v>832</v>
      </c>
      <c r="Q554" s="2" t="str">
        <f t="shared" si="5"/>
        <v>Bill Title: Real Estate Sales Disclosures - Bill Description: Requires real estate sellers to provide buyers with an annual building energy cost estimate and imposes a duty on sellers to conduct real estate condition inspections.</v>
      </c>
      <c r="R554" s="2"/>
      <c r="S554" s="2" t="s">
        <v>287</v>
      </c>
    </row>
    <row r="555" ht="15.75" customHeight="1">
      <c r="A555" s="2" t="s">
        <v>1289</v>
      </c>
      <c r="B555" s="2" t="s">
        <v>1273</v>
      </c>
      <c r="C555" s="2" t="s">
        <v>1274</v>
      </c>
      <c r="E555" s="2" t="s">
        <v>1275</v>
      </c>
      <c r="F555" s="2" t="s">
        <v>1443</v>
      </c>
      <c r="G555" s="2" t="s">
        <v>19</v>
      </c>
      <c r="I555" s="2">
        <v>2.0</v>
      </c>
      <c r="M555" s="2" t="s">
        <v>1399</v>
      </c>
      <c r="N555" s="2" t="s">
        <v>1444</v>
      </c>
      <c r="O555" s="2" t="s">
        <v>800</v>
      </c>
      <c r="P555" s="2" t="s">
        <v>93</v>
      </c>
      <c r="Q555" s="2" t="str">
        <f t="shared" si="5"/>
        <v>Bill Title: The Climate Change Coastal Adaptation Trust Fund - Bill Description: Establishes the Ocean State Climate Adaptation and Resilience (OSCAR) trust fund which provides grants to fund projects that adapt infrastructure on public lands to address impacts of climate change.</v>
      </c>
      <c r="R555" s="2"/>
      <c r="S555" s="2" t="s">
        <v>172</v>
      </c>
    </row>
    <row r="556" ht="15.75" customHeight="1">
      <c r="A556" s="2" t="s">
        <v>1445</v>
      </c>
      <c r="B556" s="2" t="s">
        <v>1446</v>
      </c>
      <c r="C556" s="2" t="s">
        <v>1447</v>
      </c>
      <c r="D556" s="2" t="s">
        <v>1447</v>
      </c>
      <c r="E556" s="2" t="s">
        <v>1448</v>
      </c>
      <c r="F556" s="2" t="s">
        <v>1449</v>
      </c>
      <c r="G556" s="2" t="s">
        <v>407</v>
      </c>
      <c r="I556" s="2">
        <v>57.0</v>
      </c>
      <c r="K556" s="2" t="s">
        <v>1205</v>
      </c>
      <c r="L556" s="2"/>
      <c r="M556" s="2" t="s">
        <v>1450</v>
      </c>
      <c r="N556" s="2" t="s">
        <v>1451</v>
      </c>
      <c r="O556" s="2" t="s">
        <v>1217</v>
      </c>
      <c r="P556" s="2" t="s">
        <v>93</v>
      </c>
      <c r="Q556" s="2" t="str">
        <f t="shared" ref="Q556:Q613" si="6">CONCATENATE("Bill Title: ",M556, ", Bill Description: ", N556, ". ")</f>
        <v>Bill Title: Regards electric vehicle incentives, transport electrification, Bill Description: To amend sections 4928.02 and 5703.21 and to enact sections 122.97, 122.971, 4501.85, 4928.1410, 4928.1411, 4928.1414, 4928.1417, 4928.1420, 4928.1423, 4928.1425, 5739.22, 6301.24, 6301.25, 6301.26, 6301.27, 6301.28, and 6301.29 of the Revised Code to authorize incentives for the manufacture and usage of electric vehicles, to permit electric distribution utilities to create, and recover costs of, transportation electrification programs, and to make an appropriation.. </v>
      </c>
      <c r="R556" s="2"/>
      <c r="S556" s="2" t="s">
        <v>145</v>
      </c>
    </row>
    <row r="557" ht="15.75" customHeight="1">
      <c r="A557" s="2" t="s">
        <v>1445</v>
      </c>
      <c r="B557" s="2" t="s">
        <v>1446</v>
      </c>
      <c r="C557" s="2" t="s">
        <v>1447</v>
      </c>
      <c r="D557" s="2" t="s">
        <v>1447</v>
      </c>
      <c r="E557" s="2" t="s">
        <v>1448</v>
      </c>
      <c r="F557" s="2" t="s">
        <v>1452</v>
      </c>
      <c r="G557" s="2" t="s">
        <v>407</v>
      </c>
      <c r="I557" s="2">
        <v>48.0</v>
      </c>
      <c r="K557" s="2" t="s">
        <v>1205</v>
      </c>
      <c r="L557" s="2"/>
      <c r="M557" s="2" t="s">
        <v>1453</v>
      </c>
      <c r="N557" s="2" t="s">
        <v>1454</v>
      </c>
      <c r="O557" s="2" t="s">
        <v>1455</v>
      </c>
      <c r="P557" s="2" t="s">
        <v>24</v>
      </c>
      <c r="Q557" s="2" t="str">
        <f t="shared" si="6"/>
        <v>Bill Title: Repeal HB 6 of 133rd GA and revive prior law, Bill Description: To amend sections 303.213, 519.213, 713.081, 4906.13, 4928.01, 4928.64, 4928.641, 4928.644, 4928.645, 4928.66, 4928.6610, and 5727.75; to enact section 4928.6616, in order to revive the section as it existed prior to the enactment of H.B. 6 of the 133rd General Assembly; and to repeal sections 3706.40, 3706.41, 3706.43, 3706.431, 3706.45, 3706.46, 3706.49, 3706.53, 3706.55, 3706.59, 3706.61, 3706.63, 3706.65, 4928.148, 4928.47, 4928.471, 4928.642, 4928.75, 4928.80, and 5727.231 of the Revised Code and to repeal Sections 4 and 5 of H.B. 6 of the 133rd General Assembly to repeal the changes made by H.B. 6 of the 133rd General Assembly to the laws governing electric service, renewable energy, and energy efficiency and the changes made to other related laws.. </v>
      </c>
      <c r="R557" s="2"/>
      <c r="S557" s="2" t="s">
        <v>65</v>
      </c>
    </row>
    <row r="558" ht="15.75" customHeight="1">
      <c r="A558" s="2" t="s">
        <v>1445</v>
      </c>
      <c r="B558" s="2" t="s">
        <v>1446</v>
      </c>
      <c r="C558" s="2" t="s">
        <v>1447</v>
      </c>
      <c r="D558" s="2" t="s">
        <v>1447</v>
      </c>
      <c r="E558" s="2" t="s">
        <v>1448</v>
      </c>
      <c r="F558" s="2" t="s">
        <v>1456</v>
      </c>
      <c r="G558" s="2" t="s">
        <v>407</v>
      </c>
      <c r="I558" s="2">
        <v>23.0</v>
      </c>
      <c r="K558" s="2" t="s">
        <v>1205</v>
      </c>
      <c r="L558" s="2"/>
      <c r="M558" s="2" t="s">
        <v>1457</v>
      </c>
      <c r="N558" s="2" t="s">
        <v>1458</v>
      </c>
      <c r="O558" s="2" t="s">
        <v>128</v>
      </c>
      <c r="P558" s="2" t="s">
        <v>64</v>
      </c>
      <c r="Q558" s="2" t="str">
        <f t="shared" si="6"/>
        <v>Bill Title: Adjust wind turbine setback where economically significant, Bill Description: To amend sections 4906.20 and 4906.201 of the Revised Code to revise wind turbine setback provisions for economically significant wind farms.. </v>
      </c>
      <c r="R558" s="2"/>
      <c r="S558" s="2" t="s">
        <v>31</v>
      </c>
    </row>
    <row r="559" ht="15.75" customHeight="1">
      <c r="A559" s="2" t="s">
        <v>1445</v>
      </c>
      <c r="B559" s="2" t="s">
        <v>1446</v>
      </c>
      <c r="C559" s="2" t="s">
        <v>1447</v>
      </c>
      <c r="D559" s="2" t="s">
        <v>1447</v>
      </c>
      <c r="E559" s="2" t="s">
        <v>1448</v>
      </c>
      <c r="F559" s="2" t="s">
        <v>1459</v>
      </c>
      <c r="G559" s="2" t="s">
        <v>407</v>
      </c>
      <c r="I559" s="2">
        <v>23.0</v>
      </c>
      <c r="K559" s="2" t="s">
        <v>1205</v>
      </c>
      <c r="L559" s="2"/>
      <c r="M559" s="2" t="s">
        <v>1460</v>
      </c>
      <c r="N559" s="2" t="s">
        <v>1461</v>
      </c>
      <c r="O559" s="2" t="s">
        <v>128</v>
      </c>
      <c r="P559" s="2" t="s">
        <v>1098</v>
      </c>
      <c r="Q559" s="2" t="str">
        <f t="shared" si="6"/>
        <v>Bill Title: Permits wind farm setback/extends project tax exemption, Bill Description: To amend section 5727.75 and to enact sections 4906.21, 4906.211, 4906.212, 4906.213, 4906.214, and 4906.215 of the Revised Code to permit counties to adopt resolutions establishing an alternative setback for wind farms and to extend by five years the deadlines for obtaining the qualified energy project tax exemption.. </v>
      </c>
      <c r="R559" s="2"/>
      <c r="S559" s="2" t="s">
        <v>31</v>
      </c>
    </row>
    <row r="560" ht="15.75" customHeight="1">
      <c r="A560" s="2" t="s">
        <v>1445</v>
      </c>
      <c r="B560" s="2" t="s">
        <v>1446</v>
      </c>
      <c r="C560" s="2" t="s">
        <v>1447</v>
      </c>
      <c r="D560" s="2" t="s">
        <v>1447</v>
      </c>
      <c r="E560" s="2" t="s">
        <v>1448</v>
      </c>
      <c r="F560" s="2" t="s">
        <v>1462</v>
      </c>
      <c r="G560" s="2" t="s">
        <v>407</v>
      </c>
      <c r="I560" s="2">
        <v>19.0</v>
      </c>
      <c r="K560" s="2" t="s">
        <v>1205</v>
      </c>
      <c r="L560" s="2"/>
      <c r="M560" s="2" t="s">
        <v>1463</v>
      </c>
      <c r="N560" s="2" t="s">
        <v>1464</v>
      </c>
      <c r="O560" s="2" t="s">
        <v>1465</v>
      </c>
      <c r="P560" s="2" t="s">
        <v>64</v>
      </c>
      <c r="Q560" s="2" t="str">
        <f t="shared" si="6"/>
        <v>Bill Title: Allow development of community solar projects, Bill Description: To amend section 4928.02 and to enact sections 4928.85, 4928.851, 4928.852, 4928.856, 4928.857, 4928.858, and 4928.859 of the Revised Code to allow for the development of community solar projects.. </v>
      </c>
      <c r="R560" s="2"/>
      <c r="S560" s="2" t="s">
        <v>44</v>
      </c>
    </row>
    <row r="561" ht="15.75" customHeight="1">
      <c r="A561" s="2" t="s">
        <v>1445</v>
      </c>
      <c r="B561" s="2" t="s">
        <v>1446</v>
      </c>
      <c r="C561" s="2" t="s">
        <v>1447</v>
      </c>
      <c r="D561" s="2" t="s">
        <v>1447</v>
      </c>
      <c r="E561" s="2" t="s">
        <v>1448</v>
      </c>
      <c r="F561" s="2" t="s">
        <v>1466</v>
      </c>
      <c r="G561" s="2" t="s">
        <v>407</v>
      </c>
      <c r="I561" s="2">
        <v>14.0</v>
      </c>
      <c r="K561" s="2" t="s">
        <v>1205</v>
      </c>
      <c r="L561" s="2"/>
      <c r="M561" s="2" t="s">
        <v>1467</v>
      </c>
      <c r="N561" s="2" t="s">
        <v>1468</v>
      </c>
      <c r="O561" s="2" t="s">
        <v>1318</v>
      </c>
      <c r="P561" s="2" t="s">
        <v>209</v>
      </c>
      <c r="Q561" s="2" t="str">
        <f t="shared" si="6"/>
        <v>Bill Title: Regards energy efficiency and peak demand reduction portfolios, Bill Description: To amend section 4928.02 and to enact sections 4928.6630, 4928.6631, 4928.6633, 4928.6634, 4928.6636, 4928.6639, 4928.6641, 4928.6644, 4928.6645, 4928.6646, 4928.6647, 4928.6650, 4928.6653, 4928.6655, 4928.6657, 4928.6660, and 4928.6665 of the Revised Code to permit electric distribution utilities to establish energy efficiency and demand reduction portfolios.. </v>
      </c>
      <c r="R561" s="2"/>
      <c r="S561" s="2" t="s">
        <v>287</v>
      </c>
    </row>
    <row r="562" ht="15.75" customHeight="1">
      <c r="A562" s="2" t="s">
        <v>1445</v>
      </c>
      <c r="B562" s="2" t="s">
        <v>1446</v>
      </c>
      <c r="C562" s="2" t="s">
        <v>1447</v>
      </c>
      <c r="D562" s="2" t="s">
        <v>1447</v>
      </c>
      <c r="E562" s="2" t="s">
        <v>1448</v>
      </c>
      <c r="F562" s="2" t="s">
        <v>1469</v>
      </c>
      <c r="G562" s="2" t="s">
        <v>407</v>
      </c>
      <c r="I562" s="2">
        <v>11.0</v>
      </c>
      <c r="K562" s="2" t="s">
        <v>1205</v>
      </c>
      <c r="L562" s="2"/>
      <c r="M562" s="2" t="s">
        <v>1470</v>
      </c>
      <c r="N562" s="2" t="s">
        <v>1471</v>
      </c>
      <c r="O562" s="2" t="s">
        <v>89</v>
      </c>
      <c r="P562" s="2" t="s">
        <v>710</v>
      </c>
      <c r="Q562" s="2" t="str">
        <f t="shared" si="6"/>
        <v>Bill Title: Establishes Electric Vehicle Infrastructure Study Committee, Bill Description: To establish the Electric Vehicle Infrastructure Study Committee.. </v>
      </c>
      <c r="R562" s="2"/>
      <c r="S562" s="2" t="s">
        <v>79</v>
      </c>
    </row>
    <row r="563" ht="15.75" customHeight="1">
      <c r="A563" s="2" t="s">
        <v>1445</v>
      </c>
      <c r="B563" s="2" t="s">
        <v>1446</v>
      </c>
      <c r="C563" s="2" t="s">
        <v>1447</v>
      </c>
      <c r="D563" s="2" t="s">
        <v>1447</v>
      </c>
      <c r="E563" s="2" t="s">
        <v>1448</v>
      </c>
      <c r="F563" s="2" t="s">
        <v>1472</v>
      </c>
      <c r="G563" s="2" t="s">
        <v>407</v>
      </c>
      <c r="I563" s="2">
        <v>11.0</v>
      </c>
      <c r="K563" s="2" t="s">
        <v>1205</v>
      </c>
      <c r="L563" s="2"/>
      <c r="M563" s="2" t="s">
        <v>1473</v>
      </c>
      <c r="N563" s="2" t="s">
        <v>1474</v>
      </c>
      <c r="O563" s="2" t="s">
        <v>100</v>
      </c>
      <c r="P563" s="2" t="s">
        <v>275</v>
      </c>
      <c r="Q563" s="2" t="str">
        <f t="shared" si="6"/>
        <v>Bill Title: Regards condos, planned communities, and the New Community Law, Bill Description: To amend sections 317.32, 349.01, 5311.05, 5311.08, 5311.081, 5311.091, 5311.16, 5311.18, 5312.02, 5312.03, 5312.05, 5312.06, 5312.07, and 5312.11 and to enact sections 5311.192 and 5312.16 of the Revised Code regarding condominiums, planned community properties, and new communities.. </v>
      </c>
      <c r="R563" s="2"/>
    </row>
    <row r="564" ht="15.75" customHeight="1">
      <c r="A564" s="2" t="s">
        <v>1445</v>
      </c>
      <c r="B564" s="2" t="s">
        <v>1446</v>
      </c>
      <c r="C564" s="2" t="s">
        <v>1447</v>
      </c>
      <c r="D564" s="2" t="s">
        <v>1447</v>
      </c>
      <c r="E564" s="2" t="s">
        <v>1448</v>
      </c>
      <c r="F564" s="2" t="s">
        <v>1475</v>
      </c>
      <c r="G564" s="2" t="s">
        <v>407</v>
      </c>
      <c r="I564" s="2">
        <v>10.0</v>
      </c>
      <c r="K564" s="2" t="s">
        <v>1205</v>
      </c>
      <c r="L564" s="2"/>
      <c r="M564" s="2" t="s">
        <v>1476</v>
      </c>
      <c r="N564" s="2" t="s">
        <v>1477</v>
      </c>
      <c r="O564" s="2" t="s">
        <v>89</v>
      </c>
      <c r="P564" s="2" t="s">
        <v>1478</v>
      </c>
      <c r="Q564" s="2" t="str">
        <f t="shared" si="6"/>
        <v>Bill Title: Authorize tax incentives for plug-in electric cars, Bill Description: To amend sections 5739.025, 5747.98, and 5751.98 and to enact sections 5747.79 and 5751.55 of the Revised Code to authorize tax incentives for the purchase of plug-in electric motor vehicles and charging stations.. </v>
      </c>
      <c r="R564" s="2"/>
      <c r="S564" s="2" t="s">
        <v>145</v>
      </c>
    </row>
    <row r="565" ht="15.75" customHeight="1">
      <c r="A565" s="2" t="s">
        <v>1445</v>
      </c>
      <c r="B565" s="2" t="s">
        <v>1446</v>
      </c>
      <c r="C565" s="2" t="s">
        <v>1447</v>
      </c>
      <c r="D565" s="2" t="s">
        <v>1447</v>
      </c>
      <c r="E565" s="2" t="s">
        <v>1448</v>
      </c>
      <c r="F565" s="2" t="s">
        <v>1479</v>
      </c>
      <c r="G565" s="2" t="s">
        <v>407</v>
      </c>
      <c r="I565" s="2">
        <v>8.0</v>
      </c>
      <c r="K565" s="2" t="s">
        <v>1205</v>
      </c>
      <c r="L565" s="2"/>
      <c r="M565" s="2" t="s">
        <v>1480</v>
      </c>
      <c r="N565" s="2" t="s">
        <v>1481</v>
      </c>
      <c r="O565" s="2" t="s">
        <v>89</v>
      </c>
      <c r="P565" s="2" t="s">
        <v>1087</v>
      </c>
      <c r="Q565" s="2" t="str">
        <f t="shared" si="6"/>
        <v>Bill Title: Alter definitions-hybrid/plug-in vehicles/halve registration fee, Bill Description: To amend sections 4501.01 and 4503.10 of the Revised Code to alter the definitions of "plug-in electric motor vehicle" and "hybrid motor vehicle" under the motor vehicle law and to halve the additional registration fees for those two types of motor vehicles.. </v>
      </c>
      <c r="R565" s="2"/>
      <c r="S565" s="2" t="s">
        <v>79</v>
      </c>
    </row>
    <row r="566" ht="15.75" customHeight="1">
      <c r="A566" s="2" t="s">
        <v>1445</v>
      </c>
      <c r="B566" s="2" t="s">
        <v>1446</v>
      </c>
      <c r="C566" s="2" t="s">
        <v>1447</v>
      </c>
      <c r="D566" s="2" t="s">
        <v>1447</v>
      </c>
      <c r="E566" s="2" t="s">
        <v>1448</v>
      </c>
      <c r="F566" s="2" t="s">
        <v>1482</v>
      </c>
      <c r="G566" s="2" t="s">
        <v>407</v>
      </c>
      <c r="I566" s="2">
        <v>7.0</v>
      </c>
      <c r="K566" s="2" t="s">
        <v>1205</v>
      </c>
      <c r="L566" s="2"/>
      <c r="M566" s="2" t="s">
        <v>1453</v>
      </c>
      <c r="N566" s="2" t="s">
        <v>1454</v>
      </c>
      <c r="O566" s="2" t="s">
        <v>629</v>
      </c>
      <c r="P566" s="2" t="s">
        <v>90</v>
      </c>
      <c r="Q566" s="2" t="str">
        <f t="shared" si="6"/>
        <v>Bill Title: Repeal HB 6 of 133rd GA and revive prior law, Bill Description: To amend sections 303.213, 519.213, 713.081, 4906.13, 4928.01, 4928.64, 4928.641, 4928.644, 4928.645, 4928.66, 4928.6610, and 5727.75; to enact section 4928.6616, in order to revive the section as it existed prior to the enactment of H.B. 6 of the 133rd General Assembly; and to repeal sections 3706.40, 3706.41, 3706.43, 3706.431, 3706.45, 3706.46, 3706.49, 3706.53, 3706.55, 3706.59, 3706.61, 3706.63, 3706.65, 4928.148, 4928.47, 4928.471, 4928.642, 4928.75, 4928.80, and 5727.231 of the Revised Code and to repeal Sections 4 and 5 of H.B. 6 of the 133rd General Assembly to repeal the changes made by H.B. 6 of the 133rd General Assembly to the laws governing electric service, renewable energy, and energy efficiency and the changes made to other related laws.. </v>
      </c>
      <c r="R566" s="2"/>
      <c r="S566" s="2" t="s">
        <v>65</v>
      </c>
    </row>
    <row r="567" ht="15.75" customHeight="1">
      <c r="A567" s="2" t="s">
        <v>1445</v>
      </c>
      <c r="B567" s="2" t="s">
        <v>1446</v>
      </c>
      <c r="C567" s="2" t="s">
        <v>1447</v>
      </c>
      <c r="D567" s="2" t="s">
        <v>1447</v>
      </c>
      <c r="E567" s="2" t="s">
        <v>1448</v>
      </c>
      <c r="F567" s="2" t="s">
        <v>1483</v>
      </c>
      <c r="G567" s="2" t="s">
        <v>407</v>
      </c>
      <c r="I567" s="2">
        <v>6.0</v>
      </c>
      <c r="K567" s="2" t="s">
        <v>1205</v>
      </c>
      <c r="L567" s="2"/>
      <c r="M567" s="2" t="s">
        <v>1484</v>
      </c>
      <c r="N567" s="2" t="s">
        <v>1485</v>
      </c>
      <c r="O567" s="2" t="s">
        <v>100</v>
      </c>
      <c r="P567" s="2" t="s">
        <v>36</v>
      </c>
      <c r="Q567" s="2" t="str">
        <f t="shared" si="6"/>
        <v>Bill Title: Regards condominiums and planned community properties, Bill Description: To amend sections 349.01, 5311.05, 5311.08, 5311.081, 5311.091, 5311.16, 5311.18, 5312.02, 5312.03, 5312.06, 5312.07, and 5312.11 and to enact sections 5311.192 and 5312.16 of the Revised Code regarding condominiums and planned community properties and to make changes to the New Community Law.. </v>
      </c>
      <c r="R567" s="2"/>
    </row>
    <row r="568" ht="15.75" customHeight="1">
      <c r="A568" s="2" t="s">
        <v>1486</v>
      </c>
      <c r="B568" s="2" t="s">
        <v>1445</v>
      </c>
      <c r="C568" s="2" t="s">
        <v>1447</v>
      </c>
      <c r="D568" s="2" t="s">
        <v>1447</v>
      </c>
      <c r="E568" s="2" t="s">
        <v>1448</v>
      </c>
      <c r="F568" s="2" t="s">
        <v>1487</v>
      </c>
      <c r="G568" s="2" t="s">
        <v>407</v>
      </c>
      <c r="I568" s="2">
        <v>203.0</v>
      </c>
      <c r="K568" s="2" t="s">
        <v>1205</v>
      </c>
      <c r="L568" s="2"/>
      <c r="M568" s="2" t="s">
        <v>1488</v>
      </c>
      <c r="N568" s="2" t="s">
        <v>1489</v>
      </c>
      <c r="O568" s="2" t="s">
        <v>1490</v>
      </c>
      <c r="P568" s="2" t="s">
        <v>36</v>
      </c>
      <c r="Q568" s="2" t="str">
        <f t="shared" si="6"/>
        <v>Bill Title: Creates Ohio Clean Air Program, Bill Description: To amend sections 303.213, 519.213, 713.081, 4906.13, 4928.01, 4928.64, 4928.641, 4928.644, 4928.645, 4928.66, 4928.6610, and 5727.75, to enact sections 3706.40, 3706.41, 3706.43, 3706.431, 3706.45, 3706.46, 3706.49, 3706.53, 3706.55, 3706.59, 3706.61, 3706.63, 3706.65, 4928.148, 4928.47, 4928.471, 4928.642, 4928.75, 4928.80, and 5727.231, and to repeal section 4928.6616 of the Revised Code to facilitate and continue the development, production, and use of electricity from nuclear, coal, and renewable energy resources in this state, to modify the existing mandates for renewable energy and energy efficiency savings, and to determine amounts of federal funding received for home weatherization services.. </v>
      </c>
      <c r="R568" s="2"/>
      <c r="S568" s="2" t="s">
        <v>65</v>
      </c>
    </row>
    <row r="569" ht="15.75" customHeight="1">
      <c r="A569" s="2" t="s">
        <v>1486</v>
      </c>
      <c r="B569" s="2" t="s">
        <v>1445</v>
      </c>
      <c r="C569" s="2" t="s">
        <v>1447</v>
      </c>
      <c r="D569" s="2" t="s">
        <v>1447</v>
      </c>
      <c r="E569" s="2" t="s">
        <v>1448</v>
      </c>
      <c r="F569" s="2" t="s">
        <v>1491</v>
      </c>
      <c r="G569" s="2" t="s">
        <v>407</v>
      </c>
      <c r="I569" s="2">
        <v>97.0</v>
      </c>
      <c r="K569" s="2" t="s">
        <v>1205</v>
      </c>
      <c r="L569" s="2"/>
      <c r="M569" s="2" t="s">
        <v>1492</v>
      </c>
      <c r="N569" s="2" t="s">
        <v>1493</v>
      </c>
      <c r="O569" s="2" t="s">
        <v>1494</v>
      </c>
      <c r="P569" s="2" t="s">
        <v>36</v>
      </c>
      <c r="Q569" s="2" t="str">
        <f t="shared" si="6"/>
        <v>Bill Title: Revise energy efficiency provisions, Bill Description: To amend sections 4928.01, 4928.142, 4928.143, 4928.20, 4928.61, 4928.62, 4928.64, 4928.641, 4928.643, 4928.644, 4928.645, 4928.65, 4928.66, 4928.662, 4928.6610, 4928.6611, and 5727.75 and to enact sections 4928.647, 4928.664, 4928.665, 4928.666, 4928.667, 4928.6620, and 4928.6621 of the Revised Code and to amend Section 257.80 of Am. Sub. H.B. 64 of the 132nd General Assembly and to repeal Sections 5, 6, 7, 8, 9, 10, and 11 of Sub. S.B. 310 of the 130th General Assembly to revise the provisions governing renewable energy, energy efficiency, and peak demand reduction and to alter funding allocations under the Home Energy Assistance Program.. </v>
      </c>
      <c r="R569" s="2"/>
      <c r="S569" s="2" t="s">
        <v>44</v>
      </c>
    </row>
    <row r="570" ht="15.75" customHeight="1">
      <c r="A570" s="2" t="s">
        <v>1486</v>
      </c>
      <c r="B570" s="2" t="s">
        <v>1445</v>
      </c>
      <c r="C570" s="2" t="s">
        <v>1447</v>
      </c>
      <c r="D570" s="2" t="s">
        <v>1447</v>
      </c>
      <c r="E570" s="2" t="s">
        <v>1448</v>
      </c>
      <c r="F570" s="2" t="s">
        <v>1495</v>
      </c>
      <c r="G570" s="2" t="s">
        <v>407</v>
      </c>
      <c r="I570" s="2">
        <v>54.0</v>
      </c>
      <c r="K570" s="2" t="s">
        <v>1205</v>
      </c>
      <c r="L570" s="2"/>
      <c r="M570" s="2" t="s">
        <v>1496</v>
      </c>
      <c r="N570" s="2" t="s">
        <v>1497</v>
      </c>
      <c r="O570" s="2" t="s">
        <v>183</v>
      </c>
      <c r="P570" s="2" t="s">
        <v>36</v>
      </c>
      <c r="Q570" s="2" t="str">
        <f t="shared" si="6"/>
        <v>Bill Title: Modifies laws pertaining to energy, Bill Description: To amend sections 1710.01, 1710.02, 1710.06, 1710.13, 3706.25, 4582.06, 4582.31, 4928.01, 4928.02, 4928.55, 4928.64, 4928.66, 4928.662, 4928.6610, and 4928.67; to recodify section 4928.67 as sections 4928.6711, 4928.6713, 4928.6715, 4928.6717, 4928.6723, and 4928.6725; and to enact sections 1710.20, 1710.21, 1710.22, 1710.24, 1710.241, 1710.26, 1710.28, 3745.28, 4928.41, 4928.6620, 4928.6621, 4928.671, 4928.672, 4928.673, 4928.676, 4928.677, 4928.679, 4928.6719, and 4928.6721 of the Revised Code to revise the requirements for renewable energy, energy efficiency, and peak demand reduction, to permit property owners to petition municipal corporations and townships for the purpose of developing and implementing special energy improvement projects, to govern condominium association participation in special improvement districts, to require deployment and permit cost recovery of advanced energy analytics technology by electric distribution utilities, and to revise the law governing net metering service provided by electric utilities and electric services companies.. </v>
      </c>
      <c r="R570" s="2"/>
      <c r="S570" s="2" t="s">
        <v>44</v>
      </c>
    </row>
    <row r="571" ht="15.75" customHeight="1">
      <c r="A571" s="2" t="s">
        <v>1486</v>
      </c>
      <c r="B571" s="2" t="s">
        <v>1445</v>
      </c>
      <c r="C571" s="2" t="s">
        <v>1447</v>
      </c>
      <c r="D571" s="2" t="s">
        <v>1447</v>
      </c>
      <c r="E571" s="2" t="s">
        <v>1448</v>
      </c>
      <c r="F571" s="2" t="s">
        <v>1498</v>
      </c>
      <c r="G571" s="2" t="s">
        <v>407</v>
      </c>
      <c r="I571" s="2">
        <v>46.0</v>
      </c>
      <c r="K571" s="2" t="s">
        <v>1205</v>
      </c>
      <c r="L571" s="2"/>
      <c r="M571" s="2" t="s">
        <v>1499</v>
      </c>
      <c r="N571" s="2" t="s">
        <v>1500</v>
      </c>
      <c r="O571" s="2" t="s">
        <v>1501</v>
      </c>
      <c r="P571" s="2" t="s">
        <v>36</v>
      </c>
      <c r="Q571" s="2" t="str">
        <f t="shared" si="6"/>
        <v>Bill Title: Addresses renewable energy and energy efficiency, Bill Description: To amend sections 4928.143, 4928.64, 4928.643, 4928.645, 4928.65, 4928.66, 4928.662, 4928.6610, and 5727.75 and to enact sections 4928.6620 and 4928.6621 of the Revised Code and to amend Section 6 of Sub. S.B. 310 of the 130th General Assembly and Section 257.80 of Am. Sub. H.B. 64 of the 131st General Assembly to revise the requirements for renewable energy, energy efficiency, and peak demand reduction and to alter funding allocations under the Home Energy Assistance Program.. </v>
      </c>
      <c r="R571" s="2"/>
      <c r="S571" s="2" t="s">
        <v>44</v>
      </c>
    </row>
    <row r="572" ht="15.75" customHeight="1">
      <c r="A572" s="2" t="s">
        <v>1486</v>
      </c>
      <c r="B572" s="2" t="s">
        <v>1445</v>
      </c>
      <c r="C572" s="2" t="s">
        <v>1447</v>
      </c>
      <c r="D572" s="2" t="s">
        <v>1447</v>
      </c>
      <c r="E572" s="2" t="s">
        <v>1448</v>
      </c>
      <c r="F572" s="2" t="s">
        <v>1502</v>
      </c>
      <c r="G572" s="2" t="s">
        <v>407</v>
      </c>
      <c r="I572" s="2">
        <v>34.0</v>
      </c>
      <c r="K572" s="2" t="s">
        <v>1205</v>
      </c>
      <c r="L572" s="2"/>
      <c r="M572" s="2" t="s">
        <v>1503</v>
      </c>
      <c r="N572" s="2" t="s">
        <v>1504</v>
      </c>
      <c r="O572" s="2" t="s">
        <v>1505</v>
      </c>
      <c r="P572" s="2" t="s">
        <v>275</v>
      </c>
      <c r="Q572" s="2" t="str">
        <f t="shared" si="6"/>
        <v>Bill Title: Delays certain provisions of HB 6; revises the energy law, Bill Description: To amend sections 3706.431, 3706.46, 3706.49, 3706.55, 3706.61, 4928.01, and 4928.143; to enact sections 3706.42, 3706.491, 3706.551, 4906.105, 4928.149, 4928.473, 4928.646, and 4928.647; and to repeal section 4928.471 of the Revised Code to delay for one year the charges and payments for nuclear resource and renewable energy credits, and revise certain other laws, enacted by H.B. 6 of the 133rd General Assembly, and to amend Power Siting Board law and other electric utility law.. </v>
      </c>
      <c r="R572" s="2"/>
      <c r="S572" s="2" t="s">
        <v>65</v>
      </c>
    </row>
    <row r="573" ht="15.75" customHeight="1">
      <c r="A573" s="2" t="s">
        <v>1486</v>
      </c>
      <c r="B573" s="2" t="s">
        <v>1445</v>
      </c>
      <c r="C573" s="2" t="s">
        <v>1447</v>
      </c>
      <c r="D573" s="2" t="s">
        <v>1447</v>
      </c>
      <c r="E573" s="2" t="s">
        <v>1448</v>
      </c>
      <c r="F573" s="2" t="s">
        <v>1506</v>
      </c>
      <c r="G573" s="2" t="s">
        <v>407</v>
      </c>
      <c r="I573" s="2">
        <v>17.0</v>
      </c>
      <c r="K573" s="2" t="s">
        <v>1205</v>
      </c>
      <c r="L573" s="2"/>
      <c r="M573" s="2" t="s">
        <v>1507</v>
      </c>
      <c r="N573" s="2" t="s">
        <v>1508</v>
      </c>
      <c r="O573" s="2" t="s">
        <v>128</v>
      </c>
      <c r="P573" s="2" t="s">
        <v>291</v>
      </c>
      <c r="Q573" s="2" t="str">
        <f t="shared" si="6"/>
        <v>Bill Title: Regards regulation of wind farms and wind turbine setbacks, Bill Description: To amend sections 4906.10, 4906.13, 4906.20, and 4906.201; to amend, for the purpose of adopting a new section number as indicated in parentheses, section 519.214 (519.215); and to enact new section 519.214 and sections 4906.101 and 4906.203 of the Revised Code to require inclusion of safety specifications in wind farm certificate applications, to modify wind turbine setbacks, and to permit a township referendum vote on certain wind farm certificates.. </v>
      </c>
      <c r="R573" s="2"/>
      <c r="S573" s="2" t="s">
        <v>31</v>
      </c>
    </row>
    <row r="574" ht="15.75" customHeight="1">
      <c r="A574" s="2" t="s">
        <v>1509</v>
      </c>
      <c r="B574" s="2" t="s">
        <v>1446</v>
      </c>
      <c r="C574" s="2" t="s">
        <v>1447</v>
      </c>
      <c r="D574" s="2" t="s">
        <v>1447</v>
      </c>
      <c r="E574" s="2" t="s">
        <v>1448</v>
      </c>
      <c r="F574" s="2" t="s">
        <v>1510</v>
      </c>
      <c r="G574" s="2" t="s">
        <v>407</v>
      </c>
      <c r="I574" s="2">
        <v>136.0</v>
      </c>
      <c r="K574" s="2" t="s">
        <v>1205</v>
      </c>
      <c r="L574" s="2"/>
      <c r="M574" s="2" t="s">
        <v>1511</v>
      </c>
      <c r="N574" s="2" t="s">
        <v>1512</v>
      </c>
      <c r="O574" s="2" t="s">
        <v>1513</v>
      </c>
      <c r="P574" s="2" t="s">
        <v>90</v>
      </c>
      <c r="Q574" s="2" t="str">
        <f t="shared" si="6"/>
        <v>Bill Title: Enact FY 2022-2023 transportation budget, Bill Description: To amend sections 306.322, 723.52, 723.53, 723.54, 1317.07, 2131.12, 2131.13, 2913.71, 3704.14, 3743.01, 3743.04, 3743.15, 3743.17, 3743.75, 3935.04, 3937.03, 4501.01, 4501.21, 4503.04, 4503.042, 4503.10, 4503.102, 4503.103, 4503.182, 4503.19, 4503.191, 4503.21, 4503.29, 4503.51, 4503.513, 4503.573, 4503.581, 4503.591, 4503.593, 4503.67, 4503.68, 4503.69, 4503.771, 4503.78, 4503.791, 4503.83, 4503.871, 4503.873, 4503.874, 4503.875, 4503.876, 4503.877, 4503.878, 4503.879, 4503.88, 4503.892, 4503.901, 4503.902, 4503.903, 4503.904, 4503.905, 4503.906, 4503.907, 4503.908, 4503.909, 4503.951, 4503.952, 4503.953, 4503.954, 4503.955, 4505.01, 4505.06, 4505.11, 4505.19, 4507.02, 4507.06, 4507.12, 4507.21, 4507.213, 4507.50, 4507.51, 4507.53, 4508.02, 4510.037, 4511.195, 4511.21, 4511.454, 4511.513, 4511.751, 4519.10, 4519.55, 4519.60, 5501.47, 5501.48, 5516.01, 5516.02, 5516.05, 5516.06, 5516.061, 5516.11, 5540.02, 5543.19, 5543.20, 5575.01, 5577.02, 5595.04, 5703.21, 5709.48, and 5709.50; to amend, for the purpose of adopting new section numbers as indicated in parentheses, sections 4503.771 (4503.77) and 4503.791 (4503.79); to enact new section 4505.032 and sections 4505.22, 4507.061, 5512.11, 5529.02, 5577.045, and 5709.481; and to repeal sections 4503.511, 4503.512, 4503.77, 4503.772, 4503.79, and 4505.032 of the Revised Code and to repeal Section 513.20 of H.B. 166 of the 133rd General Assembly to make appropriations for programs related to transportation and public safety for the biennium beginning July 1, 2021, and ending June 30, 2023, and to provide authorization and conditions for the operation of those programs.. </v>
      </c>
      <c r="R574" s="2"/>
    </row>
    <row r="575" ht="15.75" customHeight="1">
      <c r="A575" s="2" t="s">
        <v>1509</v>
      </c>
      <c r="B575" s="2" t="s">
        <v>1446</v>
      </c>
      <c r="C575" s="2" t="s">
        <v>1447</v>
      </c>
      <c r="D575" s="2" t="s">
        <v>1447</v>
      </c>
      <c r="E575" s="2" t="s">
        <v>1448</v>
      </c>
      <c r="F575" s="2" t="s">
        <v>1514</v>
      </c>
      <c r="G575" s="2" t="s">
        <v>407</v>
      </c>
      <c r="I575" s="2">
        <v>125.0</v>
      </c>
      <c r="K575" s="2" t="s">
        <v>1205</v>
      </c>
      <c r="L575" s="2"/>
      <c r="M575" s="2" t="s">
        <v>1515</v>
      </c>
      <c r="N575" s="2" t="s">
        <v>1516</v>
      </c>
      <c r="O575" s="2" t="s">
        <v>1517</v>
      </c>
      <c r="P575" s="2" t="s">
        <v>101</v>
      </c>
      <c r="Q575" s="2" t="str">
        <f t="shared" si="6"/>
        <v>Bill Title: Creates FY 2020-2021 transportation budget, Bill Description: To amend sections 9.54, 107.03, 119.14, 122.14,164.08, 306.70, 307.86,340.021, 505.267, 505.71,1349.61, 1901.18, 1901.20, 1907.02, 1907.031,3327.07,4111.03, 4111.14, 4121.01, 4123.01,4141.01, 4301.62, 4501.01, 4501.031, 4501.042,4501.043, 4503.038, 4503.10, 4503.103, 4503.19,4503.21, 4503.23, 4503.41, 4504.10, 4504.201,4505.101, 4506.09, 4506.11, 4506.17, 4507.01,4507.13, 4507.23, 4507.50, 4507.52, 4509.101,4510.04, 4511.092, 4511.093, 4511.096, 4511.097,4511.098, 4511.0910, 4511.21, 4511.521, 4511.54,4511.76, 4513.263, 4513.34, 4513.60, 4513.601,4513.61, 4513.62, 4513.63, 4513.64, 4513.65,4513.66, 4513.69, 4549.10, 4582.12, 4582.31,5501.21, 5501.41, 5577.044, 5577.15, 5735.01,5735.011, 5735.05, 5735.051, 5735.053, 5735.142,5735.27, 5739.02, 5739.023, 5741.022, 5747.51, 5747.53, and 5747.71; to enact new sections 4511.099 and 5747.502 and sections 3.112, 306.051, 306.353, 4503.193, 4504.173, 4504.181, 4507.18, 5501.09, 5517.07, and 5735.50; and to repeal sections 9.57, 4511.099, 4511.0915, and 5747.502 of the Revised Code and to amend Sections 213.20, 223.10, and 223.50 of H.B. 529 of the 132nd General Assembly, as subsequently amended, and to repeal Section 3 of Am. Sub. S.B. 20 of the 120th General Assembly, as subsequently amended, to increase the rate of and modify the distribution of revenue from motor fuel excise taxes, to make appropriations for programs related to transportation and public safety for the biennium beginning July 1, 2019, and ending June 30, 2021, and to provide authorization and conditions for the operation of those programs.. </v>
      </c>
      <c r="R575" s="2"/>
    </row>
    <row r="576" ht="15.75" customHeight="1">
      <c r="A576" s="2" t="s">
        <v>1509</v>
      </c>
      <c r="B576" s="2" t="s">
        <v>1446</v>
      </c>
      <c r="C576" s="2" t="s">
        <v>1447</v>
      </c>
      <c r="D576" s="2" t="s">
        <v>1447</v>
      </c>
      <c r="E576" s="2" t="s">
        <v>1448</v>
      </c>
      <c r="F576" s="2" t="s">
        <v>1518</v>
      </c>
      <c r="G576" s="2" t="s">
        <v>407</v>
      </c>
      <c r="I576" s="2">
        <v>39.0</v>
      </c>
      <c r="K576" s="2" t="s">
        <v>1205</v>
      </c>
      <c r="L576" s="2"/>
      <c r="M576" s="2" t="s">
        <v>1519</v>
      </c>
      <c r="N576" s="2" t="s">
        <v>1520</v>
      </c>
      <c r="O576" s="2" t="s">
        <v>496</v>
      </c>
      <c r="P576" s="2" t="s">
        <v>90</v>
      </c>
      <c r="Q576" s="2" t="str">
        <f t="shared" si="6"/>
        <v>Bill Title: Prevent local governments from limiting use of natural gas, Bill Description: To enact sections 4933.40, 4933.41, and 4933.42 of the Revised Code to prevent local governments from limiting use of natural gas and propane.. </v>
      </c>
      <c r="R576" s="2"/>
      <c r="S576" s="2" t="s">
        <v>65</v>
      </c>
    </row>
    <row r="577" ht="15.75" customHeight="1">
      <c r="A577" s="2" t="s">
        <v>1509</v>
      </c>
      <c r="B577" s="2" t="s">
        <v>1446</v>
      </c>
      <c r="C577" s="2" t="s">
        <v>1447</v>
      </c>
      <c r="D577" s="2" t="s">
        <v>1447</v>
      </c>
      <c r="E577" s="2" t="s">
        <v>1448</v>
      </c>
      <c r="F577" s="2" t="s">
        <v>1521</v>
      </c>
      <c r="G577" s="2" t="s">
        <v>407</v>
      </c>
      <c r="I577" s="2">
        <v>27.0</v>
      </c>
      <c r="K577" s="2" t="s">
        <v>1205</v>
      </c>
      <c r="L577" s="2"/>
      <c r="M577" s="2" t="s">
        <v>1522</v>
      </c>
      <c r="N577" s="2" t="s">
        <v>1523</v>
      </c>
      <c r="O577" s="2" t="s">
        <v>493</v>
      </c>
      <c r="P577" s="2" t="s">
        <v>291</v>
      </c>
      <c r="Q577" s="2" t="str">
        <f t="shared" si="6"/>
        <v>Bill Title: Modify criminal and civil law for critical infrastructure damage, Bill Description: To amend sections 2909.07, 2909.10, 2911.21, 2911.211, and 2917.32 and to enact sections 2307.67 and 2923.04 of the Revised Code to modify certain criminal offenses with respect to critical infrastructure facilities and to impose fines and civil liability for damage to a critical infrastructure facility.. </v>
      </c>
      <c r="R577" s="2"/>
      <c r="S577" s="2" t="s">
        <v>31</v>
      </c>
    </row>
    <row r="578" ht="15.75" customHeight="1">
      <c r="A578" s="2" t="s">
        <v>1509</v>
      </c>
      <c r="B578" s="2" t="s">
        <v>1446</v>
      </c>
      <c r="C578" s="2" t="s">
        <v>1447</v>
      </c>
      <c r="D578" s="2" t="s">
        <v>1447</v>
      </c>
      <c r="E578" s="2" t="s">
        <v>1448</v>
      </c>
      <c r="F578" s="2" t="s">
        <v>1524</v>
      </c>
      <c r="G578" s="2" t="s">
        <v>407</v>
      </c>
      <c r="I578" s="2">
        <v>23.0</v>
      </c>
      <c r="K578" s="2" t="s">
        <v>1205</v>
      </c>
      <c r="L578" s="2"/>
      <c r="M578" s="2" t="s">
        <v>1525</v>
      </c>
      <c r="N578" s="2" t="s">
        <v>1526</v>
      </c>
      <c r="O578" s="2" t="s">
        <v>112</v>
      </c>
      <c r="P578" s="2" t="s">
        <v>36</v>
      </c>
      <c r="Q578" s="2" t="str">
        <f t="shared" si="6"/>
        <v>Bill Title: Establish legislative oversight over Governor's and health orders, Bill Description: To amend sections 106.022, 111.15, 119.03, 3701.13, 3715.74, and 4935.03 and to enact sections 103.65, 103.651, 107.42, and 107.43 of the Revised Code to establish legislative oversight of the Governor's executive orders, certain public health orders, and emergency rules, including by establishing the Ohio Health Oversight and Advisory Committee.. </v>
      </c>
      <c r="R578" s="2"/>
    </row>
    <row r="579" ht="15.75" customHeight="1">
      <c r="A579" s="2" t="s">
        <v>1509</v>
      </c>
      <c r="B579" s="2" t="s">
        <v>1446</v>
      </c>
      <c r="C579" s="2" t="s">
        <v>1447</v>
      </c>
      <c r="D579" s="2" t="s">
        <v>1447</v>
      </c>
      <c r="E579" s="2" t="s">
        <v>1448</v>
      </c>
      <c r="F579" s="2" t="s">
        <v>1527</v>
      </c>
      <c r="G579" s="2" t="s">
        <v>407</v>
      </c>
      <c r="I579" s="2">
        <v>22.0</v>
      </c>
      <c r="K579" s="2" t="s">
        <v>1205</v>
      </c>
      <c r="L579" s="2"/>
      <c r="M579" s="2" t="s">
        <v>1528</v>
      </c>
      <c r="N579" s="2" t="s">
        <v>1529</v>
      </c>
      <c r="O579" s="2" t="s">
        <v>1530</v>
      </c>
      <c r="P579" s="2" t="s">
        <v>209</v>
      </c>
      <c r="Q579" s="2" t="str">
        <f t="shared" si="6"/>
        <v>Bill Title: Revise electric utility service law; repeal portions of HB 6, Bill Description: To amend sections 3706.40, 3706.41, 3706.43, 3706.45, 3706.46, 3706.49, 3706.55, 3706.59, 4928.143, 4928.642, and 4928.645; to enact sections 3706.491, 3706.551, and 4906.105; and to repeal sections 3706.53, 3706.61, 4928.471, and 5727.231 of the Revised Code to make changes regarding electric utility service law, to repeal certain provisions of, and limit to solar resources the credit payment provisions of, H.B. 6 of the 133rd General Assembly, and to provide refunds to retail electric customers in the state.. </v>
      </c>
      <c r="R579" s="2"/>
      <c r="S579" s="2" t="s">
        <v>65</v>
      </c>
    </row>
    <row r="580" ht="15.75" customHeight="1">
      <c r="A580" s="2" t="s">
        <v>1509</v>
      </c>
      <c r="B580" s="2" t="s">
        <v>1446</v>
      </c>
      <c r="C580" s="2" t="s">
        <v>1447</v>
      </c>
      <c r="D580" s="2" t="s">
        <v>1447</v>
      </c>
      <c r="E580" s="2" t="s">
        <v>1448</v>
      </c>
      <c r="F580" s="2" t="s">
        <v>1531</v>
      </c>
      <c r="G580" s="2" t="s">
        <v>407</v>
      </c>
      <c r="I580" s="2">
        <v>22.0</v>
      </c>
      <c r="K580" s="2" t="s">
        <v>1205</v>
      </c>
      <c r="L580" s="2"/>
      <c r="M580" s="2" t="s">
        <v>1532</v>
      </c>
      <c r="N580" s="2" t="s">
        <v>1533</v>
      </c>
      <c r="O580" s="2" t="s">
        <v>1534</v>
      </c>
      <c r="P580" s="2" t="s">
        <v>413</v>
      </c>
      <c r="Q580" s="2" t="str">
        <f t="shared" si="6"/>
        <v>Bill Title: Regards property development, Bill Description: To amend sections 153.64, 1509.01, 1509.071, 1509.151, 1513.37, 3781.06, 3781.106, 3781.27, 5321.01, and 5321.19 and to enact sections 5.248, 4927.102, and 5321.20 of the Revised Code to address underground utility facilities affected by construction, to exempt mobile computing units from certain building regulation, to make changes relating to the Landlord and Tenant Law, to limit regulation of telecommunications, wireless, or internet protocol-enabled service providers, to revise the law governing the plugging of idle and orphaned wells, and to revise the use of the Abandoned Mine Reclamation Fund, and to designate April as "Ohio Work Zone Safety Awareness Month.". </v>
      </c>
      <c r="R580" s="2"/>
      <c r="S580" s="2" t="s">
        <v>31</v>
      </c>
    </row>
    <row r="581" ht="15.75" customHeight="1">
      <c r="A581" s="2" t="s">
        <v>1509</v>
      </c>
      <c r="B581" s="2" t="s">
        <v>1446</v>
      </c>
      <c r="C581" s="2" t="s">
        <v>1447</v>
      </c>
      <c r="D581" s="2" t="s">
        <v>1447</v>
      </c>
      <c r="E581" s="2" t="s">
        <v>1448</v>
      </c>
      <c r="F581" s="2" t="s">
        <v>1535</v>
      </c>
      <c r="G581" s="2" t="s">
        <v>407</v>
      </c>
      <c r="I581" s="2">
        <v>20.0</v>
      </c>
      <c r="K581" s="2" t="s">
        <v>1205</v>
      </c>
      <c r="L581" s="2"/>
      <c r="M581" s="2" t="s">
        <v>1536</v>
      </c>
      <c r="N581" s="2" t="s">
        <v>1537</v>
      </c>
      <c r="O581" s="2" t="s">
        <v>112</v>
      </c>
      <c r="P581" s="2" t="s">
        <v>413</v>
      </c>
      <c r="Q581" s="2" t="str">
        <f t="shared" si="6"/>
        <v>Bill Title: Protect critical infrastructure facilities from mischief, Bill Description: To amend sections 2909.07, 2909.10, 2911.21, 2911.211, 2917.21, and 2917.32 and to enact section 2307.66 of the Revised Code to modify the offenses of criminal mischief, criminal trespass, aggravated trespass, telecommunications harassment, and making false alarms with respect to critical infrastructure facilities, to impose fines for organizations that are complicit in such conduct, and to impose civil liability for intentional damage to a critical infrastructure facility.. </v>
      </c>
      <c r="R581" s="2"/>
    </row>
    <row r="582" ht="15.75" customHeight="1">
      <c r="A582" s="2" t="s">
        <v>1509</v>
      </c>
      <c r="B582" s="2" t="s">
        <v>1446</v>
      </c>
      <c r="C582" s="2" t="s">
        <v>1447</v>
      </c>
      <c r="D582" s="2" t="s">
        <v>1447</v>
      </c>
      <c r="E582" s="2" t="s">
        <v>1448</v>
      </c>
      <c r="F582" s="2" t="s">
        <v>1538</v>
      </c>
      <c r="G582" s="2" t="s">
        <v>407</v>
      </c>
      <c r="I582" s="2">
        <v>13.0</v>
      </c>
      <c r="K582" s="2" t="s">
        <v>1205</v>
      </c>
      <c r="L582" s="2"/>
      <c r="M582" s="2" t="s">
        <v>1539</v>
      </c>
      <c r="N582" s="2" t="s">
        <v>1540</v>
      </c>
      <c r="O582" s="2" t="s">
        <v>1541</v>
      </c>
      <c r="P582" s="2" t="s">
        <v>413</v>
      </c>
      <c r="Q582" s="2" t="str">
        <f t="shared" si="6"/>
        <v>Bill Title: Authorize public-private initiatives regarding public facilities, Bill Description: To enact sections 168.01, 168.02, 168.03, 168.04, 168.05, 168.06, 168.07, 168.08, 168.09, 168.10, 168.11, 168.12, 168.13, 168.14, and 168.15 of the Revised Code to authorize certain public entities to enter into public-private initiatives with a private party through a public-private agreement regarding public facilities.. </v>
      </c>
      <c r="R582" s="2"/>
      <c r="S582" s="2" t="s">
        <v>31</v>
      </c>
    </row>
    <row r="583" ht="15.75" customHeight="1">
      <c r="A583" s="2" t="s">
        <v>1509</v>
      </c>
      <c r="B583" s="2" t="s">
        <v>1446</v>
      </c>
      <c r="C583" s="2" t="s">
        <v>1447</v>
      </c>
      <c r="D583" s="2" t="s">
        <v>1447</v>
      </c>
      <c r="E583" s="2" t="s">
        <v>1448</v>
      </c>
      <c r="F583" s="2" t="s">
        <v>1542</v>
      </c>
      <c r="G583" s="2" t="s">
        <v>407</v>
      </c>
      <c r="I583" s="2">
        <v>12.0</v>
      </c>
      <c r="K583" s="2" t="s">
        <v>1205</v>
      </c>
      <c r="L583" s="2"/>
      <c r="M583" s="2" t="s">
        <v>1543</v>
      </c>
      <c r="N583" s="2" t="s">
        <v>1544</v>
      </c>
      <c r="O583" s="2" t="s">
        <v>1505</v>
      </c>
      <c r="P583" s="2" t="s">
        <v>367</v>
      </c>
      <c r="Q583" s="2" t="str">
        <f t="shared" si="6"/>
        <v>Bill Title: Revise certain provisions of HB6 of the 133rd GA, Bill Description: To amend sections 3706.40, 3706.41, 3706.43, 3706.45, 3706.46, 3706.49, 3706.55, and 3706.59; to enact section 3706.551; and to repeal sections 3706.53, 3706.61, and 5727.231 of the Revised Code to repeal the nuclear resource credit payment provisions, and amend, and rename as solar resource, the renewable resource credit payment provisions of H.B. 6 of the 133rd General Assembly.. </v>
      </c>
      <c r="R583" s="2"/>
      <c r="S583" s="2" t="s">
        <v>44</v>
      </c>
    </row>
    <row r="584" ht="15.75" customHeight="1">
      <c r="A584" s="2" t="s">
        <v>1509</v>
      </c>
      <c r="B584" s="2" t="s">
        <v>1446</v>
      </c>
      <c r="C584" s="2" t="s">
        <v>1447</v>
      </c>
      <c r="D584" s="2" t="s">
        <v>1447</v>
      </c>
      <c r="E584" s="2" t="s">
        <v>1448</v>
      </c>
      <c r="F584" s="2" t="s">
        <v>1545</v>
      </c>
      <c r="G584" s="2" t="s">
        <v>407</v>
      </c>
      <c r="I584" s="2">
        <v>12.0</v>
      </c>
      <c r="K584" s="2" t="s">
        <v>1205</v>
      </c>
      <c r="L584" s="2"/>
      <c r="M584" s="2" t="s">
        <v>1546</v>
      </c>
      <c r="N584" s="2" t="s">
        <v>1547</v>
      </c>
      <c r="O584" s="2" t="s">
        <v>23</v>
      </c>
      <c r="P584" s="2" t="s">
        <v>1548</v>
      </c>
      <c r="Q584" s="2" t="str">
        <f t="shared" si="6"/>
        <v>Bill Title: Urge Michigan to keep Enbridge Line 5 operating., Bill Description: To urge the Governor of the State of Michigan and the Director of the Michigan Department of Natural Resources to make all efforts to keep Enbridge Line 5 operating.. </v>
      </c>
      <c r="R584" s="2"/>
    </row>
    <row r="585" ht="15.75" customHeight="1">
      <c r="A585" s="2" t="s">
        <v>1509</v>
      </c>
      <c r="B585" s="2" t="s">
        <v>1446</v>
      </c>
      <c r="C585" s="2" t="s">
        <v>1447</v>
      </c>
      <c r="D585" s="2" t="s">
        <v>1447</v>
      </c>
      <c r="E585" s="2" t="s">
        <v>1448</v>
      </c>
      <c r="F585" s="2" t="s">
        <v>1549</v>
      </c>
      <c r="G585" s="2" t="s">
        <v>407</v>
      </c>
      <c r="I585" s="2">
        <v>12.0</v>
      </c>
      <c r="K585" s="2" t="s">
        <v>1205</v>
      </c>
      <c r="L585" s="2"/>
      <c r="M585" s="2" t="s">
        <v>1550</v>
      </c>
      <c r="N585" s="2" t="s">
        <v>1551</v>
      </c>
      <c r="O585" s="2" t="s">
        <v>150</v>
      </c>
      <c r="P585" s="2" t="s">
        <v>129</v>
      </c>
      <c r="Q585" s="2" t="str">
        <f t="shared" si="6"/>
        <v>Bill Title: Refinance loans for water and waste water infrastructure projects, Bill Description: To amend sections 6121.03 and 6121.04 of the Revised Code to allow the Ohio Water Development Authority to provide for the refinancing of loans for certain public water and waste water infrastructure projects and to declare an emergency.. </v>
      </c>
      <c r="R585" s="2"/>
    </row>
    <row r="586" ht="15.75" customHeight="1">
      <c r="A586" s="2" t="s">
        <v>1509</v>
      </c>
      <c r="B586" s="2" t="s">
        <v>1446</v>
      </c>
      <c r="C586" s="2" t="s">
        <v>1447</v>
      </c>
      <c r="D586" s="2" t="s">
        <v>1447</v>
      </c>
      <c r="E586" s="2" t="s">
        <v>1448</v>
      </c>
      <c r="F586" s="2" t="s">
        <v>1552</v>
      </c>
      <c r="G586" s="2" t="s">
        <v>407</v>
      </c>
      <c r="I586" s="2">
        <v>12.0</v>
      </c>
      <c r="K586" s="2" t="s">
        <v>1205</v>
      </c>
      <c r="L586" s="2"/>
      <c r="M586" s="2" t="s">
        <v>1553</v>
      </c>
      <c r="N586" s="2" t="s">
        <v>1554</v>
      </c>
      <c r="O586" s="2" t="s">
        <v>23</v>
      </c>
      <c r="P586" s="2" t="s">
        <v>36</v>
      </c>
      <c r="Q586" s="2" t="str">
        <f t="shared" si="6"/>
        <v>Bill Title: Regards plugging idle or orphaned wells, Bill Description: To amend sections 1509.071, 1509.13, 1509.151, and 1509.34 of the Revised Code and to amend Section 343.10 of Am. Sub. H.B. 49 of the 132nd General Assembly to modify the law governing idle and orphaned oil and gas wells and to make additional appropriations.. </v>
      </c>
      <c r="R586" s="2"/>
      <c r="S586" s="2" t="s">
        <v>368</v>
      </c>
    </row>
    <row r="587" ht="15.75" customHeight="1">
      <c r="A587" s="2" t="s">
        <v>1509</v>
      </c>
      <c r="B587" s="2" t="s">
        <v>1446</v>
      </c>
      <c r="C587" s="2" t="s">
        <v>1447</v>
      </c>
      <c r="D587" s="2" t="s">
        <v>1447</v>
      </c>
      <c r="E587" s="2" t="s">
        <v>1448</v>
      </c>
      <c r="F587" s="2" t="s">
        <v>1555</v>
      </c>
      <c r="G587" s="2" t="s">
        <v>407</v>
      </c>
      <c r="I587" s="2">
        <v>11.0</v>
      </c>
      <c r="K587" s="2" t="s">
        <v>1205</v>
      </c>
      <c r="L587" s="2"/>
      <c r="M587" s="2" t="s">
        <v>1556</v>
      </c>
      <c r="N587" s="2" t="s">
        <v>1557</v>
      </c>
      <c r="O587" s="2" t="s">
        <v>1558</v>
      </c>
      <c r="P587" s="2" t="s">
        <v>36</v>
      </c>
      <c r="Q587" s="2" t="str">
        <f t="shared" si="6"/>
        <v>Bill Title: Grant income tax credit-sale of high-ethanol blend motor fuel, Bill Description: To amend section 5747.98 and to enact section 5747.74 of the Revised Code to authorize a nonrefundable income tax credit for the retail sale of high-ethanol blend motor fuel.. </v>
      </c>
      <c r="R587" s="2"/>
      <c r="S587" s="2" t="s">
        <v>145</v>
      </c>
    </row>
    <row r="588" ht="15.75" customHeight="1">
      <c r="A588" s="2" t="s">
        <v>1509</v>
      </c>
      <c r="B588" s="2" t="s">
        <v>1446</v>
      </c>
      <c r="C588" s="2" t="s">
        <v>1447</v>
      </c>
      <c r="D588" s="2" t="s">
        <v>1447</v>
      </c>
      <c r="E588" s="2" t="s">
        <v>1448</v>
      </c>
      <c r="F588" s="2" t="s">
        <v>1559</v>
      </c>
      <c r="G588" s="2" t="s">
        <v>407</v>
      </c>
      <c r="I588" s="2">
        <v>11.0</v>
      </c>
      <c r="K588" s="2" t="s">
        <v>1205</v>
      </c>
      <c r="L588" s="2"/>
      <c r="M588" s="2" t="s">
        <v>1560</v>
      </c>
      <c r="N588" s="2" t="s">
        <v>1561</v>
      </c>
      <c r="O588" s="2" t="s">
        <v>290</v>
      </c>
      <c r="P588" s="2" t="s">
        <v>144</v>
      </c>
      <c r="Q588" s="2" t="str">
        <f t="shared" si="6"/>
        <v>Bill Title: Makes changes relating to building inspections, Bill Description: To amend sections 121.083 and 3781.10 and to enact sections 3781.181 and 3781.182 of the Revised Code to permit a general contractor or owner of specified buildings to enter into a contract with a third-party private inspector or a certified building department for building inspection and to make other changes relating to building inspections.. </v>
      </c>
      <c r="R588" s="2"/>
    </row>
    <row r="589" ht="15.75" customHeight="1">
      <c r="A589" s="2" t="s">
        <v>1509</v>
      </c>
      <c r="B589" s="2" t="s">
        <v>1446</v>
      </c>
      <c r="C589" s="2" t="s">
        <v>1447</v>
      </c>
      <c r="D589" s="2" t="s">
        <v>1447</v>
      </c>
      <c r="E589" s="2" t="s">
        <v>1448</v>
      </c>
      <c r="F589" s="2" t="s">
        <v>1562</v>
      </c>
      <c r="G589" s="2" t="s">
        <v>407</v>
      </c>
      <c r="I589" s="2">
        <v>10.0</v>
      </c>
      <c r="K589" s="2" t="s">
        <v>1205</v>
      </c>
      <c r="L589" s="2"/>
      <c r="M589" s="2" t="s">
        <v>1563</v>
      </c>
      <c r="N589" s="2" t="s">
        <v>1564</v>
      </c>
      <c r="O589" s="2" t="s">
        <v>496</v>
      </c>
      <c r="P589" s="2" t="s">
        <v>1565</v>
      </c>
      <c r="Q589" s="2" t="str">
        <f t="shared" si="6"/>
        <v>Bill Title: Prohibit pol. sub. prohibit certain types of energy generation, Bill Description: To enact section 4933.40 of the Revised Code to prohibit counties, townships, and municipal corporations from prohibiting energy generation from fossil fuels and gas pipelines.. </v>
      </c>
      <c r="R589" s="2"/>
      <c r="S589" s="2" t="s">
        <v>65</v>
      </c>
    </row>
    <row r="590" ht="15.75" customHeight="1">
      <c r="A590" s="2" t="s">
        <v>1509</v>
      </c>
      <c r="B590" s="2" t="s">
        <v>1446</v>
      </c>
      <c r="C590" s="2" t="s">
        <v>1447</v>
      </c>
      <c r="D590" s="2" t="s">
        <v>1447</v>
      </c>
      <c r="E590" s="2" t="s">
        <v>1448</v>
      </c>
      <c r="F590" s="2" t="s">
        <v>1566</v>
      </c>
      <c r="G590" s="2" t="s">
        <v>407</v>
      </c>
      <c r="I590" s="2">
        <v>10.0</v>
      </c>
      <c r="K590" s="2" t="s">
        <v>1205</v>
      </c>
      <c r="L590" s="2"/>
      <c r="M590" s="2" t="s">
        <v>1567</v>
      </c>
      <c r="N590" s="2" t="s">
        <v>1568</v>
      </c>
      <c r="O590" s="2" t="s">
        <v>63</v>
      </c>
      <c r="P590" s="2" t="s">
        <v>1569</v>
      </c>
      <c r="Q590" s="2" t="str">
        <f t="shared" si="6"/>
        <v>Bill Title: Regards billing for municipal utility, other services, Bill Description: To amend sections 701.10, 729.49, 735.29, and 743.04 and to enact sections 319.65, 701.101, 701.102, 701.20, 701.21, 701.22, 701.23, 701.24, 701.25, 701.26, 729.491, 729.492, 735.291, 743.041, 3745.15, 3745.151, 3745.152, 3745.153, 3745.154, 3745.155, 3745.156, 3745.157, 3745.158, 3745.159, 3745.1510, and 3745.1511 of the Revised Code regarding limitations on recovery and lien imposition by municipalities against property owners of non-owner-occupied properties for unpaid water, sewer, and disposal services rates and charges.. </v>
      </c>
      <c r="R590" s="2"/>
    </row>
    <row r="591" ht="15.75" customHeight="1">
      <c r="A591" s="2" t="s">
        <v>1509</v>
      </c>
      <c r="B591" s="2" t="s">
        <v>1446</v>
      </c>
      <c r="C591" s="2" t="s">
        <v>1447</v>
      </c>
      <c r="D591" s="2" t="s">
        <v>1447</v>
      </c>
      <c r="E591" s="2" t="s">
        <v>1448</v>
      </c>
      <c r="F591" s="2" t="s">
        <v>1570</v>
      </c>
      <c r="G591" s="2" t="s">
        <v>407</v>
      </c>
      <c r="I591" s="2">
        <v>9.0</v>
      </c>
      <c r="K591" s="2" t="s">
        <v>1205</v>
      </c>
      <c r="L591" s="2"/>
      <c r="M591" s="2" t="s">
        <v>1571</v>
      </c>
      <c r="N591" s="2" t="s">
        <v>1572</v>
      </c>
      <c r="O591" s="2" t="s">
        <v>23</v>
      </c>
      <c r="P591" s="2" t="s">
        <v>36</v>
      </c>
      <c r="Q591" s="2" t="str">
        <f t="shared" si="6"/>
        <v>Bill Title: Expand sales tax exemption for oil and gas production property, Bill Description: To amend sections 3743.75, 5709.20, 5709.211, 5709.212, 5709.22, and 5739.02 of the Revised Code to modify the language governing the sales and use tax exemption for certain kinds of property used in the production of oil and gas and to extend the moratorium on new fireworks manufacturer and wholesaler licenses.. </v>
      </c>
      <c r="R591" s="2"/>
      <c r="S591" s="2" t="s">
        <v>368</v>
      </c>
    </row>
    <row r="592" ht="15.75" customHeight="1">
      <c r="A592" s="2" t="s">
        <v>1509</v>
      </c>
      <c r="B592" s="2" t="s">
        <v>1446</v>
      </c>
      <c r="C592" s="2" t="s">
        <v>1447</v>
      </c>
      <c r="D592" s="2" t="s">
        <v>1447</v>
      </c>
      <c r="E592" s="2" t="s">
        <v>1448</v>
      </c>
      <c r="F592" s="2" t="s">
        <v>1573</v>
      </c>
      <c r="G592" s="2" t="s">
        <v>407</v>
      </c>
      <c r="I592" s="2">
        <v>9.0</v>
      </c>
      <c r="K592" s="2" t="s">
        <v>1205</v>
      </c>
      <c r="L592" s="2"/>
      <c r="M592" s="2" t="s">
        <v>1574</v>
      </c>
      <c r="N592" s="2" t="s">
        <v>1575</v>
      </c>
      <c r="O592" s="2" t="s">
        <v>208</v>
      </c>
      <c r="P592" s="2" t="s">
        <v>1576</v>
      </c>
      <c r="Q592" s="2" t="str">
        <f t="shared" si="6"/>
        <v>Bill Title: Regards residential property assessed clean energy (PACE) loans, Bill Description: To amend sections 717.25, 1710.01, 1710.02, 1710.06, and 5721.10 and to enact sections 1356.01, 1356.011, 1356.02, 1356.03, 1356.04, 1356.07, 1356.08, 1356.09, 1356.10, 1356.11, 1356.12, 1356.14, 1356.15, 1356.16, 1356.17, 1356.18, 1356.19, 1356.20, 1356.21, 1356.22, and 1710.15 of the Revised Code regarding residential property assessed clean energy (PACE) loans.. </v>
      </c>
      <c r="R592" s="2"/>
      <c r="S592" s="2" t="s">
        <v>145</v>
      </c>
    </row>
    <row r="593" ht="15.75" customHeight="1">
      <c r="A593" s="2" t="s">
        <v>1509</v>
      </c>
      <c r="B593" s="2" t="s">
        <v>1446</v>
      </c>
      <c r="C593" s="2" t="s">
        <v>1447</v>
      </c>
      <c r="D593" s="2" t="s">
        <v>1447</v>
      </c>
      <c r="E593" s="2" t="s">
        <v>1448</v>
      </c>
      <c r="F593" s="2" t="s">
        <v>1577</v>
      </c>
      <c r="G593" s="2" t="s">
        <v>407</v>
      </c>
      <c r="I593" s="2">
        <v>5.0</v>
      </c>
      <c r="K593" s="2" t="s">
        <v>1205</v>
      </c>
      <c r="L593" s="2"/>
      <c r="M593" s="2" t="s">
        <v>1578</v>
      </c>
      <c r="N593" s="2" t="s">
        <v>1579</v>
      </c>
      <c r="O593" s="2" t="s">
        <v>23</v>
      </c>
      <c r="P593" s="2" t="s">
        <v>36</v>
      </c>
      <c r="Q593" s="2" t="str">
        <f t="shared" si="6"/>
        <v>Bill Title: Urge Congress to protect the natural gas and oil industry, Bill Description: To urge Congress to protect the natural gas and oil industry from disproportionate tax increases or other punitive measures.. </v>
      </c>
      <c r="R593" s="2"/>
    </row>
    <row r="594" ht="15.75" customHeight="1">
      <c r="A594" s="2" t="s">
        <v>1509</v>
      </c>
      <c r="B594" s="2" t="s">
        <v>1446</v>
      </c>
      <c r="C594" s="2" t="s">
        <v>1447</v>
      </c>
      <c r="D594" s="2" t="s">
        <v>1447</v>
      </c>
      <c r="E594" s="2" t="s">
        <v>1448</v>
      </c>
      <c r="F594" s="2" t="s">
        <v>1580</v>
      </c>
      <c r="G594" s="2" t="s">
        <v>407</v>
      </c>
      <c r="I594" s="2">
        <v>5.0</v>
      </c>
      <c r="K594" s="2" t="s">
        <v>1205</v>
      </c>
      <c r="L594" s="2"/>
      <c r="M594" s="2" t="s">
        <v>1581</v>
      </c>
      <c r="N594" s="2" t="s">
        <v>1582</v>
      </c>
      <c r="O594" s="2" t="s">
        <v>704</v>
      </c>
      <c r="P594" s="2" t="s">
        <v>144</v>
      </c>
      <c r="Q594" s="2" t="str">
        <f t="shared" si="6"/>
        <v>Bill Title: Regulates oil and gas operation and valuation, Bill Description: To amend sections 1509.28 and 5713.051 of the Revised Code to revise provisions in the Oil and Gas Law governing unit operation, including requiring unit operation of land for which the Department of Transportation owns the mineral rights, and to specify that the discounted cash flow formula used to value certain producing oil and gas reserves for property tax purposes is the only method for valuing all oil and gas reserves.. </v>
      </c>
      <c r="R594" s="2"/>
      <c r="S594" s="2" t="s">
        <v>368</v>
      </c>
    </row>
    <row r="595" ht="15.75" customHeight="1">
      <c r="A595" s="2" t="s">
        <v>1509</v>
      </c>
      <c r="B595" s="2" t="s">
        <v>1446</v>
      </c>
      <c r="C595" s="2" t="s">
        <v>1447</v>
      </c>
      <c r="D595" s="2" t="s">
        <v>1447</v>
      </c>
      <c r="E595" s="2" t="s">
        <v>1448</v>
      </c>
      <c r="F595" s="2" t="s">
        <v>1583</v>
      </c>
      <c r="G595" s="2" t="s">
        <v>407</v>
      </c>
      <c r="I595" s="2">
        <v>5.0</v>
      </c>
      <c r="K595" s="2" t="s">
        <v>1205</v>
      </c>
      <c r="L595" s="2"/>
      <c r="M595" s="2" t="s">
        <v>1584</v>
      </c>
      <c r="N595" s="2" t="s">
        <v>1585</v>
      </c>
      <c r="O595" s="2" t="s">
        <v>1586</v>
      </c>
      <c r="P595" s="2" t="s">
        <v>1098</v>
      </c>
      <c r="Q595" s="2" t="str">
        <f t="shared" si="6"/>
        <v>Bill Title: Express support for energy resources and infrastructure, Bill Description: To express support for the importance of Ohio's energy resources and energy infrastructure in furthering Ohio's economic development.. </v>
      </c>
      <c r="R595" s="2"/>
    </row>
    <row r="596" ht="15.75" customHeight="1">
      <c r="A596" s="2" t="s">
        <v>1509</v>
      </c>
      <c r="B596" s="2" t="s">
        <v>1446</v>
      </c>
      <c r="C596" s="2" t="s">
        <v>1447</v>
      </c>
      <c r="D596" s="2" t="s">
        <v>1447</v>
      </c>
      <c r="E596" s="2" t="s">
        <v>1448</v>
      </c>
      <c r="F596" s="2" t="s">
        <v>1587</v>
      </c>
      <c r="G596" s="2" t="s">
        <v>407</v>
      </c>
      <c r="I596" s="2">
        <v>5.0</v>
      </c>
      <c r="K596" s="2" t="s">
        <v>1205</v>
      </c>
      <c r="L596" s="2"/>
      <c r="M596" s="2" t="s">
        <v>1588</v>
      </c>
      <c r="N596" s="2" t="s">
        <v>1589</v>
      </c>
      <c r="O596" s="2" t="s">
        <v>89</v>
      </c>
      <c r="P596" s="2" t="s">
        <v>291</v>
      </c>
      <c r="Q596" s="2" t="str">
        <f t="shared" si="6"/>
        <v>Bill Title: Create Electric Vehicle Commission; temporary sales tax on parts, Bill Description: To amend section 5739.02 and to enact sections 4501.82 and 4501.821 of the Revised Code to create a temporary sales tax exemption for electric vehicle production parts and to create the Electric Vehicle Commission.. </v>
      </c>
      <c r="R596" s="2"/>
      <c r="S596" s="2" t="s">
        <v>65</v>
      </c>
    </row>
    <row r="597" ht="15.75" customHeight="1">
      <c r="A597" s="2" t="s">
        <v>1509</v>
      </c>
      <c r="B597" s="2" t="s">
        <v>1446</v>
      </c>
      <c r="C597" s="2" t="s">
        <v>1447</v>
      </c>
      <c r="D597" s="2" t="s">
        <v>1447</v>
      </c>
      <c r="E597" s="2" t="s">
        <v>1448</v>
      </c>
      <c r="F597" s="2" t="s">
        <v>1590</v>
      </c>
      <c r="G597" s="2" t="s">
        <v>407</v>
      </c>
      <c r="I597" s="2">
        <v>5.0</v>
      </c>
      <c r="K597" s="2" t="s">
        <v>1205</v>
      </c>
      <c r="L597" s="2"/>
      <c r="M597" s="2" t="s">
        <v>1591</v>
      </c>
      <c r="N597" s="2" t="s">
        <v>1592</v>
      </c>
      <c r="O597" s="2" t="s">
        <v>112</v>
      </c>
      <c r="P597" s="2" t="s">
        <v>36</v>
      </c>
      <c r="Q597" s="2" t="str">
        <f t="shared" si="6"/>
        <v>Bill Title: Create Civilian Cyber Security Reserve Forces, Bill Description: To amend sections 5923.01, 5923.03, 5923.12, 5923.37, and 5924.01 and to enact sections 5922.01, 5922.02, 5922.03, 5922.04, 5922.05, 5922.06, 5922.07, and 5922.08 of the Revised Code to create the civilian cyber security reserve forces.. </v>
      </c>
      <c r="R597" s="2"/>
    </row>
    <row r="598" ht="15.75" customHeight="1">
      <c r="A598" s="2" t="s">
        <v>1509</v>
      </c>
      <c r="B598" s="2" t="s">
        <v>1446</v>
      </c>
      <c r="C598" s="2" t="s">
        <v>1447</v>
      </c>
      <c r="D598" s="2" t="s">
        <v>1447</v>
      </c>
      <c r="E598" s="2" t="s">
        <v>1448</v>
      </c>
      <c r="F598" s="2" t="s">
        <v>1593</v>
      </c>
      <c r="G598" s="2" t="s">
        <v>407</v>
      </c>
      <c r="I598" s="2">
        <v>4.0</v>
      </c>
      <c r="K598" s="2" t="s">
        <v>1205</v>
      </c>
      <c r="L598" s="2"/>
      <c r="M598" s="2" t="s">
        <v>1594</v>
      </c>
      <c r="N598" s="2" t="s">
        <v>1594</v>
      </c>
      <c r="O598" s="2" t="s">
        <v>29</v>
      </c>
      <c r="P598" s="2" t="s">
        <v>1098</v>
      </c>
      <c r="Q598" s="2" t="str">
        <f t="shared" si="6"/>
        <v>Bill Title: To petition the United States Department of Energy to promulgate rules and establish programs allowing states, in collaboration with the Department, to develop new nuclear technologies and laboratories and construct nuclear experimentation containment facility testing platforms., Bill Description: To petition the United States Department of Energy to promulgate rules and establish programs allowing states, in collaboration with the Department, to develop new nuclear technologies and laboratories and construct nuclear experimentation containment facility testing platforms.. </v>
      </c>
      <c r="R598" s="2"/>
    </row>
    <row r="599" ht="15.75" customHeight="1">
      <c r="A599" s="2" t="s">
        <v>1509</v>
      </c>
      <c r="B599" s="2" t="s">
        <v>1446</v>
      </c>
      <c r="C599" s="2" t="s">
        <v>1447</v>
      </c>
      <c r="D599" s="2" t="s">
        <v>1447</v>
      </c>
      <c r="E599" s="2" t="s">
        <v>1448</v>
      </c>
      <c r="F599" s="2" t="s">
        <v>1595</v>
      </c>
      <c r="G599" s="2" t="s">
        <v>407</v>
      </c>
      <c r="I599" s="2">
        <v>4.0</v>
      </c>
      <c r="K599" s="2" t="s">
        <v>1205</v>
      </c>
      <c r="L599" s="2"/>
      <c r="M599" s="2" t="s">
        <v>1596</v>
      </c>
      <c r="N599" s="2" t="s">
        <v>1597</v>
      </c>
      <c r="O599" s="2" t="s">
        <v>35</v>
      </c>
      <c r="P599" s="2" t="s">
        <v>36</v>
      </c>
      <c r="Q599" s="2" t="str">
        <f t="shared" si="6"/>
        <v>Bill Title: Allow creation of energy special improvement districts, Bill Description: To amend sections 1710.01, 1710.02, 1710.021, 1710.03, 1710.04, 1710.05, 1710.06, 1710.061, 1710.07, 1710.11, 1710.12, 1710.13, 4582.06, and 4582.31; to amend, for the purpose of adopting a new section number as indicated in parentheses, section 1710.061 (1710.40); and to enact sections 1710.20, 1710.21, 1710.22, 1710.23, 1710.24, 1710.25, 1710.26, 1710.27, 1710.28, 1710.29, 1710.30, 1710.31, 1710.32, 1710.33, 1710.34, 1710.35, 1710.36, and 1710.37 of the Revised Code to authorize port authorities to create energy special improvement districts for the purpose of developing and implementing plans for special energy improvement projects and to alter the law governing such districts that are governed by a nonprofit corporation.. </v>
      </c>
      <c r="R599" s="2"/>
      <c r="S599" s="2" t="s">
        <v>44</v>
      </c>
    </row>
    <row r="600" ht="15.75" customHeight="1">
      <c r="A600" s="2" t="s">
        <v>1598</v>
      </c>
      <c r="B600" s="2" t="s">
        <v>1445</v>
      </c>
      <c r="C600" s="2" t="s">
        <v>1447</v>
      </c>
      <c r="D600" s="2" t="s">
        <v>1447</v>
      </c>
      <c r="E600" s="2" t="s">
        <v>1448</v>
      </c>
      <c r="F600" s="2" t="s">
        <v>1599</v>
      </c>
      <c r="G600" s="2" t="s">
        <v>407</v>
      </c>
      <c r="I600" s="2">
        <v>47.0</v>
      </c>
      <c r="K600" s="2" t="s">
        <v>1205</v>
      </c>
      <c r="L600" s="2"/>
      <c r="M600" s="2" t="s">
        <v>1600</v>
      </c>
      <c r="N600" s="2" t="s">
        <v>1601</v>
      </c>
      <c r="O600" s="2" t="s">
        <v>29</v>
      </c>
      <c r="P600" s="2" t="s">
        <v>209</v>
      </c>
      <c r="Q600" s="2" t="str">
        <f t="shared" si="6"/>
        <v>Bill Title: Address zero-emissions nuclear resource program, Bill Description: To amend section 4928.02 and to enact sections 4928.75, 4928.751, 4928.752, 4928.753, 4928.754, 4928.755, 4928.756, 4928.757, 4928.7511, 4928.7513, 4928.7514, 4928.7515, 4928.7520, 4928.7521, 4928.7522, 4928.7523, 4928.7524, 4928.7525, 4928.7526, 4928.7527, 4928.7530, 4928.7532, 4928.7533, 4928.7534, and 4928.7540 of the Revised Code regarding the zero-emissions nuclear resource program.. </v>
      </c>
      <c r="R600" s="2"/>
      <c r="S600" s="2" t="s">
        <v>44</v>
      </c>
    </row>
    <row r="601" ht="15.75" customHeight="1">
      <c r="A601" s="2" t="s">
        <v>1598</v>
      </c>
      <c r="B601" s="2" t="s">
        <v>1445</v>
      </c>
      <c r="C601" s="2" t="s">
        <v>1447</v>
      </c>
      <c r="D601" s="2" t="s">
        <v>1447</v>
      </c>
      <c r="E601" s="2" t="s">
        <v>1448</v>
      </c>
      <c r="F601" s="2" t="s">
        <v>1602</v>
      </c>
      <c r="G601" s="2" t="s">
        <v>407</v>
      </c>
      <c r="I601" s="2">
        <v>47.0</v>
      </c>
      <c r="K601" s="2" t="s">
        <v>1205</v>
      </c>
      <c r="L601" s="2"/>
      <c r="M601" s="2" t="s">
        <v>1600</v>
      </c>
      <c r="N601" s="2" t="s">
        <v>1601</v>
      </c>
      <c r="O601" s="2" t="s">
        <v>29</v>
      </c>
      <c r="P601" s="2" t="s">
        <v>413</v>
      </c>
      <c r="Q601" s="2" t="str">
        <f t="shared" si="6"/>
        <v>Bill Title: Address zero-emissions nuclear resource program, Bill Description: To amend section 4928.02 and to enact sections 4928.75, 4928.751, 4928.752, 4928.753, 4928.754, 4928.755, 4928.756, 4928.757, 4928.7511, 4928.7513, 4928.7514, 4928.7515, 4928.7520, 4928.7521, 4928.7522, 4928.7523, 4928.7524, 4928.7525, 4928.7526, 4928.7527, 4928.7530, 4928.7532, 4928.7533, 4928.7534, and 4928.7540 of the Revised Code regarding the zero-emissions nuclear resource program.. </v>
      </c>
      <c r="R601" s="2"/>
      <c r="S601" s="2" t="s">
        <v>44</v>
      </c>
    </row>
    <row r="602" ht="15.75" customHeight="1">
      <c r="A602" s="2" t="s">
        <v>1598</v>
      </c>
      <c r="B602" s="2" t="s">
        <v>1445</v>
      </c>
      <c r="C602" s="2" t="s">
        <v>1447</v>
      </c>
      <c r="D602" s="2" t="s">
        <v>1447</v>
      </c>
      <c r="E602" s="2" t="s">
        <v>1448</v>
      </c>
      <c r="F602" s="2" t="s">
        <v>1603</v>
      </c>
      <c r="G602" s="2" t="s">
        <v>407</v>
      </c>
      <c r="I602" s="2">
        <v>28.0</v>
      </c>
      <c r="K602" s="2" t="s">
        <v>1205</v>
      </c>
      <c r="L602" s="2"/>
      <c r="M602" s="2" t="s">
        <v>1604</v>
      </c>
      <c r="N602" s="2" t="s">
        <v>1605</v>
      </c>
      <c r="O602" s="2" t="s">
        <v>112</v>
      </c>
      <c r="P602" s="2" t="s">
        <v>1606</v>
      </c>
      <c r="Q602" s="2" t="str">
        <f t="shared" si="6"/>
        <v>Bill Title: Allow recovery of national security generation resource costs, Bill Description: To amend sections 4928.01, 4928.02, 4928.141, 4928.142, and 4928.143 of the Revised Code to allow electric distribution utilities to recover costs for a national security generation resource.. </v>
      </c>
      <c r="R602" s="2"/>
      <c r="S602" s="2" t="s">
        <v>65</v>
      </c>
    </row>
    <row r="603" ht="15.75" customHeight="1">
      <c r="A603" s="2" t="s">
        <v>1598</v>
      </c>
      <c r="B603" s="2" t="s">
        <v>1445</v>
      </c>
      <c r="C603" s="2" t="s">
        <v>1447</v>
      </c>
      <c r="D603" s="2" t="s">
        <v>1447</v>
      </c>
      <c r="E603" s="2" t="s">
        <v>1448</v>
      </c>
      <c r="F603" s="2" t="s">
        <v>1607</v>
      </c>
      <c r="G603" s="2" t="s">
        <v>407</v>
      </c>
      <c r="I603" s="2">
        <v>26.0</v>
      </c>
      <c r="K603" s="2" t="s">
        <v>1205</v>
      </c>
      <c r="L603" s="2"/>
      <c r="M603" s="2" t="s">
        <v>1608</v>
      </c>
      <c r="N603" s="2" t="s">
        <v>1605</v>
      </c>
      <c r="O603" s="2" t="s">
        <v>112</v>
      </c>
      <c r="P603" s="2" t="s">
        <v>470</v>
      </c>
      <c r="Q603" s="2" t="str">
        <f t="shared" si="6"/>
        <v>Bill Title: Allow recovery of national security generation resource cost, Bill Description: To amend sections 4928.01, 4928.02, 4928.141, 4928.142, and 4928.143 of the Revised Code to allow electric distribution utilities to recover costs for a national security generation resource.. </v>
      </c>
      <c r="R603" s="2"/>
      <c r="S603" s="2" t="s">
        <v>65</v>
      </c>
    </row>
    <row r="604" ht="15.75" customHeight="1">
      <c r="A604" s="2" t="s">
        <v>1598</v>
      </c>
      <c r="B604" s="2" t="s">
        <v>1445</v>
      </c>
      <c r="C604" s="2" t="s">
        <v>1447</v>
      </c>
      <c r="D604" s="2" t="s">
        <v>1447</v>
      </c>
      <c r="E604" s="2" t="s">
        <v>1448</v>
      </c>
      <c r="F604" s="2" t="s">
        <v>1609</v>
      </c>
      <c r="G604" s="2" t="s">
        <v>407</v>
      </c>
      <c r="I604" s="2">
        <v>19.0</v>
      </c>
      <c r="K604" s="2" t="s">
        <v>1205</v>
      </c>
      <c r="L604" s="2"/>
      <c r="M604" s="2" t="s">
        <v>1610</v>
      </c>
      <c r="N604" s="2" t="s">
        <v>1611</v>
      </c>
      <c r="O604" s="2" t="s">
        <v>1612</v>
      </c>
      <c r="P604" s="2" t="s">
        <v>36</v>
      </c>
      <c r="Q604" s="2" t="str">
        <f t="shared" si="6"/>
        <v>Bill Title: Regards competitive retail electric service law, Bill Description: To amend sections 4928.01, 4928.02, 4928.143, 4928.17, and 4928.34 and to enact section 4928.25 of the Revised Code regarding the competitive retail electric service law.. </v>
      </c>
      <c r="R604" s="2"/>
      <c r="S604" s="2" t="s">
        <v>31</v>
      </c>
    </row>
    <row r="605" ht="15.75" customHeight="1">
      <c r="A605" s="2" t="s">
        <v>1613</v>
      </c>
      <c r="B605" s="2" t="s">
        <v>1446</v>
      </c>
      <c r="C605" s="2" t="s">
        <v>1447</v>
      </c>
      <c r="D605" s="2" t="s">
        <v>1447</v>
      </c>
      <c r="E605" s="2" t="s">
        <v>1448</v>
      </c>
      <c r="F605" s="2" t="s">
        <v>1614</v>
      </c>
      <c r="G605" s="2" t="s">
        <v>407</v>
      </c>
      <c r="I605" s="2">
        <v>34.0</v>
      </c>
      <c r="K605" s="2" t="s">
        <v>1205</v>
      </c>
      <c r="L605" s="2"/>
      <c r="M605" s="2" t="s">
        <v>1615</v>
      </c>
      <c r="N605" s="2" t="s">
        <v>1616</v>
      </c>
      <c r="O605" s="2" t="s">
        <v>63</v>
      </c>
      <c r="P605" s="2" t="s">
        <v>36</v>
      </c>
      <c r="Q605" s="2" t="str">
        <f t="shared" si="6"/>
        <v>Bill Title: Regards utility refunds, market rate service, corporate being, Bill Description: To amend sections 4928.01, 4928.04, 4928.05, 4928.06, 4928.14, 4928.141, 4928.142, 4928.144, 4928.17, 4928.18, 4928.20, 4928.23, 4928.231, 4928.232, 4928.31, 4928.34, 4928.35, 4928.542, and 4933.81; to amend, for the purpose of adopting a new section number as indicated in parentheses, section 4928.04 (4928.041); to enact new section 4928.04 and sections 4903.191, 4928.28, 4928.281, 4928.29, and 4928.30; and to repeal section 4928.143 of the Revised Code to require refunds to utility customers who have been improperly charged, to eliminate electric security plans and require all electric standard service offers to be delivered through market-rate offers, and to strengthen corporate separation requirements.. </v>
      </c>
      <c r="R605" s="2"/>
      <c r="S605" s="2" t="s">
        <v>65</v>
      </c>
    </row>
    <row r="606" ht="15.75" customHeight="1">
      <c r="A606" s="2" t="s">
        <v>1613</v>
      </c>
      <c r="B606" s="2" t="s">
        <v>1446</v>
      </c>
      <c r="C606" s="2" t="s">
        <v>1447</v>
      </c>
      <c r="D606" s="2" t="s">
        <v>1447</v>
      </c>
      <c r="E606" s="2" t="s">
        <v>1448</v>
      </c>
      <c r="F606" s="2" t="s">
        <v>1617</v>
      </c>
      <c r="G606" s="2" t="s">
        <v>407</v>
      </c>
      <c r="I606" s="2">
        <v>21.0</v>
      </c>
      <c r="K606" s="2" t="s">
        <v>1205</v>
      </c>
      <c r="L606" s="2"/>
      <c r="M606" s="2" t="s">
        <v>1618</v>
      </c>
      <c r="N606" s="2" t="s">
        <v>1619</v>
      </c>
      <c r="O606" s="2" t="s">
        <v>1620</v>
      </c>
      <c r="P606" s="2" t="s">
        <v>64</v>
      </c>
      <c r="Q606" s="2" t="str">
        <f t="shared" si="6"/>
        <v>Bill Title: Repeal legacy generation resource provisions of H.B. 6, Bill Description: To amend section 4928.01 and to repeal section 4928.148 of the Revised Code to repeal the legacy generation resource provisions of H.B. 6 of the 133rd General Assembly and provide customers refunds.. </v>
      </c>
      <c r="R606" s="2"/>
      <c r="S606" s="2" t="s">
        <v>65</v>
      </c>
    </row>
    <row r="607" ht="15.75" customHeight="1">
      <c r="A607" s="2" t="s">
        <v>1613</v>
      </c>
      <c r="B607" s="2" t="s">
        <v>1446</v>
      </c>
      <c r="C607" s="2" t="s">
        <v>1447</v>
      </c>
      <c r="D607" s="2" t="s">
        <v>1447</v>
      </c>
      <c r="E607" s="2" t="s">
        <v>1448</v>
      </c>
      <c r="F607" s="2" t="s">
        <v>1621</v>
      </c>
      <c r="G607" s="2" t="s">
        <v>407</v>
      </c>
      <c r="I607" s="2">
        <v>19.0</v>
      </c>
      <c r="K607" s="2" t="s">
        <v>1205</v>
      </c>
      <c r="L607" s="2"/>
      <c r="M607" s="2" t="s">
        <v>1622</v>
      </c>
      <c r="N607" s="2" t="s">
        <v>1623</v>
      </c>
      <c r="O607" s="2" t="s">
        <v>555</v>
      </c>
      <c r="P607" s="2" t="s">
        <v>1624</v>
      </c>
      <c r="Q607" s="2" t="str">
        <f t="shared" si="6"/>
        <v>Bill Title: Repeal electric security plans; revise electric service law, Bill Description: To amend sections 4928.14, 4928.141, 4928.142, 4928.143, 4928.144, 4928.148, 4928.17, 4928.20, 4928.23, 4928.231, 4928.232, and 4928.542 of the Revised Code to repeal electric security plans and make other changes to the law regarding competitive retail electric service.. </v>
      </c>
      <c r="R607" s="2"/>
      <c r="S607" s="2" t="s">
        <v>65</v>
      </c>
    </row>
    <row r="608" ht="15.75" customHeight="1">
      <c r="A608" s="2" t="s">
        <v>1613</v>
      </c>
      <c r="B608" s="2" t="s">
        <v>1446</v>
      </c>
      <c r="C608" s="2" t="s">
        <v>1447</v>
      </c>
      <c r="D608" s="2" t="s">
        <v>1447</v>
      </c>
      <c r="E608" s="2" t="s">
        <v>1448</v>
      </c>
      <c r="F608" s="2" t="s">
        <v>1625</v>
      </c>
      <c r="G608" s="2" t="s">
        <v>407</v>
      </c>
      <c r="I608" s="2">
        <v>19.0</v>
      </c>
      <c r="K608" s="2" t="s">
        <v>1205</v>
      </c>
      <c r="L608" s="2"/>
      <c r="M608" s="2" t="s">
        <v>1626</v>
      </c>
      <c r="N608" s="2" t="s">
        <v>1627</v>
      </c>
      <c r="O608" s="2" t="s">
        <v>1628</v>
      </c>
      <c r="P608" s="2" t="s">
        <v>52</v>
      </c>
      <c r="Q608" s="2" t="str">
        <f t="shared" si="6"/>
        <v>Bill Title: Repeal certain utility cost recovery mechanisms; provide refunds, Bill Description: To amend section 4928.01 and to repeal section 4928.148 of the Revised Code to repeal the nonbypassable cost recovery mechanisms associated with legacy generation resources and to provide customer refunds.. </v>
      </c>
      <c r="R608" s="2"/>
      <c r="S608" s="2" t="s">
        <v>65</v>
      </c>
    </row>
    <row r="609" ht="15.75" customHeight="1">
      <c r="A609" s="2" t="s">
        <v>1613</v>
      </c>
      <c r="B609" s="2" t="s">
        <v>1446</v>
      </c>
      <c r="C609" s="2" t="s">
        <v>1447</v>
      </c>
      <c r="D609" s="2" t="s">
        <v>1447</v>
      </c>
      <c r="E609" s="2" t="s">
        <v>1448</v>
      </c>
      <c r="F609" s="2" t="s">
        <v>1629</v>
      </c>
      <c r="G609" s="2" t="s">
        <v>407</v>
      </c>
      <c r="I609" s="2">
        <v>16.0</v>
      </c>
      <c r="K609" s="2" t="s">
        <v>1205</v>
      </c>
      <c r="L609" s="2"/>
      <c r="M609" s="2" t="s">
        <v>1630</v>
      </c>
      <c r="N609" s="2" t="s">
        <v>1631</v>
      </c>
      <c r="O609" s="2" t="s">
        <v>63</v>
      </c>
      <c r="P609" s="2" t="s">
        <v>64</v>
      </c>
      <c r="Q609" s="2" t="str">
        <f t="shared" si="6"/>
        <v>Bill Title: Regards electric regulation, decoupling, and customer refunds, Bill Description: To amend section 4928.143 and to repeal section 4928.471 of the Revised Code to terminate decoupling mechanisms authorized under H.B. 6 of the 133rd General Assembly, to modify the significantly excessive earnings determination for an electric security plan, and to provide refunds to retail electric customers in the state.. </v>
      </c>
      <c r="R609" s="2"/>
      <c r="S609" s="2" t="s">
        <v>287</v>
      </c>
    </row>
    <row r="610" ht="15.75" customHeight="1">
      <c r="A610" s="2" t="s">
        <v>1613</v>
      </c>
      <c r="B610" s="2" t="s">
        <v>1446</v>
      </c>
      <c r="C610" s="2" t="s">
        <v>1447</v>
      </c>
      <c r="D610" s="2" t="s">
        <v>1447</v>
      </c>
      <c r="E610" s="2" t="s">
        <v>1448</v>
      </c>
      <c r="F610" s="2" t="s">
        <v>1632</v>
      </c>
      <c r="G610" s="2" t="s">
        <v>407</v>
      </c>
      <c r="I610" s="2">
        <v>7.0</v>
      </c>
      <c r="K610" s="2" t="s">
        <v>1205</v>
      </c>
      <c r="L610" s="2"/>
      <c r="M610" s="2" t="s">
        <v>1633</v>
      </c>
      <c r="N610" s="2" t="s">
        <v>1634</v>
      </c>
      <c r="O610" s="2" t="s">
        <v>35</v>
      </c>
      <c r="P610" s="2" t="s">
        <v>36</v>
      </c>
      <c r="Q610" s="2" t="str">
        <f t="shared" si="6"/>
        <v>Bill Title: Repeal renewable resource credit payment provisions of HB 6, Bill Description: To amend sections 3706.40, 3706.41, 3706.43, 3706.45, 3706.46, 3706.49, 3706.55, 3706.59, 3706.61, 4928.64, and 4928.645 and to repeal sections 3706.53 and 4928.642 of the Revised Code to repeal the renewable resource credit payment provisions enacted under H.B. 6 of the 133rd General Assembly.. </v>
      </c>
      <c r="R610" s="2"/>
      <c r="S610" s="2" t="s">
        <v>44</v>
      </c>
    </row>
    <row r="611" ht="15.75" customHeight="1">
      <c r="A611" s="2" t="s">
        <v>1635</v>
      </c>
      <c r="B611" s="2" t="s">
        <v>1445</v>
      </c>
      <c r="C611" s="2" t="s">
        <v>1447</v>
      </c>
      <c r="D611" s="2" t="s">
        <v>1447</v>
      </c>
      <c r="E611" s="2" t="s">
        <v>1448</v>
      </c>
      <c r="F611" s="2" t="s">
        <v>1636</v>
      </c>
      <c r="G611" s="2" t="s">
        <v>407</v>
      </c>
      <c r="I611" s="2">
        <v>84.0</v>
      </c>
      <c r="K611" s="2" t="s">
        <v>1205</v>
      </c>
      <c r="L611" s="2"/>
      <c r="M611" s="2" t="s">
        <v>1637</v>
      </c>
      <c r="N611" s="2" t="s">
        <v>1638</v>
      </c>
      <c r="O611" s="2" t="s">
        <v>1639</v>
      </c>
      <c r="P611" s="2" t="s">
        <v>1624</v>
      </c>
      <c r="Q611" s="2" t="str">
        <f t="shared" si="6"/>
        <v>Bill Title: Revise law governing wind farms and solar facilities, Bill Description: To amend sections 4906.01, 4906.02, and 4906.10 and to enact sections 303.57, 303.58, 303.59, 303.60, 303.61, 303.62, 4906.021, 4906.022, 4906.023, 4906.024, 4906.025, 4906.101, 4906.102, 4906.103, 4906.21, 4906.211, 4906.212, 4906.22, 4906.221, 4906.222, 4906.30, and 4906.31 of the Revised Code to permit a board of county commissioners to prevent power siting board certification of certain wind and solar facilities, to provide for ad hoc members of the power siting board, and to establish decommissioning requirements for certain wind and solar facilities.. </v>
      </c>
      <c r="R611" s="2"/>
      <c r="S611" s="2" t="s">
        <v>31</v>
      </c>
    </row>
    <row r="612" ht="15.75" customHeight="1">
      <c r="A612" s="2" t="s">
        <v>1635</v>
      </c>
      <c r="B612" s="2" t="s">
        <v>1445</v>
      </c>
      <c r="C612" s="2" t="s">
        <v>1447</v>
      </c>
      <c r="D612" s="2" t="s">
        <v>1447</v>
      </c>
      <c r="E612" s="2" t="s">
        <v>1448</v>
      </c>
      <c r="F612" s="2" t="s">
        <v>1640</v>
      </c>
      <c r="G612" s="2" t="s">
        <v>407</v>
      </c>
      <c r="I612" s="2">
        <v>39.0</v>
      </c>
      <c r="K612" s="2" t="s">
        <v>1205</v>
      </c>
      <c r="L612" s="2"/>
      <c r="M612" s="2" t="s">
        <v>1641</v>
      </c>
      <c r="N612" s="2" t="s">
        <v>1642</v>
      </c>
      <c r="O612" s="2" t="s">
        <v>332</v>
      </c>
      <c r="P612" s="2" t="s">
        <v>1624</v>
      </c>
      <c r="Q612" s="2" t="str">
        <f t="shared" si="6"/>
        <v>Bill Title: Regards wind farm applications, setbacks, and referenda, Bill Description: To amend sections 4906.01, 4906.10, 4906.13, 4906.20, and 4906.201 and to enact sections 519.215, 519.217, 519.219, 519.2111, 519.2113, 519.2115, 519.2117, 519.2119, 519.2121, 519.2123, 4906.101, 4906.203, and 4906.30 of the Revised Code to require inclusion of safety specifications in wind farm certificate applications, to modify wind turbine setbacks, and to permit a township referendum vote on certain wind farm and solar facility certificates.. </v>
      </c>
      <c r="R612" s="2"/>
      <c r="S612" s="2" t="s">
        <v>31</v>
      </c>
    </row>
    <row r="613" ht="15.75" customHeight="1">
      <c r="A613" s="2" t="s">
        <v>1635</v>
      </c>
      <c r="B613" s="2" t="s">
        <v>1445</v>
      </c>
      <c r="C613" s="2" t="s">
        <v>1447</v>
      </c>
      <c r="D613" s="2" t="s">
        <v>1447</v>
      </c>
      <c r="E613" s="2" t="s">
        <v>1448</v>
      </c>
      <c r="F613" s="2" t="s">
        <v>1643</v>
      </c>
      <c r="G613" s="2" t="s">
        <v>407</v>
      </c>
      <c r="I613" s="2">
        <v>17.0</v>
      </c>
      <c r="K613" s="2" t="s">
        <v>1205</v>
      </c>
      <c r="L613" s="2"/>
      <c r="M613" s="2" t="s">
        <v>1507</v>
      </c>
      <c r="N613" s="2" t="s">
        <v>1508</v>
      </c>
      <c r="O613" s="2" t="s">
        <v>128</v>
      </c>
      <c r="P613" s="2" t="s">
        <v>215</v>
      </c>
      <c r="Q613" s="2" t="str">
        <f t="shared" si="6"/>
        <v>Bill Title: Regards regulation of wind farms and wind turbine setbacks, Bill Description: To amend sections 4906.10, 4906.13, 4906.20, and 4906.201; to amend, for the purpose of adopting a new section number as indicated in parentheses, section 519.214 (519.215); and to enact new section 519.214 and sections 4906.101 and 4906.203 of the Revised Code to require inclusion of safety specifications in wind farm certificate applications, to modify wind turbine setbacks, and to permit a township referendum vote on certain wind farm certificates.. </v>
      </c>
      <c r="R613" s="2"/>
      <c r="S613" s="2" t="s">
        <v>31</v>
      </c>
    </row>
    <row r="614" ht="15.75" customHeight="1">
      <c r="A614" s="2" t="s">
        <v>1644</v>
      </c>
      <c r="B614" s="2" t="s">
        <v>1645</v>
      </c>
      <c r="C614" s="2" t="s">
        <v>1646</v>
      </c>
      <c r="E614" s="2" t="s">
        <v>1647</v>
      </c>
      <c r="F614" s="2" t="s">
        <v>1648</v>
      </c>
      <c r="G614" s="2" t="s">
        <v>19</v>
      </c>
      <c r="I614" s="2">
        <v>46.0</v>
      </c>
      <c r="K614" s="2" t="s">
        <v>1649</v>
      </c>
      <c r="L614" s="2"/>
      <c r="M614" s="2" t="s">
        <v>1650</v>
      </c>
      <c r="N614" s="2" t="s">
        <v>1650</v>
      </c>
      <c r="O614" s="2" t="s">
        <v>1651</v>
      </c>
      <c r="P614" s="2" t="s">
        <v>1624</v>
      </c>
      <c r="Q614" s="2" t="str">
        <f t="shared" ref="Q614:Q995" si="7">CONCATENATE("Bill Title: ", M614, " - Bill Description: ", N614)</f>
        <v>Bill Title: Revises "New Jersey Transportation Trust Fund Authority Act"; establishes State Transportation Infrastructure Bank within NJ Environmental Infrastructure Trust; renames NJ Environmental Infrastructure Trust. - Bill Description: Revises "New Jersey Transportation Trust Fund Authority Act"; establishes State Transportation Infrastructure Bank within NJ Environmental Infrastructure Trust; renames NJ Environmental Infrastructure Trust.</v>
      </c>
      <c r="R614" s="2"/>
    </row>
    <row r="615" ht="15.75" customHeight="1">
      <c r="A615" s="2" t="s">
        <v>1644</v>
      </c>
      <c r="B615" s="2" t="s">
        <v>1645</v>
      </c>
      <c r="C615" s="2" t="s">
        <v>1646</v>
      </c>
      <c r="E615" s="2" t="s">
        <v>1647</v>
      </c>
      <c r="F615" s="2" t="s">
        <v>1652</v>
      </c>
      <c r="G615" s="2" t="s">
        <v>19</v>
      </c>
      <c r="I615" s="2">
        <v>33.0</v>
      </c>
      <c r="K615" s="2" t="s">
        <v>1649</v>
      </c>
      <c r="L615" s="2"/>
      <c r="M615" s="2" t="s">
        <v>1650</v>
      </c>
      <c r="N615" s="2" t="s">
        <v>1650</v>
      </c>
      <c r="O615" s="2" t="s">
        <v>1653</v>
      </c>
      <c r="P615" s="2" t="s">
        <v>64</v>
      </c>
      <c r="Q615" s="2" t="str">
        <f t="shared" si="7"/>
        <v>Bill Title: Revises "New Jersey Transportation Trust Fund Authority Act"; establishes State Transportation Infrastructure Bank within NJ Environmental Infrastructure Trust; renames NJ Environmental Infrastructure Trust. - Bill Description: Revises "New Jersey Transportation Trust Fund Authority Act"; establishes State Transportation Infrastructure Bank within NJ Environmental Infrastructure Trust; renames NJ Environmental Infrastructure Trust.</v>
      </c>
      <c r="R615" s="2"/>
    </row>
    <row r="616" ht="15.75" customHeight="1">
      <c r="A616" s="2" t="s">
        <v>1644</v>
      </c>
      <c r="B616" s="2" t="s">
        <v>1645</v>
      </c>
      <c r="C616" s="2" t="s">
        <v>1646</v>
      </c>
      <c r="E616" s="2" t="s">
        <v>1647</v>
      </c>
      <c r="F616" s="2" t="s">
        <v>1654</v>
      </c>
      <c r="G616" s="2" t="s">
        <v>19</v>
      </c>
      <c r="I616" s="2">
        <v>31.0</v>
      </c>
      <c r="K616" s="2" t="s">
        <v>1649</v>
      </c>
      <c r="L616" s="2"/>
      <c r="M616" s="2" t="s">
        <v>1655</v>
      </c>
      <c r="N616" s="2" t="s">
        <v>1655</v>
      </c>
      <c r="O616" s="2" t="s">
        <v>1656</v>
      </c>
      <c r="P616" s="2" t="s">
        <v>1364</v>
      </c>
      <c r="Q616" s="2" t="str">
        <f t="shared" si="7"/>
        <v>Bill Title: Adjusts certain State taxes to support strengthened investments in public and private assets in this State.* - Bill Description: Adjusts certain State taxes to support strengthened investments in public and private assets in this State.*</v>
      </c>
      <c r="R616" s="2"/>
      <c r="S616" s="2" t="s">
        <v>79</v>
      </c>
    </row>
    <row r="617" ht="15.75" customHeight="1">
      <c r="A617" s="2" t="s">
        <v>1644</v>
      </c>
      <c r="B617" s="2" t="s">
        <v>1645</v>
      </c>
      <c r="C617" s="2" t="s">
        <v>1646</v>
      </c>
      <c r="E617" s="2" t="s">
        <v>1647</v>
      </c>
      <c r="F617" s="2" t="s">
        <v>1657</v>
      </c>
      <c r="G617" s="2" t="s">
        <v>19</v>
      </c>
      <c r="I617" s="2">
        <v>28.0</v>
      </c>
      <c r="K617" s="2" t="s">
        <v>1649</v>
      </c>
      <c r="L617" s="2"/>
      <c r="M617" s="2" t="s">
        <v>1658</v>
      </c>
      <c r="N617" s="2" t="s">
        <v>1658</v>
      </c>
      <c r="O617" s="2" t="s">
        <v>1659</v>
      </c>
      <c r="P617" s="2" t="s">
        <v>144</v>
      </c>
      <c r="Q617" s="2" t="str">
        <f t="shared" si="7"/>
        <v>Bill Title: "New Jersey Economic Recovery Act of 2020"; provides for administration of programs and policies related to jobs, property development, food deserts, community partnerships, small and early stage businesses, State procurement, wind energy, and film production, and makes an appropriation. - Bill Description: "New Jersey Economic Recovery Act of 2020"; provides for administration of programs and policies related to jobs, property development, food deserts, community partnerships, small and early stage businesses, State procurement, wind energy, and film production, and makes an appropriation.</v>
      </c>
      <c r="R617" s="2"/>
      <c r="S617" s="2" t="s">
        <v>260</v>
      </c>
    </row>
    <row r="618" ht="15.75" customHeight="1">
      <c r="A618" s="2" t="s">
        <v>1644</v>
      </c>
      <c r="B618" s="2" t="s">
        <v>1645</v>
      </c>
      <c r="C618" s="2" t="s">
        <v>1646</v>
      </c>
      <c r="E618" s="2" t="s">
        <v>1647</v>
      </c>
      <c r="F618" s="2" t="s">
        <v>1660</v>
      </c>
      <c r="G618" s="2" t="s">
        <v>19</v>
      </c>
      <c r="I618" s="2">
        <v>24.0</v>
      </c>
      <c r="K618" s="2" t="s">
        <v>1649</v>
      </c>
      <c r="L618" s="2"/>
      <c r="M618" s="2" t="s">
        <v>1658</v>
      </c>
      <c r="N618" s="2" t="s">
        <v>1658</v>
      </c>
      <c r="O618" s="2" t="s">
        <v>128</v>
      </c>
      <c r="P618" s="2" t="s">
        <v>144</v>
      </c>
      <c r="Q618" s="2" t="str">
        <f t="shared" si="7"/>
        <v>Bill Title: "New Jersey Economic Recovery Act of 2020"; provides for administration of programs and policies related to jobs, property development, food deserts, community partnerships, small and early stage businesses, State procurement, wind energy, and film production, and makes an appropriation. - Bill Description: "New Jersey Economic Recovery Act of 2020"; provides for administration of programs and policies related to jobs, property development, food deserts, community partnerships, small and early stage businesses, State procurement, wind energy, and film production, and makes an appropriation.</v>
      </c>
      <c r="R618" s="2"/>
      <c r="S618" s="2" t="s">
        <v>260</v>
      </c>
    </row>
    <row r="619" ht="15.75" customHeight="1">
      <c r="A619" s="2" t="s">
        <v>1644</v>
      </c>
      <c r="B619" s="2" t="s">
        <v>1645</v>
      </c>
      <c r="C619" s="2" t="s">
        <v>1646</v>
      </c>
      <c r="E619" s="2" t="s">
        <v>1647</v>
      </c>
      <c r="F619" s="2" t="s">
        <v>1661</v>
      </c>
      <c r="G619" s="2" t="s">
        <v>19</v>
      </c>
      <c r="I619" s="2">
        <v>18.0</v>
      </c>
      <c r="K619" s="2" t="s">
        <v>1649</v>
      </c>
      <c r="L619" s="2"/>
      <c r="M619" s="2" t="s">
        <v>1662</v>
      </c>
      <c r="N619" s="2" t="s">
        <v>1662</v>
      </c>
      <c r="O619" s="2" t="s">
        <v>1663</v>
      </c>
      <c r="P619" s="2" t="s">
        <v>52</v>
      </c>
      <c r="Q619" s="2" t="str">
        <f t="shared" si="7"/>
        <v>Bill Title: Directs BPU to establish program concerning renewable natural gas; provides gas public utilities with customer rate recovery mechanism for costs associated with program. - Bill Description: Directs BPU to establish program concerning renewable natural gas; provides gas public utilities with customer rate recovery mechanism for costs associated with program.</v>
      </c>
      <c r="R619" s="2"/>
      <c r="S619" s="2" t="s">
        <v>44</v>
      </c>
    </row>
    <row r="620" ht="15.75" customHeight="1">
      <c r="A620" s="2" t="s">
        <v>1644</v>
      </c>
      <c r="B620" s="2" t="s">
        <v>1645</v>
      </c>
      <c r="C620" s="2" t="s">
        <v>1646</v>
      </c>
      <c r="E620" s="2" t="s">
        <v>1647</v>
      </c>
      <c r="F620" s="2" t="s">
        <v>1664</v>
      </c>
      <c r="G620" s="2" t="s">
        <v>19</v>
      </c>
      <c r="I620" s="2">
        <v>17.0</v>
      </c>
      <c r="K620" s="2" t="s">
        <v>1649</v>
      </c>
      <c r="L620" s="2"/>
      <c r="M620" s="2" t="s">
        <v>1665</v>
      </c>
      <c r="N620" s="2" t="s">
        <v>1665</v>
      </c>
      <c r="O620" s="2" t="s">
        <v>1666</v>
      </c>
      <c r="P620" s="2" t="s">
        <v>36</v>
      </c>
      <c r="Q620" s="2" t="str">
        <f t="shared" si="7"/>
        <v>Bill Title: Establishes the "Energy Infrastructure Public-Private Partnership Act." - Bill Description: Establishes the "Energy Infrastructure Public-Private Partnership Act."</v>
      </c>
      <c r="R620" s="2"/>
      <c r="S620" s="2" t="s">
        <v>31</v>
      </c>
    </row>
    <row r="621" ht="15.75" customHeight="1">
      <c r="A621" s="2" t="s">
        <v>1644</v>
      </c>
      <c r="B621" s="2" t="s">
        <v>1645</v>
      </c>
      <c r="C621" s="2" t="s">
        <v>1646</v>
      </c>
      <c r="E621" s="2" t="s">
        <v>1647</v>
      </c>
      <c r="F621" s="2" t="s">
        <v>1667</v>
      </c>
      <c r="G621" s="2" t="s">
        <v>19</v>
      </c>
      <c r="I621" s="2">
        <v>17.0</v>
      </c>
      <c r="K621" s="2" t="s">
        <v>1649</v>
      </c>
      <c r="L621" s="2"/>
      <c r="M621" s="2" t="s">
        <v>1668</v>
      </c>
      <c r="N621" s="2" t="s">
        <v>1668</v>
      </c>
      <c r="O621" s="2" t="s">
        <v>290</v>
      </c>
      <c r="P621" s="2" t="s">
        <v>24</v>
      </c>
      <c r="Q621" s="2" t="str">
        <f t="shared" si="7"/>
        <v>Bill Title: Revises various provisions of "New Jersey Economic Recovery Act of 2020" and other economic development programs; establishes New Jersey Innovation Fellows Program; appropriates $10 million. - Bill Description: Revises various provisions of "New Jersey Economic Recovery Act of 2020" and other economic development programs; establishes New Jersey Innovation Fellows Program; appropriates $10 million.</v>
      </c>
      <c r="R621" s="2"/>
      <c r="S621" s="2" t="s">
        <v>260</v>
      </c>
    </row>
    <row r="622" ht="15.75" customHeight="1">
      <c r="A622" s="2" t="s">
        <v>1644</v>
      </c>
      <c r="B622" s="2" t="s">
        <v>1645</v>
      </c>
      <c r="C622" s="2" t="s">
        <v>1646</v>
      </c>
      <c r="E622" s="2" t="s">
        <v>1647</v>
      </c>
      <c r="F622" s="2" t="s">
        <v>1669</v>
      </c>
      <c r="G622" s="2" t="s">
        <v>19</v>
      </c>
      <c r="I622" s="2">
        <v>15.0</v>
      </c>
      <c r="K622" s="2" t="s">
        <v>1649</v>
      </c>
      <c r="L622" s="2"/>
      <c r="M622" s="2" t="s">
        <v>1670</v>
      </c>
      <c r="N622" s="2" t="s">
        <v>1670</v>
      </c>
      <c r="O622" s="2" t="s">
        <v>1671</v>
      </c>
      <c r="P622" s="2" t="s">
        <v>1098</v>
      </c>
      <c r="Q622" s="2" t="str">
        <f t="shared" si="7"/>
        <v>Bill Title: Permits public-private partnership agreements for certain building and highway infrastructure projects; provides for EDA oversight. - Bill Description: Permits public-private partnership agreements for certain building and highway infrastructure projects; provides for EDA oversight.</v>
      </c>
      <c r="R622" s="2"/>
    </row>
    <row r="623" ht="15.75" customHeight="1">
      <c r="A623" s="2" t="s">
        <v>1644</v>
      </c>
      <c r="B623" s="2" t="s">
        <v>1645</v>
      </c>
      <c r="C623" s="2" t="s">
        <v>1646</v>
      </c>
      <c r="E623" s="2" t="s">
        <v>1647</v>
      </c>
      <c r="F623" s="2" t="s">
        <v>1672</v>
      </c>
      <c r="G623" s="2" t="s">
        <v>19</v>
      </c>
      <c r="I623" s="2">
        <v>14.0</v>
      </c>
      <c r="K623" s="2" t="s">
        <v>1649</v>
      </c>
      <c r="L623" s="2"/>
      <c r="M623" s="2" t="s">
        <v>1668</v>
      </c>
      <c r="N623" s="2" t="s">
        <v>1668</v>
      </c>
      <c r="O623" s="2" t="s">
        <v>290</v>
      </c>
      <c r="P623" s="2" t="s">
        <v>1098</v>
      </c>
      <c r="Q623" s="2" t="str">
        <f t="shared" si="7"/>
        <v>Bill Title: Revises various provisions of "New Jersey Economic Recovery Act of 2020" and other economic development programs; establishes New Jersey Innovation Fellows Program; appropriates $10 million. - Bill Description: Revises various provisions of "New Jersey Economic Recovery Act of 2020" and other economic development programs; establishes New Jersey Innovation Fellows Program; appropriates $10 million.</v>
      </c>
      <c r="R623" s="2"/>
      <c r="S623" s="2" t="s">
        <v>260</v>
      </c>
    </row>
    <row r="624" ht="15.75" customHeight="1">
      <c r="A624" s="2" t="s">
        <v>1644</v>
      </c>
      <c r="B624" s="2" t="s">
        <v>1645</v>
      </c>
      <c r="C624" s="2" t="s">
        <v>1646</v>
      </c>
      <c r="E624" s="2" t="s">
        <v>1647</v>
      </c>
      <c r="F624" s="2" t="s">
        <v>1673</v>
      </c>
      <c r="G624" s="2" t="s">
        <v>19</v>
      </c>
      <c r="I624" s="2">
        <v>11.0</v>
      </c>
      <c r="K624" s="2" t="s">
        <v>1649</v>
      </c>
      <c r="L624" s="2"/>
      <c r="M624" s="2" t="s">
        <v>1674</v>
      </c>
      <c r="N624" s="2" t="s">
        <v>1674</v>
      </c>
      <c r="O624" s="2" t="s">
        <v>1675</v>
      </c>
      <c r="P624" s="2" t="s">
        <v>73</v>
      </c>
      <c r="Q624" s="2" t="str">
        <f t="shared" si="7"/>
        <v>Bill Title: Establishes procedures for awarding of design-build contracts. - Bill Description: Establishes procedures for awarding of design-build contracts.</v>
      </c>
      <c r="R624" s="2"/>
    </row>
    <row r="625" ht="15.75" customHeight="1">
      <c r="A625" s="2" t="s">
        <v>1644</v>
      </c>
      <c r="B625" s="2" t="s">
        <v>1645</v>
      </c>
      <c r="C625" s="2" t="s">
        <v>1646</v>
      </c>
      <c r="E625" s="2" t="s">
        <v>1647</v>
      </c>
      <c r="F625" s="2" t="s">
        <v>1676</v>
      </c>
      <c r="G625" s="2" t="s">
        <v>19</v>
      </c>
      <c r="I625" s="2">
        <v>11.0</v>
      </c>
      <c r="K625" s="2" t="s">
        <v>1649</v>
      </c>
      <c r="L625" s="2"/>
      <c r="M625" s="2" t="s">
        <v>1674</v>
      </c>
      <c r="N625" s="2" t="s">
        <v>1674</v>
      </c>
      <c r="O625" s="2" t="s">
        <v>1677</v>
      </c>
      <c r="P625" s="2" t="s">
        <v>184</v>
      </c>
      <c r="Q625" s="2" t="str">
        <f t="shared" si="7"/>
        <v>Bill Title: Establishes procedures for awarding of design-build contracts. - Bill Description: Establishes procedures for awarding of design-build contracts.</v>
      </c>
      <c r="R625" s="2"/>
    </row>
    <row r="626" ht="15.75" customHeight="1">
      <c r="A626" s="2" t="s">
        <v>1644</v>
      </c>
      <c r="B626" s="2" t="s">
        <v>1645</v>
      </c>
      <c r="C626" s="2" t="s">
        <v>1646</v>
      </c>
      <c r="E626" s="2" t="s">
        <v>1647</v>
      </c>
      <c r="F626" s="2" t="s">
        <v>1678</v>
      </c>
      <c r="G626" s="2" t="s">
        <v>19</v>
      </c>
      <c r="I626" s="2">
        <v>10.0</v>
      </c>
      <c r="K626" s="2" t="s">
        <v>1649</v>
      </c>
      <c r="L626" s="2"/>
      <c r="M626" s="2" t="s">
        <v>1674</v>
      </c>
      <c r="N626" s="2" t="s">
        <v>1674</v>
      </c>
      <c r="O626" s="2" t="s">
        <v>1675</v>
      </c>
      <c r="P626" s="2" t="s">
        <v>24</v>
      </c>
      <c r="Q626" s="2" t="str">
        <f t="shared" si="7"/>
        <v>Bill Title: Establishes procedures for awarding of design-build contracts. - Bill Description: Establishes procedures for awarding of design-build contracts.</v>
      </c>
      <c r="R626" s="2"/>
    </row>
    <row r="627" ht="15.75" customHeight="1">
      <c r="A627" s="2" t="s">
        <v>1644</v>
      </c>
      <c r="B627" s="2" t="s">
        <v>1645</v>
      </c>
      <c r="C627" s="2" t="s">
        <v>1646</v>
      </c>
      <c r="E627" s="2" t="s">
        <v>1647</v>
      </c>
      <c r="F627" s="2" t="s">
        <v>1679</v>
      </c>
      <c r="G627" s="2" t="s">
        <v>19</v>
      </c>
      <c r="I627" s="2">
        <v>9.0</v>
      </c>
      <c r="K627" s="2" t="s">
        <v>1649</v>
      </c>
      <c r="L627" s="2"/>
      <c r="M627" s="2" t="s">
        <v>1670</v>
      </c>
      <c r="N627" s="2" t="s">
        <v>1670</v>
      </c>
      <c r="O627" s="2" t="s">
        <v>1671</v>
      </c>
      <c r="P627" s="2" t="s">
        <v>144</v>
      </c>
      <c r="Q627" s="2" t="str">
        <f t="shared" si="7"/>
        <v>Bill Title: Permits public-private partnership agreements for certain building and highway infrastructure projects; provides for EDA oversight. - Bill Description: Permits public-private partnership agreements for certain building and highway infrastructure projects; provides for EDA oversight.</v>
      </c>
      <c r="R627" s="2"/>
    </row>
    <row r="628" ht="15.75" customHeight="1">
      <c r="A628" s="2" t="s">
        <v>1644</v>
      </c>
      <c r="B628" s="2" t="s">
        <v>1645</v>
      </c>
      <c r="C628" s="2" t="s">
        <v>1646</v>
      </c>
      <c r="E628" s="2" t="s">
        <v>1647</v>
      </c>
      <c r="F628" s="2" t="s">
        <v>1680</v>
      </c>
      <c r="G628" s="2" t="s">
        <v>19</v>
      </c>
      <c r="I628" s="2">
        <v>9.0</v>
      </c>
      <c r="K628" s="2" t="s">
        <v>1649</v>
      </c>
      <c r="L628" s="2"/>
      <c r="M628" s="2" t="s">
        <v>1662</v>
      </c>
      <c r="N628" s="2" t="s">
        <v>1662</v>
      </c>
      <c r="O628" s="2" t="s">
        <v>1681</v>
      </c>
      <c r="P628" s="2" t="s">
        <v>754</v>
      </c>
      <c r="Q628" s="2" t="str">
        <f t="shared" si="7"/>
        <v>Bill Title: Directs BPU to establish program concerning renewable natural gas; provides gas public utilities with customer rate recovery mechanism for costs associated with program. - Bill Description: Directs BPU to establish program concerning renewable natural gas; provides gas public utilities with customer rate recovery mechanism for costs associated with program.</v>
      </c>
      <c r="R628" s="2"/>
      <c r="S628" s="2" t="s">
        <v>44</v>
      </c>
    </row>
    <row r="629" ht="15.75" customHeight="1">
      <c r="A629" s="2" t="s">
        <v>1644</v>
      </c>
      <c r="B629" s="2" t="s">
        <v>1645</v>
      </c>
      <c r="C629" s="2" t="s">
        <v>1646</v>
      </c>
      <c r="E629" s="2" t="s">
        <v>1647</v>
      </c>
      <c r="F629" s="2" t="s">
        <v>1682</v>
      </c>
      <c r="G629" s="2" t="s">
        <v>19</v>
      </c>
      <c r="I629" s="2">
        <v>9.0</v>
      </c>
      <c r="K629" s="2" t="s">
        <v>1649</v>
      </c>
      <c r="L629" s="2"/>
      <c r="M629" s="2" t="s">
        <v>1670</v>
      </c>
      <c r="N629" s="2" t="s">
        <v>1670</v>
      </c>
      <c r="O629" s="2" t="s">
        <v>1683</v>
      </c>
      <c r="P629" s="2" t="s">
        <v>24</v>
      </c>
      <c r="Q629" s="2" t="str">
        <f t="shared" si="7"/>
        <v>Bill Title: Permits public-private partnership agreements for certain building and highway infrastructure projects; provides for EDA oversight. - Bill Description: Permits public-private partnership agreements for certain building and highway infrastructure projects; provides for EDA oversight.</v>
      </c>
      <c r="R629" s="2"/>
    </row>
    <row r="630" ht="15.75" customHeight="1">
      <c r="A630" s="2" t="s">
        <v>1644</v>
      </c>
      <c r="B630" s="2" t="s">
        <v>1645</v>
      </c>
      <c r="C630" s="2" t="s">
        <v>1646</v>
      </c>
      <c r="E630" s="2" t="s">
        <v>1647</v>
      </c>
      <c r="F630" s="2" t="s">
        <v>1684</v>
      </c>
      <c r="G630" s="2" t="s">
        <v>19</v>
      </c>
      <c r="I630" s="2">
        <v>8.0</v>
      </c>
      <c r="K630" s="2" t="s">
        <v>1649</v>
      </c>
      <c r="L630" s="2"/>
      <c r="M630" s="2" t="s">
        <v>1685</v>
      </c>
      <c r="N630" s="2" t="s">
        <v>1685</v>
      </c>
      <c r="O630" s="2" t="s">
        <v>1686</v>
      </c>
      <c r="P630" s="2" t="s">
        <v>470</v>
      </c>
      <c r="Q630" s="2" t="str">
        <f t="shared" si="7"/>
        <v>Bill Title: Establishes "Alternative Fuel Vehicle Transportation Financing Commission" to examine manner in which alternative fuel vehicles may be taxed to contribute to cost of maintaining State transportation system. - Bill Description: Establishes "Alternative Fuel Vehicle Transportation Financing Commission" to examine manner in which alternative fuel vehicles may be taxed to contribute to cost of maintaining State transportation system.</v>
      </c>
      <c r="R630" s="2"/>
      <c r="S630" s="2" t="s">
        <v>79</v>
      </c>
    </row>
    <row r="631" ht="15.75" customHeight="1">
      <c r="A631" s="2" t="s">
        <v>1644</v>
      </c>
      <c r="B631" s="2" t="s">
        <v>1645</v>
      </c>
      <c r="C631" s="2" t="s">
        <v>1646</v>
      </c>
      <c r="E631" s="2" t="s">
        <v>1647</v>
      </c>
      <c r="F631" s="2" t="s">
        <v>1687</v>
      </c>
      <c r="G631" s="2" t="s">
        <v>19</v>
      </c>
      <c r="I631" s="2">
        <v>7.0</v>
      </c>
      <c r="K631" s="2" t="s">
        <v>1649</v>
      </c>
      <c r="L631" s="2"/>
      <c r="M631" s="2" t="s">
        <v>1662</v>
      </c>
      <c r="N631" s="2" t="s">
        <v>1662</v>
      </c>
      <c r="O631" s="2" t="s">
        <v>1681</v>
      </c>
      <c r="P631" s="2" t="s">
        <v>184</v>
      </c>
      <c r="Q631" s="2" t="str">
        <f t="shared" si="7"/>
        <v>Bill Title: Directs BPU to establish program concerning renewable natural gas; provides gas public utilities with customer rate recovery mechanism for costs associated with program. - Bill Description: Directs BPU to establish program concerning renewable natural gas; provides gas public utilities with customer rate recovery mechanism for costs associated with program.</v>
      </c>
      <c r="R631" s="2"/>
      <c r="S631" s="2" t="s">
        <v>44</v>
      </c>
    </row>
    <row r="632" ht="15.75" customHeight="1">
      <c r="A632" s="2" t="s">
        <v>1644</v>
      </c>
      <c r="B632" s="2" t="s">
        <v>1645</v>
      </c>
      <c r="C632" s="2" t="s">
        <v>1646</v>
      </c>
      <c r="E632" s="2" t="s">
        <v>1647</v>
      </c>
      <c r="F632" s="2" t="s">
        <v>1688</v>
      </c>
      <c r="G632" s="2" t="s">
        <v>19</v>
      </c>
      <c r="I632" s="2">
        <v>6.0</v>
      </c>
      <c r="K632" s="2" t="s">
        <v>1649</v>
      </c>
      <c r="L632" s="2"/>
      <c r="M632" s="2" t="s">
        <v>1689</v>
      </c>
      <c r="N632" s="2" t="s">
        <v>1689</v>
      </c>
      <c r="O632" s="2" t="s">
        <v>112</v>
      </c>
      <c r="P632" s="2" t="s">
        <v>367</v>
      </c>
      <c r="Q632" s="2" t="str">
        <f t="shared" si="7"/>
        <v>Bill Title: Excludes certain out-of-State businesses and employees from certain taxes, fees, and business registration requirements when temporarily performing in-State work or services during declared disaster or emergency. - Bill Description: Excludes certain out-of-State businesses and employees from certain taxes, fees, and business registration requirements when temporarily performing in-State work or services during declared disaster or emergency.</v>
      </c>
      <c r="R632" s="2"/>
    </row>
    <row r="633" ht="15.75" customHeight="1">
      <c r="A633" s="2" t="s">
        <v>1644</v>
      </c>
      <c r="B633" s="2" t="s">
        <v>1645</v>
      </c>
      <c r="C633" s="2" t="s">
        <v>1646</v>
      </c>
      <c r="E633" s="2" t="s">
        <v>1647</v>
      </c>
      <c r="F633" s="2" t="s">
        <v>1690</v>
      </c>
      <c r="G633" s="2" t="s">
        <v>19</v>
      </c>
      <c r="I633" s="2">
        <v>5.0</v>
      </c>
      <c r="K633" s="2" t="s">
        <v>1649</v>
      </c>
      <c r="L633" s="2"/>
      <c r="M633" s="2" t="s">
        <v>1662</v>
      </c>
      <c r="N633" s="2" t="s">
        <v>1662</v>
      </c>
      <c r="O633" s="2" t="s">
        <v>1691</v>
      </c>
      <c r="P633" s="2" t="s">
        <v>1692</v>
      </c>
      <c r="Q633" s="2" t="str">
        <f t="shared" si="7"/>
        <v>Bill Title: Directs BPU to establish program concerning renewable natural gas; provides gas public utilities with customer rate recovery mechanism for costs associated with program. - Bill Description: Directs BPU to establish program concerning renewable natural gas; provides gas public utilities with customer rate recovery mechanism for costs associated with program.</v>
      </c>
      <c r="R633" s="2"/>
      <c r="S633" s="2" t="s">
        <v>44</v>
      </c>
    </row>
    <row r="634" ht="15.75" customHeight="1">
      <c r="A634" s="2" t="s">
        <v>1644</v>
      </c>
      <c r="B634" s="2" t="s">
        <v>1645</v>
      </c>
      <c r="C634" s="2" t="s">
        <v>1646</v>
      </c>
      <c r="E634" s="2" t="s">
        <v>1647</v>
      </c>
      <c r="F634" s="2" t="s">
        <v>1693</v>
      </c>
      <c r="G634" s="2" t="s">
        <v>19</v>
      </c>
      <c r="I634" s="2">
        <v>5.0</v>
      </c>
      <c r="K634" s="2" t="s">
        <v>1649</v>
      </c>
      <c r="L634" s="2"/>
      <c r="M634" s="2" t="s">
        <v>1689</v>
      </c>
      <c r="N634" s="2" t="s">
        <v>1689</v>
      </c>
      <c r="O634" s="2" t="s">
        <v>112</v>
      </c>
      <c r="P634" s="2" t="s">
        <v>470</v>
      </c>
      <c r="Q634" s="2" t="str">
        <f t="shared" si="7"/>
        <v>Bill Title: Excludes certain out-of-State businesses and employees from certain taxes, fees, and business registration requirements when temporarily performing in-State work or services during declared disaster or emergency. - Bill Description: Excludes certain out-of-State businesses and employees from certain taxes, fees, and business registration requirements when temporarily performing in-State work or services during declared disaster or emergency.</v>
      </c>
      <c r="R634" s="2"/>
    </row>
    <row r="635" ht="15.75" customHeight="1">
      <c r="A635" s="2" t="s">
        <v>1644</v>
      </c>
      <c r="B635" s="2" t="s">
        <v>1645</v>
      </c>
      <c r="C635" s="2" t="s">
        <v>1646</v>
      </c>
      <c r="E635" s="2" t="s">
        <v>1647</v>
      </c>
      <c r="F635" s="2" t="s">
        <v>1694</v>
      </c>
      <c r="G635" s="2" t="s">
        <v>19</v>
      </c>
      <c r="I635" s="2">
        <v>5.0</v>
      </c>
      <c r="K635" s="2" t="s">
        <v>1649</v>
      </c>
      <c r="L635" s="2"/>
      <c r="M635" s="2" t="s">
        <v>1695</v>
      </c>
      <c r="N635" s="2" t="s">
        <v>1695</v>
      </c>
      <c r="O635" s="2" t="s">
        <v>441</v>
      </c>
      <c r="P635" s="2" t="s">
        <v>24</v>
      </c>
      <c r="Q635" s="2" t="str">
        <f t="shared" si="7"/>
        <v>Bill Title: Dedicates first $300 million from State's participation in Regional Greenhouse Gas Initiative for electric vehicle programs. - Bill Description: Dedicates first $300 million from State's participation in Regional Greenhouse Gas Initiative for electric vehicle programs.</v>
      </c>
      <c r="R635" s="2"/>
      <c r="S635" s="2" t="s">
        <v>145</v>
      </c>
    </row>
    <row r="636" ht="15.75" customHeight="1">
      <c r="A636" s="2" t="s">
        <v>1644</v>
      </c>
      <c r="B636" s="2" t="s">
        <v>1645</v>
      </c>
      <c r="C636" s="2" t="s">
        <v>1646</v>
      </c>
      <c r="E636" s="2" t="s">
        <v>1647</v>
      </c>
      <c r="F636" s="2" t="s">
        <v>1696</v>
      </c>
      <c r="G636" s="2" t="s">
        <v>19</v>
      </c>
      <c r="I636" s="2">
        <v>3.0</v>
      </c>
      <c r="K636" s="2" t="s">
        <v>1649</v>
      </c>
      <c r="L636" s="2"/>
      <c r="M636" s="2" t="s">
        <v>1697</v>
      </c>
      <c r="N636" s="2" t="s">
        <v>1697</v>
      </c>
      <c r="O636" s="2" t="s">
        <v>35</v>
      </c>
      <c r="P636" s="2" t="s">
        <v>367</v>
      </c>
      <c r="Q636" s="2" t="str">
        <f t="shared" si="7"/>
        <v>Bill Title: Increases tax credit provided for qualified investments under "New Jersey Angel Investor Tax Credit Act." - Bill Description: Increases tax credit provided for qualified investments under "New Jersey Angel Investor Tax Credit Act."</v>
      </c>
      <c r="R636" s="2"/>
    </row>
    <row r="637" ht="15.75" customHeight="1">
      <c r="A637" s="2" t="s">
        <v>1644</v>
      </c>
      <c r="B637" s="2" t="s">
        <v>1645</v>
      </c>
      <c r="C637" s="2" t="s">
        <v>1646</v>
      </c>
      <c r="E637" s="2" t="s">
        <v>1647</v>
      </c>
      <c r="F637" s="2" t="s">
        <v>1698</v>
      </c>
      <c r="G637" s="2" t="s">
        <v>19</v>
      </c>
      <c r="I637" s="2">
        <v>3.0</v>
      </c>
      <c r="K637" s="2" t="s">
        <v>1649</v>
      </c>
      <c r="L637" s="2"/>
      <c r="M637" s="2" t="s">
        <v>1699</v>
      </c>
      <c r="N637" s="2" t="s">
        <v>1699</v>
      </c>
      <c r="O637" s="2" t="s">
        <v>1700</v>
      </c>
      <c r="P637" s="2" t="s">
        <v>1701</v>
      </c>
      <c r="Q637" s="2" t="str">
        <f t="shared" si="7"/>
        <v>Bill Title: Permits holding companies of eligible New Jersey emerging technology companies to receive investments under "New Jersey Angel Investor Tax Credit Act." - Bill Description: Permits holding companies of eligible New Jersey emerging technology companies to receive investments under "New Jersey Angel Investor Tax Credit Act."</v>
      </c>
      <c r="R637" s="2"/>
      <c r="S637" s="2" t="s">
        <v>260</v>
      </c>
    </row>
    <row r="638" ht="15.75" customHeight="1">
      <c r="A638" s="2" t="s">
        <v>1644</v>
      </c>
      <c r="B638" s="2" t="s">
        <v>1645</v>
      </c>
      <c r="C638" s="2" t="s">
        <v>1646</v>
      </c>
      <c r="E638" s="2" t="s">
        <v>1647</v>
      </c>
      <c r="F638" s="2" t="s">
        <v>1702</v>
      </c>
      <c r="G638" s="2" t="s">
        <v>19</v>
      </c>
      <c r="I638" s="2">
        <v>2.0</v>
      </c>
      <c r="K638" s="2" t="s">
        <v>1649</v>
      </c>
      <c r="L638" s="2"/>
      <c r="M638" s="2" t="s">
        <v>1699</v>
      </c>
      <c r="N638" s="2" t="s">
        <v>1699</v>
      </c>
      <c r="O638" s="2" t="s">
        <v>1700</v>
      </c>
      <c r="P638" s="2" t="s">
        <v>1703</v>
      </c>
      <c r="Q638" s="2" t="str">
        <f t="shared" si="7"/>
        <v>Bill Title: Permits holding companies of eligible New Jersey emerging technology companies to receive investments under "New Jersey Angel Investor Tax Credit Act." - Bill Description: Permits holding companies of eligible New Jersey emerging technology companies to receive investments under "New Jersey Angel Investor Tax Credit Act."</v>
      </c>
      <c r="R638" s="2"/>
      <c r="S638" s="2" t="s">
        <v>260</v>
      </c>
    </row>
    <row r="639" ht="15.75" customHeight="1">
      <c r="A639" s="2" t="s">
        <v>1704</v>
      </c>
      <c r="B639" s="2" t="s">
        <v>1645</v>
      </c>
      <c r="C639" s="2" t="s">
        <v>1646</v>
      </c>
      <c r="E639" s="2" t="s">
        <v>1647</v>
      </c>
      <c r="F639" s="2" t="s">
        <v>1705</v>
      </c>
      <c r="G639" s="2" t="s">
        <v>19</v>
      </c>
      <c r="I639" s="2">
        <v>36.0</v>
      </c>
      <c r="K639" s="2" t="s">
        <v>1706</v>
      </c>
      <c r="L639" s="2"/>
      <c r="M639" s="2" t="s">
        <v>1707</v>
      </c>
      <c r="N639" s="2" t="s">
        <v>1707</v>
      </c>
      <c r="O639" s="2" t="s">
        <v>100</v>
      </c>
      <c r="P639" s="2" t="s">
        <v>73</v>
      </c>
      <c r="Q639" s="2" t="str">
        <f t="shared" si="7"/>
        <v>Bill Title: Establishes and modifies clean energy and energy efficiency programs; modifies State's solar renewable energy portfolio standards. - Bill Description: Establishes and modifies clean energy and energy efficiency programs; modifies State's solar renewable energy portfolio standards.</v>
      </c>
      <c r="R639" s="2"/>
      <c r="S639" s="2" t="s">
        <v>44</v>
      </c>
    </row>
    <row r="640" ht="15.75" customHeight="1">
      <c r="A640" s="2" t="s">
        <v>1704</v>
      </c>
      <c r="B640" s="2" t="s">
        <v>1645</v>
      </c>
      <c r="C640" s="2" t="s">
        <v>1646</v>
      </c>
      <c r="E640" s="2" t="s">
        <v>1647</v>
      </c>
      <c r="F640" s="2" t="s">
        <v>1708</v>
      </c>
      <c r="G640" s="2" t="s">
        <v>19</v>
      </c>
      <c r="I640" s="2">
        <v>36.0</v>
      </c>
      <c r="K640" s="2" t="s">
        <v>1706</v>
      </c>
      <c r="L640" s="2"/>
      <c r="M640" s="2" t="s">
        <v>1709</v>
      </c>
      <c r="N640" s="2" t="s">
        <v>1709</v>
      </c>
      <c r="O640" s="2" t="s">
        <v>1710</v>
      </c>
      <c r="P640" s="2" t="s">
        <v>1606</v>
      </c>
      <c r="Q640" s="2" t="str">
        <f t="shared" si="7"/>
        <v>Bill Title: Establishes and modifies clean energy and energy efficiency programs; establishes zero emission certificate program; modifies State's solar renewable portfolio standards. * - Bill Description: Establishes and modifies clean energy and energy efficiency programs; establishes zero emission certificate program; modifies State's solar renewable portfolio standards. *</v>
      </c>
      <c r="R640" s="2"/>
      <c r="S640" s="2" t="s">
        <v>44</v>
      </c>
    </row>
    <row r="641" ht="15.75" customHeight="1">
      <c r="A641" s="2" t="s">
        <v>1704</v>
      </c>
      <c r="B641" s="2" t="s">
        <v>1645</v>
      </c>
      <c r="C641" s="2" t="s">
        <v>1646</v>
      </c>
      <c r="E641" s="2" t="s">
        <v>1647</v>
      </c>
      <c r="F641" s="2" t="s">
        <v>1711</v>
      </c>
      <c r="G641" s="2" t="s">
        <v>19</v>
      </c>
      <c r="I641" s="2">
        <v>35.0</v>
      </c>
      <c r="K641" s="2" t="s">
        <v>1706</v>
      </c>
      <c r="L641" s="2"/>
      <c r="M641" s="2" t="s">
        <v>1712</v>
      </c>
      <c r="N641" s="2" t="s">
        <v>1712</v>
      </c>
      <c r="O641" s="2" t="s">
        <v>1713</v>
      </c>
      <c r="P641" s="2" t="s">
        <v>367</v>
      </c>
      <c r="Q641" s="2" t="str">
        <f t="shared" si="7"/>
        <v>Bill Title: Establishes zero emission certificate program for nuclear power plants. - Bill Description: Establishes zero emission certificate program for nuclear power plants.</v>
      </c>
      <c r="R641" s="2"/>
      <c r="S641" s="2" t="s">
        <v>44</v>
      </c>
    </row>
    <row r="642" ht="15.75" customHeight="1">
      <c r="A642" s="2" t="s">
        <v>1704</v>
      </c>
      <c r="B642" s="2" t="s">
        <v>1645</v>
      </c>
      <c r="C642" s="2" t="s">
        <v>1646</v>
      </c>
      <c r="E642" s="2" t="s">
        <v>1647</v>
      </c>
      <c r="F642" s="2" t="s">
        <v>1714</v>
      </c>
      <c r="G642" s="2" t="s">
        <v>19</v>
      </c>
      <c r="I642" s="2">
        <v>32.0</v>
      </c>
      <c r="K642" s="2" t="s">
        <v>1706</v>
      </c>
      <c r="L642" s="2"/>
      <c r="M642" s="2" t="s">
        <v>1707</v>
      </c>
      <c r="N642" s="2" t="s">
        <v>1707</v>
      </c>
      <c r="O642" s="2" t="s">
        <v>1715</v>
      </c>
      <c r="P642" s="2" t="s">
        <v>367</v>
      </c>
      <c r="Q642" s="2" t="str">
        <f t="shared" si="7"/>
        <v>Bill Title: Establishes and modifies clean energy and energy efficiency programs; modifies State's solar renewable energy portfolio standards. - Bill Description: Establishes and modifies clean energy and energy efficiency programs; modifies State's solar renewable energy portfolio standards.</v>
      </c>
      <c r="R642" s="2"/>
      <c r="S642" s="2" t="s">
        <v>65</v>
      </c>
    </row>
    <row r="643" ht="15.75" customHeight="1">
      <c r="A643" s="2" t="s">
        <v>1704</v>
      </c>
      <c r="B643" s="2" t="s">
        <v>1645</v>
      </c>
      <c r="C643" s="2" t="s">
        <v>1646</v>
      </c>
      <c r="E643" s="2" t="s">
        <v>1647</v>
      </c>
      <c r="F643" s="2" t="s">
        <v>1716</v>
      </c>
      <c r="G643" s="2" t="s">
        <v>19</v>
      </c>
      <c r="I643" s="2">
        <v>27.0</v>
      </c>
      <c r="K643" s="2" t="s">
        <v>1706</v>
      </c>
      <c r="L643" s="2"/>
      <c r="M643" s="2" t="s">
        <v>1712</v>
      </c>
      <c r="N643" s="2" t="s">
        <v>1712</v>
      </c>
      <c r="O643" s="2" t="s">
        <v>1713</v>
      </c>
      <c r="P643" s="2" t="s">
        <v>1701</v>
      </c>
      <c r="Q643" s="2" t="str">
        <f t="shared" si="7"/>
        <v>Bill Title: Establishes zero emission certificate program for nuclear power plants. - Bill Description: Establishes zero emission certificate program for nuclear power plants.</v>
      </c>
      <c r="R643" s="2"/>
      <c r="S643" s="2" t="s">
        <v>172</v>
      </c>
    </row>
    <row r="644" ht="15.75" customHeight="1">
      <c r="A644" s="2" t="s">
        <v>1704</v>
      </c>
      <c r="B644" s="2" t="s">
        <v>1645</v>
      </c>
      <c r="C644" s="2" t="s">
        <v>1646</v>
      </c>
      <c r="E644" s="2" t="s">
        <v>1647</v>
      </c>
      <c r="F644" s="2" t="s">
        <v>1717</v>
      </c>
      <c r="G644" s="2" t="s">
        <v>19</v>
      </c>
      <c r="I644" s="2">
        <v>22.0</v>
      </c>
      <c r="K644" s="2" t="s">
        <v>1706</v>
      </c>
      <c r="L644" s="2"/>
      <c r="M644" s="2" t="s">
        <v>1718</v>
      </c>
      <c r="N644" s="2" t="s">
        <v>1718</v>
      </c>
      <c r="O644" s="2" t="s">
        <v>100</v>
      </c>
      <c r="P644" s="2" t="s">
        <v>93</v>
      </c>
      <c r="Q644" s="2" t="str">
        <f t="shared" si="7"/>
        <v>Bill Title: Modifies State's solar renewable energy portfolio standards.* - Bill Description: Modifies State's solar renewable energy portfolio standards.*</v>
      </c>
      <c r="R644" s="2"/>
      <c r="S644" s="2" t="s">
        <v>44</v>
      </c>
    </row>
    <row r="645" ht="15.75" customHeight="1">
      <c r="A645" s="2" t="s">
        <v>1704</v>
      </c>
      <c r="B645" s="2" t="s">
        <v>1645</v>
      </c>
      <c r="C645" s="2" t="s">
        <v>1646</v>
      </c>
      <c r="E645" s="2" t="s">
        <v>1647</v>
      </c>
      <c r="F645" s="2" t="s">
        <v>1719</v>
      </c>
      <c r="G645" s="2" t="s">
        <v>19</v>
      </c>
      <c r="I645" s="2">
        <v>22.0</v>
      </c>
      <c r="K645" s="2" t="s">
        <v>1706</v>
      </c>
      <c r="L645" s="2"/>
      <c r="M645" s="2" t="s">
        <v>1720</v>
      </c>
      <c r="N645" s="2" t="s">
        <v>1720</v>
      </c>
      <c r="O645" s="2" t="s">
        <v>1710</v>
      </c>
      <c r="P645" s="2" t="s">
        <v>1721</v>
      </c>
      <c r="Q645" s="2" t="str">
        <f t="shared" si="7"/>
        <v>Bill Title: Establishes and modifies clean energy and energy efficiency programs; establishes zero emission certificate program; modifies State's solar renewable energy portfolio standards. - Bill Description: Establishes and modifies clean energy and energy efficiency programs; establishes zero emission certificate program; modifies State's solar renewable energy portfolio standards.</v>
      </c>
      <c r="R645" s="2"/>
      <c r="S645" s="2" t="s">
        <v>44</v>
      </c>
    </row>
    <row r="646" ht="15.75" customHeight="1">
      <c r="A646" s="2" t="s">
        <v>1704</v>
      </c>
      <c r="B646" s="2" t="s">
        <v>1645</v>
      </c>
      <c r="C646" s="2" t="s">
        <v>1646</v>
      </c>
      <c r="E646" s="2" t="s">
        <v>1647</v>
      </c>
      <c r="F646" s="2" t="s">
        <v>1722</v>
      </c>
      <c r="G646" s="2" t="s">
        <v>19</v>
      </c>
      <c r="I646" s="2">
        <v>16.0</v>
      </c>
      <c r="K646" s="2" t="s">
        <v>1706</v>
      </c>
      <c r="L646" s="2"/>
      <c r="M646" s="2" t="s">
        <v>1718</v>
      </c>
      <c r="N646" s="2" t="s">
        <v>1718</v>
      </c>
      <c r="O646" s="2" t="s">
        <v>100</v>
      </c>
      <c r="P646" s="2" t="s">
        <v>1723</v>
      </c>
      <c r="Q646" s="2" t="str">
        <f t="shared" si="7"/>
        <v>Bill Title: Modifies State's solar renewable energy portfolio standards.* - Bill Description: Modifies State's solar renewable energy portfolio standards.*</v>
      </c>
      <c r="R646" s="2"/>
      <c r="S646" s="2" t="s">
        <v>44</v>
      </c>
    </row>
    <row r="647" ht="15.75" customHeight="1">
      <c r="A647" s="2" t="s">
        <v>1704</v>
      </c>
      <c r="B647" s="2" t="s">
        <v>1645</v>
      </c>
      <c r="C647" s="2" t="s">
        <v>1646</v>
      </c>
      <c r="E647" s="2" t="s">
        <v>1647</v>
      </c>
      <c r="F647" s="2" t="s">
        <v>1724</v>
      </c>
      <c r="G647" s="2" t="s">
        <v>19</v>
      </c>
      <c r="I647" s="2">
        <v>14.0</v>
      </c>
      <c r="K647" s="2" t="s">
        <v>1706</v>
      </c>
      <c r="L647" s="2"/>
      <c r="M647" s="2" t="s">
        <v>1725</v>
      </c>
      <c r="N647" s="2" t="s">
        <v>1725</v>
      </c>
      <c r="O647" s="2" t="s">
        <v>35</v>
      </c>
      <c r="P647" s="2" t="s">
        <v>367</v>
      </c>
      <c r="Q647" s="2" t="str">
        <f t="shared" si="7"/>
        <v>Bill Title: Requires large food waste generators to separate and recycle food waste and amends definition of "Class I renewable energy." - Bill Description: Requires large food waste generators to separate and recycle food waste and amends definition of "Class I renewable energy."</v>
      </c>
      <c r="R647" s="2"/>
    </row>
    <row r="648" ht="15.75" customHeight="1">
      <c r="A648" s="2" t="s">
        <v>1704</v>
      </c>
      <c r="B648" s="2" t="s">
        <v>1645</v>
      </c>
      <c r="C648" s="2" t="s">
        <v>1646</v>
      </c>
      <c r="E648" s="2" t="s">
        <v>1647</v>
      </c>
      <c r="F648" s="2" t="s">
        <v>1726</v>
      </c>
      <c r="G648" s="2" t="s">
        <v>19</v>
      </c>
      <c r="I648" s="2">
        <v>11.0</v>
      </c>
      <c r="K648" s="2" t="s">
        <v>1706</v>
      </c>
      <c r="L648" s="2"/>
      <c r="M648" s="2" t="s">
        <v>1727</v>
      </c>
      <c r="N648" s="2" t="s">
        <v>1727</v>
      </c>
      <c r="O648" s="2" t="s">
        <v>128</v>
      </c>
      <c r="P648" s="2" t="s">
        <v>1728</v>
      </c>
      <c r="Q648" s="2" t="str">
        <f t="shared" si="7"/>
        <v>Bill Title: Requires BPU consideration and approval of amended application for qualified wind energy project offshore in certain NJ territorial waters. - Bill Description: Requires BPU consideration and approval of amended application for qualified wind energy project offshore in certain NJ territorial waters.</v>
      </c>
      <c r="R648" s="2"/>
      <c r="S648" s="2" t="s">
        <v>31</v>
      </c>
    </row>
    <row r="649" ht="15.75" customHeight="1">
      <c r="A649" s="2" t="s">
        <v>1704</v>
      </c>
      <c r="B649" s="2" t="s">
        <v>1645</v>
      </c>
      <c r="C649" s="2" t="s">
        <v>1646</v>
      </c>
      <c r="E649" s="2" t="s">
        <v>1647</v>
      </c>
      <c r="F649" s="2" t="s">
        <v>1729</v>
      </c>
      <c r="G649" s="2" t="s">
        <v>19</v>
      </c>
      <c r="I649" s="2">
        <v>10.0</v>
      </c>
      <c r="K649" s="2" t="s">
        <v>1706</v>
      </c>
      <c r="L649" s="2"/>
      <c r="M649" s="2" t="s">
        <v>1727</v>
      </c>
      <c r="N649" s="2" t="s">
        <v>1727</v>
      </c>
      <c r="O649" s="2" t="s">
        <v>128</v>
      </c>
      <c r="P649" s="2" t="s">
        <v>1098</v>
      </c>
      <c r="Q649" s="2" t="str">
        <f t="shared" si="7"/>
        <v>Bill Title: Requires BPU consideration and approval of amended application for qualified wind energy project offshore in certain NJ territorial waters. - Bill Description: Requires BPU consideration and approval of amended application for qualified wind energy project offshore in certain NJ territorial waters.</v>
      </c>
      <c r="R649" s="2"/>
      <c r="S649" s="2" t="s">
        <v>31</v>
      </c>
    </row>
    <row r="650" ht="15.75" customHeight="1">
      <c r="A650" s="2" t="s">
        <v>1730</v>
      </c>
      <c r="B650" s="2" t="s">
        <v>1645</v>
      </c>
      <c r="C650" s="2" t="s">
        <v>1646</v>
      </c>
      <c r="E650" s="2" t="s">
        <v>1647</v>
      </c>
      <c r="F650" s="2" t="s">
        <v>1731</v>
      </c>
      <c r="G650" s="2" t="s">
        <v>19</v>
      </c>
      <c r="I650" s="2">
        <v>35.0</v>
      </c>
      <c r="K650" s="2" t="s">
        <v>1732</v>
      </c>
      <c r="L650" s="2"/>
      <c r="M650" s="2" t="s">
        <v>1733</v>
      </c>
      <c r="N650" s="2" t="s">
        <v>1733</v>
      </c>
      <c r="O650" s="2" t="s">
        <v>1734</v>
      </c>
      <c r="P650" s="2" t="s">
        <v>1098</v>
      </c>
      <c r="Q650" s="2" t="str">
        <f t="shared" si="7"/>
        <v>Bill Title: Establishes successor program to solar renewable energy certificate program in BPU, including solicitation process for certain solar power generation facilities. - Bill Description: Establishes successor program to solar renewable energy certificate program in BPU, including solicitation process for certain solar power generation facilities.</v>
      </c>
      <c r="R650" s="2"/>
      <c r="S650" s="2" t="s">
        <v>44</v>
      </c>
    </row>
    <row r="651" ht="15.75" customHeight="1">
      <c r="A651" s="2" t="s">
        <v>1730</v>
      </c>
      <c r="B651" s="2" t="s">
        <v>1645</v>
      </c>
      <c r="C651" s="2" t="s">
        <v>1646</v>
      </c>
      <c r="E651" s="2" t="s">
        <v>1647</v>
      </c>
      <c r="F651" s="2" t="s">
        <v>1735</v>
      </c>
      <c r="G651" s="2" t="s">
        <v>19</v>
      </c>
      <c r="I651" s="2">
        <v>14.0</v>
      </c>
      <c r="K651" s="2" t="s">
        <v>1732</v>
      </c>
      <c r="L651" s="2"/>
      <c r="M651" s="2" t="s">
        <v>1736</v>
      </c>
      <c r="N651" s="2" t="s">
        <v>1736</v>
      </c>
      <c r="O651" s="2" t="s">
        <v>555</v>
      </c>
      <c r="P651" s="2" t="s">
        <v>73</v>
      </c>
      <c r="Q651" s="2" t="str">
        <f t="shared" si="7"/>
        <v>Bill Title: Requires BPU to develop program to incentivize installation of new energy storage systems. - Bill Description: Requires BPU to develop program to incentivize installation of new energy storage systems.</v>
      </c>
      <c r="R651" s="2"/>
      <c r="S651" s="2" t="s">
        <v>145</v>
      </c>
    </row>
    <row r="652" ht="15.75" customHeight="1">
      <c r="A652" s="2" t="s">
        <v>1730</v>
      </c>
      <c r="B652" s="2" t="s">
        <v>1645</v>
      </c>
      <c r="C652" s="2" t="s">
        <v>1646</v>
      </c>
      <c r="E652" s="2" t="s">
        <v>1647</v>
      </c>
      <c r="F652" s="2" t="s">
        <v>1737</v>
      </c>
      <c r="G652" s="2" t="s">
        <v>19</v>
      </c>
      <c r="I652" s="2">
        <v>14.0</v>
      </c>
      <c r="K652" s="2" t="s">
        <v>1732</v>
      </c>
      <c r="L652" s="2"/>
      <c r="M652" s="2" t="s">
        <v>1738</v>
      </c>
      <c r="N652" s="2" t="s">
        <v>1738</v>
      </c>
      <c r="O652" s="2" t="s">
        <v>1739</v>
      </c>
      <c r="P652" s="2" t="s">
        <v>1701</v>
      </c>
      <c r="Q652" s="2" t="str">
        <f t="shared" si="7"/>
        <v>Bill Title: Requires BPU to conduct study concerning zero emission credits. - Bill Description: Requires BPU to conduct study concerning zero emission credits.</v>
      </c>
      <c r="R652" s="2"/>
      <c r="S652" s="2" t="s">
        <v>172</v>
      </c>
    </row>
    <row r="653" ht="15.75" customHeight="1">
      <c r="A653" s="2" t="s">
        <v>1730</v>
      </c>
      <c r="B653" s="2" t="s">
        <v>1645</v>
      </c>
      <c r="C653" s="2" t="s">
        <v>1646</v>
      </c>
      <c r="E653" s="2" t="s">
        <v>1647</v>
      </c>
      <c r="F653" s="2" t="s">
        <v>1740</v>
      </c>
      <c r="G653" s="2" t="s">
        <v>19</v>
      </c>
      <c r="I653" s="2">
        <v>14.0</v>
      </c>
      <c r="K653" s="2" t="s">
        <v>1732</v>
      </c>
      <c r="L653" s="2"/>
      <c r="M653" s="2" t="s">
        <v>1741</v>
      </c>
      <c r="N653" s="2" t="s">
        <v>1741</v>
      </c>
      <c r="O653" s="2" t="s">
        <v>1742</v>
      </c>
      <c r="P653" s="2" t="s">
        <v>184</v>
      </c>
      <c r="Q653" s="2" t="str">
        <f t="shared" si="7"/>
        <v>Bill Title: Establishes Office of Clean Energy Equity in BPU; directs establishment of certain clean energy, energy efficiency, and energy storage programs for overburdened communities; makes change to community solar program. - Bill Description: Establishes Office of Clean Energy Equity in BPU; directs establishment of certain clean energy, energy efficiency, and energy storage programs for overburdened communities; makes change to community solar program.</v>
      </c>
      <c r="R653" s="2"/>
      <c r="S653" s="2" t="s">
        <v>260</v>
      </c>
    </row>
    <row r="654" ht="15.75" customHeight="1">
      <c r="A654" s="2" t="s">
        <v>1730</v>
      </c>
      <c r="B654" s="2" t="s">
        <v>1645</v>
      </c>
      <c r="C654" s="2" t="s">
        <v>1646</v>
      </c>
      <c r="E654" s="2" t="s">
        <v>1647</v>
      </c>
      <c r="F654" s="2" t="s">
        <v>1743</v>
      </c>
      <c r="G654" s="2" t="s">
        <v>19</v>
      </c>
      <c r="I654" s="2">
        <v>12.0</v>
      </c>
      <c r="K654" s="2" t="s">
        <v>1732</v>
      </c>
      <c r="L654" s="2"/>
      <c r="M654" s="2" t="s">
        <v>1733</v>
      </c>
      <c r="N654" s="2" t="s">
        <v>1733</v>
      </c>
      <c r="O654" s="2" t="s">
        <v>1734</v>
      </c>
      <c r="P654" s="2" t="s">
        <v>1098</v>
      </c>
      <c r="Q654" s="2" t="str">
        <f t="shared" si="7"/>
        <v>Bill Title: Establishes successor program to solar renewable energy certificate program in BPU, including solicitation process for certain solar power generation facilities. - Bill Description: Establishes successor program to solar renewable energy certificate program in BPU, including solicitation process for certain solar power generation facilities.</v>
      </c>
      <c r="R654" s="2"/>
      <c r="S654" s="2" t="s">
        <v>44</v>
      </c>
    </row>
    <row r="655" ht="15.75" customHeight="1">
      <c r="A655" s="2" t="s">
        <v>1730</v>
      </c>
      <c r="B655" s="2" t="s">
        <v>1645</v>
      </c>
      <c r="C655" s="2" t="s">
        <v>1646</v>
      </c>
      <c r="E655" s="2" t="s">
        <v>1647</v>
      </c>
      <c r="F655" s="2" t="s">
        <v>1744</v>
      </c>
      <c r="G655" s="2" t="s">
        <v>19</v>
      </c>
      <c r="I655" s="2">
        <v>9.0</v>
      </c>
      <c r="K655" s="2" t="s">
        <v>1732</v>
      </c>
      <c r="L655" s="2"/>
      <c r="M655" s="2" t="s">
        <v>1745</v>
      </c>
      <c r="N655" s="2" t="s">
        <v>1745</v>
      </c>
      <c r="O655" s="2" t="s">
        <v>35</v>
      </c>
      <c r="P655" s="2" t="s">
        <v>1746</v>
      </c>
      <c r="Q655" s="2" t="str">
        <f t="shared" si="7"/>
        <v>Bill Title: Requires BPU and electric public utilities to conduct energy storage analysis.* - Bill Description: Requires BPU and electric public utilities to conduct energy storage analysis.*</v>
      </c>
      <c r="R655" s="2"/>
      <c r="S655" s="2" t="s">
        <v>31</v>
      </c>
    </row>
    <row r="656" ht="15.75" customHeight="1">
      <c r="A656" s="2" t="s">
        <v>1730</v>
      </c>
      <c r="B656" s="2" t="s">
        <v>1645</v>
      </c>
      <c r="C656" s="2" t="s">
        <v>1646</v>
      </c>
      <c r="E656" s="2" t="s">
        <v>1647</v>
      </c>
      <c r="F656" s="2" t="s">
        <v>1747</v>
      </c>
      <c r="G656" s="2" t="s">
        <v>19</v>
      </c>
      <c r="I656" s="2">
        <v>9.0</v>
      </c>
      <c r="K656" s="2" t="s">
        <v>1732</v>
      </c>
      <c r="L656" s="2"/>
      <c r="M656" s="2" t="s">
        <v>1748</v>
      </c>
      <c r="N656" s="2" t="s">
        <v>1748</v>
      </c>
      <c r="O656" s="2" t="s">
        <v>1248</v>
      </c>
      <c r="P656" s="2" t="s">
        <v>1624</v>
      </c>
      <c r="Q656" s="2" t="str">
        <f t="shared" si="7"/>
        <v>Bill Title: Authorizes virtual net metering for certain electric public utility customers connected to certain hydropower facilities and resource recovery facilities.** - Bill Description: Authorizes virtual net metering for certain electric public utility customers connected to certain hydropower facilities and resource recovery facilities.**</v>
      </c>
      <c r="R656" s="2"/>
      <c r="S656" s="2" t="s">
        <v>44</v>
      </c>
    </row>
    <row r="657" ht="15.75" customHeight="1">
      <c r="A657" s="2" t="s">
        <v>1730</v>
      </c>
      <c r="B657" s="2" t="s">
        <v>1645</v>
      </c>
      <c r="C657" s="2" t="s">
        <v>1646</v>
      </c>
      <c r="E657" s="2" t="s">
        <v>1647</v>
      </c>
      <c r="F657" s="2" t="s">
        <v>1749</v>
      </c>
      <c r="G657" s="2" t="s">
        <v>19</v>
      </c>
      <c r="I657" s="2">
        <v>8.0</v>
      </c>
      <c r="K657" s="2" t="s">
        <v>1732</v>
      </c>
      <c r="L657" s="2"/>
      <c r="M657" s="2" t="s">
        <v>1750</v>
      </c>
      <c r="N657" s="2" t="s">
        <v>1750</v>
      </c>
      <c r="O657" s="2" t="s">
        <v>89</v>
      </c>
      <c r="P657" s="2" t="s">
        <v>24</v>
      </c>
      <c r="Q657" s="2" t="str">
        <f t="shared" si="7"/>
        <v>Bill Title: Allows 50 percent credit against societal benefits charge to electric or gas public utility customers who install and maintain publicly available zero emission vehicle charging stations. - Bill Description: Allows 50 percent credit against societal benefits charge to electric or gas public utility customers who install and maintain publicly available zero emission vehicle charging stations.</v>
      </c>
      <c r="R657" s="2"/>
      <c r="S657" s="2" t="s">
        <v>145</v>
      </c>
    </row>
    <row r="658" ht="15.75" customHeight="1">
      <c r="A658" s="2" t="s">
        <v>1730</v>
      </c>
      <c r="B658" s="2" t="s">
        <v>1645</v>
      </c>
      <c r="C658" s="2" t="s">
        <v>1646</v>
      </c>
      <c r="E658" s="2" t="s">
        <v>1647</v>
      </c>
      <c r="F658" s="2" t="s">
        <v>1751</v>
      </c>
      <c r="G658" s="2" t="s">
        <v>19</v>
      </c>
      <c r="I658" s="2">
        <v>8.0</v>
      </c>
      <c r="K658" s="2" t="s">
        <v>1732</v>
      </c>
      <c r="L658" s="2"/>
      <c r="M658" s="2" t="s">
        <v>1752</v>
      </c>
      <c r="N658" s="2" t="s">
        <v>1752</v>
      </c>
      <c r="O658" s="2" t="s">
        <v>100</v>
      </c>
      <c r="P658" s="2" t="s">
        <v>1098</v>
      </c>
      <c r="Q658" s="2" t="str">
        <f t="shared" si="7"/>
        <v>Bill Title: Extends deadlines, under certain circumstances, for completion and commercial operation of certain solar electric power generation facilities. - Bill Description: Extends deadlines, under certain circumstances, for completion and commercial operation of certain solar electric power generation facilities.</v>
      </c>
      <c r="R658" s="2"/>
      <c r="S658" s="2" t="s">
        <v>44</v>
      </c>
    </row>
    <row r="659" ht="15.75" customHeight="1">
      <c r="A659" s="2" t="s">
        <v>1730</v>
      </c>
      <c r="B659" s="2" t="s">
        <v>1645</v>
      </c>
      <c r="C659" s="2" t="s">
        <v>1646</v>
      </c>
      <c r="E659" s="2" t="s">
        <v>1647</v>
      </c>
      <c r="F659" s="2" t="s">
        <v>1753</v>
      </c>
      <c r="G659" s="2" t="s">
        <v>19</v>
      </c>
      <c r="I659" s="2">
        <v>8.0</v>
      </c>
      <c r="K659" s="2" t="s">
        <v>1732</v>
      </c>
      <c r="L659" s="2"/>
      <c r="M659" s="2" t="s">
        <v>1754</v>
      </c>
      <c r="N659" s="2" t="s">
        <v>1754</v>
      </c>
      <c r="O659" s="2" t="s">
        <v>100</v>
      </c>
      <c r="P659" s="2" t="s">
        <v>24</v>
      </c>
      <c r="Q659" s="2" t="str">
        <f t="shared" si="7"/>
        <v>Bill Title: Establishes "Neighborhood Solar Energy Investment Program." - Bill Description: Establishes "Neighborhood Solar Energy Investment Program."</v>
      </c>
      <c r="R659" s="2"/>
      <c r="S659" s="2" t="s">
        <v>44</v>
      </c>
    </row>
    <row r="660" ht="15.75" customHeight="1">
      <c r="A660" s="2" t="s">
        <v>1730</v>
      </c>
      <c r="B660" s="2" t="s">
        <v>1645</v>
      </c>
      <c r="C660" s="2" t="s">
        <v>1646</v>
      </c>
      <c r="E660" s="2" t="s">
        <v>1647</v>
      </c>
      <c r="F660" s="2" t="s">
        <v>1755</v>
      </c>
      <c r="G660" s="2" t="s">
        <v>19</v>
      </c>
      <c r="I660" s="2">
        <v>8.0</v>
      </c>
      <c r="K660" s="2" t="s">
        <v>1732</v>
      </c>
      <c r="L660" s="2"/>
      <c r="M660" s="2" t="s">
        <v>1752</v>
      </c>
      <c r="N660" s="2" t="s">
        <v>1752</v>
      </c>
      <c r="O660" s="2" t="s">
        <v>1002</v>
      </c>
      <c r="P660" s="2" t="s">
        <v>1098</v>
      </c>
      <c r="Q660" s="2" t="str">
        <f t="shared" si="7"/>
        <v>Bill Title: Extends deadlines, under certain circumstances, for completion and commercial operation of certain solar electric power generation facilities. - Bill Description: Extends deadlines, under certain circumstances, for completion and commercial operation of certain solar electric power generation facilities.</v>
      </c>
      <c r="R660" s="2"/>
      <c r="S660" s="2" t="s">
        <v>44</v>
      </c>
    </row>
    <row r="661" ht="15.75" customHeight="1">
      <c r="A661" s="2" t="s">
        <v>1730</v>
      </c>
      <c r="B661" s="2" t="s">
        <v>1645</v>
      </c>
      <c r="C661" s="2" t="s">
        <v>1646</v>
      </c>
      <c r="E661" s="2" t="s">
        <v>1647</v>
      </c>
      <c r="F661" s="2" t="s">
        <v>1756</v>
      </c>
      <c r="G661" s="2" t="s">
        <v>19</v>
      </c>
      <c r="I661" s="2">
        <v>7.0</v>
      </c>
      <c r="K661" s="2" t="s">
        <v>1732</v>
      </c>
      <c r="L661" s="2"/>
      <c r="M661" s="2" t="s">
        <v>1757</v>
      </c>
      <c r="N661" s="2" t="s">
        <v>1757</v>
      </c>
      <c r="O661" s="2" t="s">
        <v>35</v>
      </c>
      <c r="P661" s="2" t="s">
        <v>24</v>
      </c>
      <c r="Q661" s="2" t="str">
        <f t="shared" si="7"/>
        <v>Bill Title: Requires electric public utilities to enter into long-term contracts for certain forms of Class I renewable energy. - Bill Description: Requires electric public utilities to enter into long-term contracts for certain forms of Class I renewable energy.</v>
      </c>
      <c r="R661" s="2"/>
      <c r="S661" s="2" t="s">
        <v>44</v>
      </c>
    </row>
    <row r="662" ht="15.75" customHeight="1">
      <c r="A662" s="2" t="s">
        <v>1730</v>
      </c>
      <c r="B662" s="2" t="s">
        <v>1645</v>
      </c>
      <c r="C662" s="2" t="s">
        <v>1646</v>
      </c>
      <c r="E662" s="2" t="s">
        <v>1647</v>
      </c>
      <c r="F662" s="2" t="s">
        <v>1758</v>
      </c>
      <c r="G662" s="2" t="s">
        <v>19</v>
      </c>
      <c r="I662" s="2">
        <v>6.0</v>
      </c>
      <c r="K662" s="2" t="s">
        <v>1732</v>
      </c>
      <c r="L662" s="2"/>
      <c r="M662" s="2" t="s">
        <v>1759</v>
      </c>
      <c r="N662" s="2" t="s">
        <v>1759</v>
      </c>
      <c r="O662" s="2" t="s">
        <v>1760</v>
      </c>
      <c r="P662" s="2" t="s">
        <v>1761</v>
      </c>
      <c r="Q662" s="2" t="str">
        <f t="shared" si="7"/>
        <v>Bill Title: Allows installation of residential solar energy systems prior to obtaining construction permit or interconnection approval during COVID-19 emergency. - Bill Description: Allows installation of residential solar energy systems prior to obtaining construction permit or interconnection approval during COVID-19 emergency.</v>
      </c>
      <c r="R662" s="2"/>
      <c r="S662" s="2" t="s">
        <v>44</v>
      </c>
    </row>
    <row r="663" ht="15.75" customHeight="1">
      <c r="A663" s="2" t="s">
        <v>1730</v>
      </c>
      <c r="B663" s="2" t="s">
        <v>1645</v>
      </c>
      <c r="C663" s="2" t="s">
        <v>1646</v>
      </c>
      <c r="E663" s="2" t="s">
        <v>1647</v>
      </c>
      <c r="F663" s="2" t="s">
        <v>1762</v>
      </c>
      <c r="G663" s="2" t="s">
        <v>19</v>
      </c>
      <c r="I663" s="2">
        <v>5.0</v>
      </c>
      <c r="K663" s="2" t="s">
        <v>1732</v>
      </c>
      <c r="L663" s="2"/>
      <c r="M663" s="2" t="s">
        <v>1763</v>
      </c>
      <c r="N663" s="2" t="s">
        <v>1763</v>
      </c>
      <c r="O663" s="2" t="s">
        <v>72</v>
      </c>
      <c r="P663" s="2" t="s">
        <v>24</v>
      </c>
      <c r="Q663" s="2" t="str">
        <f t="shared" si="7"/>
        <v>Bill Title: Requires State's participation in Regional Greenhouse Gas Initiative. - Bill Description: Requires State's participation in Regional Greenhouse Gas Initiative.</v>
      </c>
      <c r="R663" s="2"/>
      <c r="S663" s="2" t="s">
        <v>172</v>
      </c>
    </row>
    <row r="664" ht="15.75" customHeight="1">
      <c r="A664" s="2" t="s">
        <v>1730</v>
      </c>
      <c r="B664" s="2" t="s">
        <v>1645</v>
      </c>
      <c r="C664" s="2" t="s">
        <v>1646</v>
      </c>
      <c r="E664" s="2" t="s">
        <v>1647</v>
      </c>
      <c r="F664" s="2" t="s">
        <v>1764</v>
      </c>
      <c r="G664" s="2" t="s">
        <v>19</v>
      </c>
      <c r="I664" s="2">
        <v>5.0</v>
      </c>
      <c r="K664" s="2" t="s">
        <v>1732</v>
      </c>
      <c r="L664" s="2"/>
      <c r="M664" s="2" t="s">
        <v>1765</v>
      </c>
      <c r="N664" s="2" t="s">
        <v>1765</v>
      </c>
      <c r="O664" s="2" t="s">
        <v>1248</v>
      </c>
      <c r="P664" s="2" t="s">
        <v>1766</v>
      </c>
      <c r="Q664" s="2" t="str">
        <f t="shared" si="7"/>
        <v>Bill Title: Authorizes virtual net metering for certain electric public utility customers connected to certain hydropower facilities and resource recovery facilities.* - Bill Description: Authorizes virtual net metering for certain electric public utility customers connected to certain hydropower facilities and resource recovery facilities.*</v>
      </c>
      <c r="R664" s="2"/>
      <c r="S664" s="2" t="s">
        <v>44</v>
      </c>
    </row>
    <row r="665" ht="15.75" customHeight="1">
      <c r="A665" s="2" t="s">
        <v>1730</v>
      </c>
      <c r="B665" s="2" t="s">
        <v>1645</v>
      </c>
      <c r="C665" s="2" t="s">
        <v>1646</v>
      </c>
      <c r="E665" s="2" t="s">
        <v>1647</v>
      </c>
      <c r="F665" s="2" t="s">
        <v>1767</v>
      </c>
      <c r="G665" s="2" t="s">
        <v>19</v>
      </c>
      <c r="I665" s="2">
        <v>5.0</v>
      </c>
      <c r="K665" s="2" t="s">
        <v>1732</v>
      </c>
      <c r="L665" s="2"/>
      <c r="M665" s="2" t="s">
        <v>1768</v>
      </c>
      <c r="N665" s="2" t="s">
        <v>1768</v>
      </c>
      <c r="O665" s="2" t="s">
        <v>103</v>
      </c>
      <c r="P665" s="2" t="s">
        <v>24</v>
      </c>
      <c r="Q665" s="2" t="str">
        <f t="shared" si="7"/>
        <v>Bill Title: Directs BPU to establish process to maintain supply and demand for solar renewable energy certificates. - Bill Description: Directs BPU to establish process to maintain supply and demand for solar renewable energy certificates.</v>
      </c>
      <c r="R665" s="2"/>
      <c r="S665" s="2" t="s">
        <v>44</v>
      </c>
    </row>
    <row r="666" ht="15.75" customHeight="1">
      <c r="A666" s="2" t="s">
        <v>1769</v>
      </c>
      <c r="B666" s="2" t="s">
        <v>1645</v>
      </c>
      <c r="C666" s="2" t="s">
        <v>1646</v>
      </c>
      <c r="E666" s="2" t="s">
        <v>1647</v>
      </c>
      <c r="F666" s="2" t="s">
        <v>1770</v>
      </c>
      <c r="G666" s="2" t="s">
        <v>19</v>
      </c>
      <c r="I666" s="2">
        <v>12.0</v>
      </c>
      <c r="K666" s="2" t="s">
        <v>1771</v>
      </c>
      <c r="L666" s="2"/>
      <c r="M666" s="2" t="s">
        <v>1772</v>
      </c>
      <c r="N666" s="2" t="s">
        <v>1772</v>
      </c>
      <c r="O666" s="2" t="s">
        <v>1773</v>
      </c>
      <c r="P666" s="2" t="s">
        <v>1606</v>
      </c>
      <c r="Q666" s="2" t="str">
        <f t="shared" si="7"/>
        <v>Bill Title: Requires electric public utility to charge residential rate for service used by residential customer for electric vehicle charging at charging stations within certain designated parking spaces. - Bill Description: Requires electric public utility to charge residential rate for service used by residential customer for electric vehicle charging at charging stations within certain designated parking spaces.</v>
      </c>
      <c r="R666" s="2"/>
      <c r="S666" s="2" t="s">
        <v>79</v>
      </c>
    </row>
    <row r="667" ht="15.75" customHeight="1">
      <c r="A667" s="2" t="s">
        <v>1769</v>
      </c>
      <c r="B667" s="2" t="s">
        <v>1645</v>
      </c>
      <c r="C667" s="2" t="s">
        <v>1646</v>
      </c>
      <c r="E667" s="2" t="s">
        <v>1647</v>
      </c>
      <c r="F667" s="2" t="s">
        <v>1774</v>
      </c>
      <c r="G667" s="2" t="s">
        <v>19</v>
      </c>
      <c r="I667" s="2">
        <v>10.0</v>
      </c>
      <c r="K667" s="2" t="s">
        <v>1771</v>
      </c>
      <c r="L667" s="2"/>
      <c r="M667" s="2" t="s">
        <v>1775</v>
      </c>
      <c r="N667" s="2" t="s">
        <v>1775</v>
      </c>
      <c r="O667" s="2" t="s">
        <v>112</v>
      </c>
      <c r="P667" s="2" t="s">
        <v>24</v>
      </c>
      <c r="Q667" s="2" t="str">
        <f t="shared" si="7"/>
        <v>Bill Title: " Reliability, Preparedness, and Storm Response Act; requires public utilities to file certain information concerning emergency preparedness with BPU and increases certain penalties.** - Bill Description: " Reliability, Preparedness, and Storm Response Act; requires public utilities to file certain information concerning emergency preparedness with BPU and increases certain penalties.**</v>
      </c>
      <c r="R667" s="2"/>
      <c r="S667" s="2" t="s">
        <v>31</v>
      </c>
    </row>
    <row r="668" ht="15.75" customHeight="1">
      <c r="A668" s="2" t="s">
        <v>1769</v>
      </c>
      <c r="B668" s="2" t="s">
        <v>1645</v>
      </c>
      <c r="C668" s="2" t="s">
        <v>1646</v>
      </c>
      <c r="E668" s="2" t="s">
        <v>1647</v>
      </c>
      <c r="F668" s="2" t="s">
        <v>1776</v>
      </c>
      <c r="G668" s="2" t="s">
        <v>19</v>
      </c>
      <c r="I668" s="2">
        <v>10.0</v>
      </c>
      <c r="K668" s="2" t="s">
        <v>1771</v>
      </c>
      <c r="L668" s="2"/>
      <c r="M668" s="2" t="s">
        <v>1775</v>
      </c>
      <c r="N668" s="2" t="s">
        <v>1775</v>
      </c>
      <c r="O668" s="2" t="s">
        <v>112</v>
      </c>
      <c r="P668" s="2" t="s">
        <v>1777</v>
      </c>
      <c r="Q668" s="2" t="str">
        <f t="shared" si="7"/>
        <v>Bill Title: " Reliability, Preparedness, and Storm Response Act; requires public utilities to file certain information concerning emergency preparedness with BPU and increases certain penalties.** - Bill Description: " Reliability, Preparedness, and Storm Response Act; requires public utilities to file certain information concerning emergency preparedness with BPU and increases certain penalties.**</v>
      </c>
      <c r="R668" s="2"/>
      <c r="S668" s="2" t="s">
        <v>31</v>
      </c>
    </row>
    <row r="669" ht="15.75" customHeight="1">
      <c r="A669" s="2" t="s">
        <v>1769</v>
      </c>
      <c r="B669" s="2" t="s">
        <v>1645</v>
      </c>
      <c r="C669" s="2" t="s">
        <v>1646</v>
      </c>
      <c r="E669" s="2" t="s">
        <v>1647</v>
      </c>
      <c r="F669" s="2" t="s">
        <v>1778</v>
      </c>
      <c r="G669" s="2" t="s">
        <v>19</v>
      </c>
      <c r="I669" s="2">
        <v>10.0</v>
      </c>
      <c r="K669" s="2" t="s">
        <v>1771</v>
      </c>
      <c r="L669" s="2"/>
      <c r="M669" s="2" t="s">
        <v>1665</v>
      </c>
      <c r="N669" s="2" t="s">
        <v>1665</v>
      </c>
      <c r="O669" s="2" t="s">
        <v>1779</v>
      </c>
      <c r="P669" s="2" t="s">
        <v>1780</v>
      </c>
      <c r="Q669" s="2" t="str">
        <f t="shared" si="7"/>
        <v>Bill Title: Establishes the "Energy Infrastructure Public-Private Partnership Act." - Bill Description: Establishes the "Energy Infrastructure Public-Private Partnership Act."</v>
      </c>
      <c r="R669" s="2"/>
      <c r="S669" s="2" t="s">
        <v>31</v>
      </c>
    </row>
    <row r="670" ht="15.75" customHeight="1">
      <c r="A670" s="2" t="s">
        <v>1769</v>
      </c>
      <c r="B670" s="2" t="s">
        <v>1645</v>
      </c>
      <c r="C670" s="2" t="s">
        <v>1646</v>
      </c>
      <c r="E670" s="2" t="s">
        <v>1647</v>
      </c>
      <c r="F670" s="2" t="s">
        <v>1781</v>
      </c>
      <c r="G670" s="2" t="s">
        <v>19</v>
      </c>
      <c r="I670" s="2">
        <v>9.0</v>
      </c>
      <c r="K670" s="2" t="s">
        <v>1771</v>
      </c>
      <c r="L670" s="2"/>
      <c r="M670" s="2" t="s">
        <v>1782</v>
      </c>
      <c r="N670" s="2" t="s">
        <v>1782</v>
      </c>
      <c r="O670" s="2" t="s">
        <v>1783</v>
      </c>
      <c r="P670" s="2" t="s">
        <v>52</v>
      </c>
      <c r="Q670" s="2" t="str">
        <f t="shared" si="7"/>
        <v>Bill Title: "Vegetation Management Response Act"; concerns vegetation management related to electric public utility infrastructure. - Bill Description: "Vegetation Management Response Act"; concerns vegetation management related to electric public utility infrastructure.</v>
      </c>
      <c r="R670" s="2"/>
    </row>
    <row r="671" ht="15.75" customHeight="1">
      <c r="A671" s="2" t="s">
        <v>1769</v>
      </c>
      <c r="B671" s="2" t="s">
        <v>1645</v>
      </c>
      <c r="C671" s="2" t="s">
        <v>1646</v>
      </c>
      <c r="E671" s="2" t="s">
        <v>1647</v>
      </c>
      <c r="F671" s="2" t="s">
        <v>1784</v>
      </c>
      <c r="G671" s="2" t="s">
        <v>19</v>
      </c>
      <c r="I671" s="2">
        <v>8.0</v>
      </c>
      <c r="K671" s="2" t="s">
        <v>1771</v>
      </c>
      <c r="L671" s="2"/>
      <c r="M671" s="2" t="s">
        <v>1785</v>
      </c>
      <c r="N671" s="2" t="s">
        <v>1785</v>
      </c>
      <c r="O671" s="2" t="s">
        <v>555</v>
      </c>
      <c r="P671" s="2" t="s">
        <v>291</v>
      </c>
      <c r="Q671" s="2" t="str">
        <f t="shared" si="7"/>
        <v>Bill Title: "The Reliability, Preparedness, and Storm Response Act; requires public utilities to file certain information concerning emergency preparedness with BPU and increases certain penalties. - Bill Description: "The Reliability, Preparedness, and Storm Response Act; requires public utilities to file certain information concerning emergency preparedness with BPU and increases certain penalties.</v>
      </c>
      <c r="R671" s="2"/>
      <c r="S671" s="2" t="s">
        <v>31</v>
      </c>
    </row>
    <row r="672" ht="15.75" customHeight="1">
      <c r="A672" s="2" t="s">
        <v>1769</v>
      </c>
      <c r="B672" s="2" t="s">
        <v>1645</v>
      </c>
      <c r="C672" s="2" t="s">
        <v>1646</v>
      </c>
      <c r="E672" s="2" t="s">
        <v>1647</v>
      </c>
      <c r="F672" s="2" t="s">
        <v>1786</v>
      </c>
      <c r="G672" s="2" t="s">
        <v>19</v>
      </c>
      <c r="I672" s="2">
        <v>7.0</v>
      </c>
      <c r="K672" s="2" t="s">
        <v>1771</v>
      </c>
      <c r="L672" s="2"/>
      <c r="M672" s="2" t="s">
        <v>1787</v>
      </c>
      <c r="N672" s="2" t="s">
        <v>1787</v>
      </c>
      <c r="O672" s="2" t="s">
        <v>183</v>
      </c>
      <c r="P672" s="2" t="s">
        <v>1788</v>
      </c>
      <c r="Q672" s="2" t="str">
        <f t="shared" si="7"/>
        <v>Bill Title: Requires municipalities, public utilities, and State to use LED technology in certain street lights. - Bill Description: Requires municipalities, public utilities, and State to use LED technology in certain street lights.</v>
      </c>
      <c r="R672" s="2"/>
      <c r="S672" s="2" t="s">
        <v>287</v>
      </c>
    </row>
    <row r="673" ht="15.75" customHeight="1">
      <c r="A673" s="2" t="s">
        <v>1769</v>
      </c>
      <c r="B673" s="2" t="s">
        <v>1645</v>
      </c>
      <c r="C673" s="2" t="s">
        <v>1646</v>
      </c>
      <c r="E673" s="2" t="s">
        <v>1647</v>
      </c>
      <c r="F673" s="2" t="s">
        <v>1789</v>
      </c>
      <c r="G673" s="2" t="s">
        <v>19</v>
      </c>
      <c r="I673" s="2">
        <v>7.0</v>
      </c>
      <c r="K673" s="2" t="s">
        <v>1771</v>
      </c>
      <c r="L673" s="2"/>
      <c r="M673" s="2" t="s">
        <v>1772</v>
      </c>
      <c r="N673" s="2" t="s">
        <v>1772</v>
      </c>
      <c r="O673" s="2" t="s">
        <v>1773</v>
      </c>
      <c r="P673" s="2" t="s">
        <v>1404</v>
      </c>
      <c r="Q673" s="2" t="str">
        <f t="shared" si="7"/>
        <v>Bill Title: Requires electric public utility to charge residential rate for service used by residential customer for electric vehicle charging at charging stations within certain designated parking spaces. - Bill Description: Requires electric public utility to charge residential rate for service used by residential customer for electric vehicle charging at charging stations within certain designated parking spaces.</v>
      </c>
      <c r="R673" s="2"/>
      <c r="S673" s="2" t="s">
        <v>79</v>
      </c>
    </row>
    <row r="674" ht="15.75" customHeight="1">
      <c r="A674" s="2" t="s">
        <v>1769</v>
      </c>
      <c r="B674" s="2" t="s">
        <v>1645</v>
      </c>
      <c r="C674" s="2" t="s">
        <v>1646</v>
      </c>
      <c r="E674" s="2" t="s">
        <v>1647</v>
      </c>
      <c r="F674" s="2" t="s">
        <v>1790</v>
      </c>
      <c r="G674" s="2" t="s">
        <v>19</v>
      </c>
      <c r="I674" s="2">
        <v>7.0</v>
      </c>
      <c r="K674" s="2" t="s">
        <v>1771</v>
      </c>
      <c r="L674" s="2"/>
      <c r="M674" s="2" t="s">
        <v>1791</v>
      </c>
      <c r="N674" s="2" t="s">
        <v>1791</v>
      </c>
      <c r="O674" s="2" t="s">
        <v>128</v>
      </c>
      <c r="P674" s="2" t="s">
        <v>291</v>
      </c>
      <c r="Q674" s="2" t="str">
        <f t="shared" si="7"/>
        <v>Bill Title: Amends "Electric Discount and Energy Competition Act" to add definition of "open access offshore wind transmission facility" and revises law concerning "qualified offshore wind projects." * - Bill Description: Amends "Electric Discount and Energy Competition Act" to add definition of "open access offshore wind transmission facility" and revises law concerning "qualified offshore wind projects." *</v>
      </c>
      <c r="R674" s="2"/>
      <c r="S674" s="2" t="s">
        <v>31</v>
      </c>
    </row>
    <row r="675" ht="15.75" customHeight="1">
      <c r="A675" s="2" t="s">
        <v>1769</v>
      </c>
      <c r="B675" s="2" t="s">
        <v>1645</v>
      </c>
      <c r="C675" s="2" t="s">
        <v>1646</v>
      </c>
      <c r="E675" s="2" t="s">
        <v>1647</v>
      </c>
      <c r="F675" s="2" t="s">
        <v>1792</v>
      </c>
      <c r="G675" s="2" t="s">
        <v>19</v>
      </c>
      <c r="I675" s="2">
        <v>7.0</v>
      </c>
      <c r="K675" s="2" t="s">
        <v>1771</v>
      </c>
      <c r="L675" s="2"/>
      <c r="M675" s="2" t="s">
        <v>1793</v>
      </c>
      <c r="N675" s="2" t="s">
        <v>1793</v>
      </c>
      <c r="O675" s="2" t="s">
        <v>128</v>
      </c>
      <c r="P675" s="2" t="s">
        <v>367</v>
      </c>
      <c r="Q675" s="2" t="str">
        <f t="shared" si="7"/>
        <v>Bill Title: Amends "Electric Discount and Energy Competition Act" to add definition of "open access offshore wind transmission facility" and revises law concerning "qualified offshore wind projects." - Bill Description: Amends "Electric Discount and Energy Competition Act" to add definition of "open access offshore wind transmission facility" and revises law concerning "qualified offshore wind projects."</v>
      </c>
      <c r="R675" s="2"/>
      <c r="S675" s="2" t="s">
        <v>31</v>
      </c>
    </row>
    <row r="676" ht="15.75" customHeight="1">
      <c r="A676" s="2" t="s">
        <v>1769</v>
      </c>
      <c r="B676" s="2" t="s">
        <v>1645</v>
      </c>
      <c r="C676" s="2" t="s">
        <v>1646</v>
      </c>
      <c r="E676" s="2" t="s">
        <v>1647</v>
      </c>
      <c r="F676" s="2" t="s">
        <v>1794</v>
      </c>
      <c r="G676" s="2" t="s">
        <v>19</v>
      </c>
      <c r="I676" s="2">
        <v>6.0</v>
      </c>
      <c r="K676" s="2" t="s">
        <v>1771</v>
      </c>
      <c r="L676" s="2"/>
      <c r="M676" s="2" t="s">
        <v>1795</v>
      </c>
      <c r="N676" s="2" t="s">
        <v>1795</v>
      </c>
      <c r="O676" s="2" t="s">
        <v>63</v>
      </c>
      <c r="P676" s="2" t="s">
        <v>24</v>
      </c>
      <c r="Q676" s="2" t="str">
        <f t="shared" si="7"/>
        <v>Bill Title: Requires certain electric public utilities to file emergency response plan with BPU. - Bill Description: Requires certain electric public utilities to file emergency response plan with BPU.</v>
      </c>
      <c r="R676" s="2"/>
      <c r="S676" s="2" t="s">
        <v>31</v>
      </c>
    </row>
    <row r="677" ht="15.75" customHeight="1">
      <c r="A677" s="2" t="s">
        <v>1769</v>
      </c>
      <c r="B677" s="2" t="s">
        <v>1645</v>
      </c>
      <c r="C677" s="2" t="s">
        <v>1646</v>
      </c>
      <c r="E677" s="2" t="s">
        <v>1647</v>
      </c>
      <c r="F677" s="2" t="s">
        <v>1796</v>
      </c>
      <c r="G677" s="2" t="s">
        <v>19</v>
      </c>
      <c r="I677" s="2">
        <v>6.0</v>
      </c>
      <c r="K677" s="2" t="s">
        <v>1771</v>
      </c>
      <c r="L677" s="2"/>
      <c r="M677" s="2" t="s">
        <v>1797</v>
      </c>
      <c r="N677" s="2" t="s">
        <v>1797</v>
      </c>
      <c r="O677" s="2" t="s">
        <v>112</v>
      </c>
      <c r="P677" s="2" t="s">
        <v>36</v>
      </c>
      <c r="Q677" s="2" t="str">
        <f t="shared" si="7"/>
        <v>Bill Title: "The Reliability, Preparedness, and Storm Response Act of 2012"; requires public utilities to file certain information concerning emergency preparedness with BPU and increases certain penalties. - Bill Description: "The Reliability, Preparedness, and Storm Response Act of 2012"; requires public utilities to file certain information concerning emergency preparedness with BPU and increases certain penalties.</v>
      </c>
      <c r="R677" s="2"/>
      <c r="S677" s="2" t="s">
        <v>31</v>
      </c>
    </row>
    <row r="678" ht="15.75" customHeight="1">
      <c r="A678" s="2" t="s">
        <v>1769</v>
      </c>
      <c r="B678" s="2" t="s">
        <v>1645</v>
      </c>
      <c r="C678" s="2" t="s">
        <v>1646</v>
      </c>
      <c r="E678" s="2" t="s">
        <v>1647</v>
      </c>
      <c r="F678" s="2" t="s">
        <v>1798</v>
      </c>
      <c r="G678" s="2" t="s">
        <v>19</v>
      </c>
      <c r="I678" s="2">
        <v>6.0</v>
      </c>
      <c r="K678" s="2" t="s">
        <v>1771</v>
      </c>
      <c r="L678" s="2"/>
      <c r="M678" s="2" t="s">
        <v>1799</v>
      </c>
      <c r="N678" s="2" t="s">
        <v>1799</v>
      </c>
      <c r="O678" s="2" t="s">
        <v>1800</v>
      </c>
      <c r="P678" s="2" t="s">
        <v>1801</v>
      </c>
      <c r="Q678" s="2" t="str">
        <f t="shared" si="7"/>
        <v>Bill Title: "Improving Energy Infrastructure through Public-Private Partnership Act." - Bill Description: "Improving Energy Infrastructure through Public-Private Partnership Act."</v>
      </c>
      <c r="R678" s="2"/>
      <c r="S678" s="2" t="s">
        <v>31</v>
      </c>
    </row>
    <row r="679" ht="15.75" customHeight="1">
      <c r="A679" s="2" t="s">
        <v>1769</v>
      </c>
      <c r="B679" s="2" t="s">
        <v>1645</v>
      </c>
      <c r="C679" s="2" t="s">
        <v>1646</v>
      </c>
      <c r="E679" s="2" t="s">
        <v>1647</v>
      </c>
      <c r="F679" s="2" t="s">
        <v>1802</v>
      </c>
      <c r="G679" s="2" t="s">
        <v>19</v>
      </c>
      <c r="I679" s="2">
        <v>5.0</v>
      </c>
      <c r="K679" s="2" t="s">
        <v>1771</v>
      </c>
      <c r="L679" s="2"/>
      <c r="M679" s="2" t="s">
        <v>1803</v>
      </c>
      <c r="N679" s="2" t="s">
        <v>1803</v>
      </c>
      <c r="O679" s="2" t="s">
        <v>112</v>
      </c>
      <c r="P679" s="2" t="s">
        <v>1098</v>
      </c>
      <c r="Q679" s="2" t="str">
        <f t="shared" si="7"/>
        <v>Bill Title: Urges BPU, DEP, NJT, and Governor to reject Jersey Central Power &amp; Light's application to undertake Monmouth County Reliability Project. - Bill Description: Urges BPU, DEP, NJT, and Governor to reject Jersey Central Power &amp; Light's application to undertake Monmouth County Reliability Project.</v>
      </c>
      <c r="R679" s="2"/>
    </row>
    <row r="680" ht="15.75" customHeight="1">
      <c r="A680" s="2" t="s">
        <v>1769</v>
      </c>
      <c r="B680" s="2" t="s">
        <v>1645</v>
      </c>
      <c r="C680" s="2" t="s">
        <v>1646</v>
      </c>
      <c r="E680" s="2" t="s">
        <v>1647</v>
      </c>
      <c r="F680" s="2" t="s">
        <v>1804</v>
      </c>
      <c r="G680" s="2" t="s">
        <v>19</v>
      </c>
      <c r="I680" s="2">
        <v>4.0</v>
      </c>
      <c r="K680" s="2" t="s">
        <v>1771</v>
      </c>
      <c r="L680" s="2"/>
      <c r="M680" s="2" t="s">
        <v>1805</v>
      </c>
      <c r="N680" s="2" t="s">
        <v>1805</v>
      </c>
      <c r="O680" s="2" t="s">
        <v>555</v>
      </c>
      <c r="P680" s="2" t="s">
        <v>144</v>
      </c>
      <c r="Q680" s="2" t="str">
        <f t="shared" si="7"/>
        <v>Bill Title: Requires certain electric public utilities to file emergency response plan with Board of Public Utilities. - Bill Description: Requires certain electric public utilities to file emergency response plan with Board of Public Utilities.</v>
      </c>
      <c r="R680" s="2"/>
      <c r="S680" s="2" t="s">
        <v>31</v>
      </c>
    </row>
    <row r="681" ht="15.75" customHeight="1">
      <c r="A681" s="2" t="s">
        <v>1806</v>
      </c>
      <c r="B681" s="2" t="s">
        <v>1645</v>
      </c>
      <c r="C681" s="2" t="s">
        <v>1646</v>
      </c>
      <c r="E681" s="2" t="s">
        <v>1647</v>
      </c>
      <c r="F681" s="2" t="s">
        <v>1807</v>
      </c>
      <c r="G681" s="2" t="s">
        <v>19</v>
      </c>
      <c r="I681" s="2">
        <v>44.0</v>
      </c>
      <c r="K681" s="2" t="s">
        <v>1808</v>
      </c>
      <c r="L681" s="2"/>
      <c r="M681" s="2" t="s">
        <v>1809</v>
      </c>
      <c r="N681" s="2" t="s">
        <v>1809</v>
      </c>
      <c r="O681" s="2" t="s">
        <v>72</v>
      </c>
      <c r="P681" s="2" t="s">
        <v>367</v>
      </c>
      <c r="Q681" s="2" t="str">
        <f t="shared" si="7"/>
        <v>Bill Title: Requires DEP to evaluate environmental and public health stressors of certain facilities on overburdened communities when reviewing certain permit applications. - Bill Description: Requires DEP to evaluate environmental and public health stressors of certain facilities on overburdened communities when reviewing certain permit applications.</v>
      </c>
      <c r="R681" s="2"/>
      <c r="S681" s="2" t="s">
        <v>31</v>
      </c>
    </row>
    <row r="682" ht="15.75" customHeight="1">
      <c r="A682" s="2" t="s">
        <v>1806</v>
      </c>
      <c r="B682" s="2" t="s">
        <v>1645</v>
      </c>
      <c r="C682" s="2" t="s">
        <v>1646</v>
      </c>
      <c r="E682" s="2" t="s">
        <v>1647</v>
      </c>
      <c r="F682" s="2" t="s">
        <v>1810</v>
      </c>
      <c r="G682" s="2" t="s">
        <v>19</v>
      </c>
      <c r="I682" s="2">
        <v>23.0</v>
      </c>
      <c r="K682" s="2" t="s">
        <v>1808</v>
      </c>
      <c r="L682" s="2"/>
      <c r="M682" s="2" t="s">
        <v>1725</v>
      </c>
      <c r="N682" s="2" t="s">
        <v>1725</v>
      </c>
      <c r="O682" s="2" t="s">
        <v>35</v>
      </c>
      <c r="P682" s="2" t="s">
        <v>215</v>
      </c>
      <c r="Q682" s="2" t="str">
        <f t="shared" si="7"/>
        <v>Bill Title: Requires large food waste generators to separate and recycle food waste and amends definition of "Class I renewable energy." - Bill Description: Requires large food waste generators to separate and recycle food waste and amends definition of "Class I renewable energy."</v>
      </c>
      <c r="R682" s="2"/>
      <c r="S682" s="2" t="s">
        <v>44</v>
      </c>
    </row>
    <row r="683" ht="15.75" customHeight="1">
      <c r="A683" s="2" t="s">
        <v>1806</v>
      </c>
      <c r="B683" s="2" t="s">
        <v>1645</v>
      </c>
      <c r="C683" s="2" t="s">
        <v>1646</v>
      </c>
      <c r="E683" s="2" t="s">
        <v>1647</v>
      </c>
      <c r="F683" s="2" t="s">
        <v>1811</v>
      </c>
      <c r="G683" s="2" t="s">
        <v>19</v>
      </c>
      <c r="I683" s="2">
        <v>21.0</v>
      </c>
      <c r="K683" s="2" t="s">
        <v>1808</v>
      </c>
      <c r="L683" s="2"/>
      <c r="M683" s="2" t="s">
        <v>1725</v>
      </c>
      <c r="N683" s="2" t="s">
        <v>1725</v>
      </c>
      <c r="O683" s="2" t="s">
        <v>35</v>
      </c>
      <c r="P683" s="2" t="s">
        <v>30</v>
      </c>
      <c r="Q683" s="2" t="str">
        <f t="shared" si="7"/>
        <v>Bill Title: Requires large food waste generators to separate and recycle food waste and amends definition of "Class I renewable energy." - Bill Description: Requires large food waste generators to separate and recycle food waste and amends definition of "Class I renewable energy."</v>
      </c>
      <c r="R683" s="2"/>
      <c r="S683" s="2" t="s">
        <v>44</v>
      </c>
    </row>
    <row r="684" ht="15.75" customHeight="1">
      <c r="A684" s="2" t="s">
        <v>1806</v>
      </c>
      <c r="B684" s="2" t="s">
        <v>1645</v>
      </c>
      <c r="C684" s="2" t="s">
        <v>1646</v>
      </c>
      <c r="E684" s="2" t="s">
        <v>1647</v>
      </c>
      <c r="F684" s="2" t="s">
        <v>1812</v>
      </c>
      <c r="G684" s="2" t="s">
        <v>19</v>
      </c>
      <c r="I684" s="2">
        <v>15.0</v>
      </c>
      <c r="K684" s="2" t="s">
        <v>1808</v>
      </c>
      <c r="L684" s="2"/>
      <c r="M684" s="2" t="s">
        <v>1813</v>
      </c>
      <c r="N684" s="2" t="s">
        <v>1813</v>
      </c>
      <c r="O684" s="2" t="s">
        <v>35</v>
      </c>
      <c r="P684" s="2" t="s">
        <v>367</v>
      </c>
      <c r="Q684" s="2" t="str">
        <f t="shared" si="7"/>
        <v>Bill Title: Establishes requirements for provision of energy from Class I renewable energy sources. - Bill Description: Establishes requirements for provision of energy from Class I renewable energy sources.</v>
      </c>
      <c r="R684" s="2"/>
      <c r="S684" s="2" t="s">
        <v>44</v>
      </c>
    </row>
    <row r="685" ht="15.75" customHeight="1">
      <c r="A685" s="2" t="s">
        <v>1806</v>
      </c>
      <c r="B685" s="2" t="s">
        <v>1645</v>
      </c>
      <c r="C685" s="2" t="s">
        <v>1646</v>
      </c>
      <c r="E685" s="2" t="s">
        <v>1647</v>
      </c>
      <c r="F685" s="2" t="s">
        <v>1814</v>
      </c>
      <c r="G685" s="2" t="s">
        <v>19</v>
      </c>
      <c r="I685" s="2">
        <v>15.0</v>
      </c>
      <c r="K685" s="2" t="s">
        <v>1808</v>
      </c>
      <c r="L685" s="2"/>
      <c r="M685" s="2" t="s">
        <v>1725</v>
      </c>
      <c r="N685" s="2" t="s">
        <v>1725</v>
      </c>
      <c r="O685" s="2" t="s">
        <v>35</v>
      </c>
      <c r="P685" s="2" t="s">
        <v>36</v>
      </c>
      <c r="Q685" s="2" t="str">
        <f t="shared" si="7"/>
        <v>Bill Title: Requires large food waste generators to separate and recycle food waste and amends definition of "Class I renewable energy." - Bill Description: Requires large food waste generators to separate and recycle food waste and amends definition of "Class I renewable energy."</v>
      </c>
      <c r="R685" s="2"/>
      <c r="S685" s="2" t="s">
        <v>44</v>
      </c>
    </row>
    <row r="686" ht="15.75" customHeight="1">
      <c r="A686" s="2" t="s">
        <v>1806</v>
      </c>
      <c r="B686" s="2" t="s">
        <v>1645</v>
      </c>
      <c r="C686" s="2" t="s">
        <v>1646</v>
      </c>
      <c r="E686" s="2" t="s">
        <v>1647</v>
      </c>
      <c r="F686" s="2" t="s">
        <v>1815</v>
      </c>
      <c r="G686" s="2" t="s">
        <v>19</v>
      </c>
      <c r="I686" s="2">
        <v>14.0</v>
      </c>
      <c r="K686" s="2" t="s">
        <v>1808</v>
      </c>
      <c r="L686" s="2"/>
      <c r="M686" s="2" t="s">
        <v>1816</v>
      </c>
      <c r="N686" s="2" t="s">
        <v>1816</v>
      </c>
      <c r="O686" s="2" t="s">
        <v>707</v>
      </c>
      <c r="P686" s="2" t="s">
        <v>291</v>
      </c>
      <c r="Q686" s="2" t="str">
        <f t="shared" si="7"/>
        <v>Bill Title: Establishes new timeframes for implementation of, and revises, certain requirements in "Global Warming Response Act." * - Bill Description: Establishes new timeframes for implementation of, and revises, certain requirements in "Global Warming Response Act." *</v>
      </c>
      <c r="R686" s="2"/>
      <c r="S686" s="2" t="s">
        <v>172</v>
      </c>
    </row>
    <row r="687" ht="15.75" customHeight="1">
      <c r="A687" s="2" t="s">
        <v>1806</v>
      </c>
      <c r="B687" s="2" t="s">
        <v>1645</v>
      </c>
      <c r="C687" s="2" t="s">
        <v>1646</v>
      </c>
      <c r="E687" s="2" t="s">
        <v>1647</v>
      </c>
      <c r="F687" s="2" t="s">
        <v>1817</v>
      </c>
      <c r="G687" s="2" t="s">
        <v>19</v>
      </c>
      <c r="I687" s="2">
        <v>13.0</v>
      </c>
      <c r="K687" s="2" t="s">
        <v>1808</v>
      </c>
      <c r="L687" s="2"/>
      <c r="M687" s="2" t="s">
        <v>1818</v>
      </c>
      <c r="N687" s="2" t="s">
        <v>1818</v>
      </c>
      <c r="O687" s="2" t="s">
        <v>72</v>
      </c>
      <c r="P687" s="2" t="s">
        <v>367</v>
      </c>
      <c r="Q687" s="2" t="str">
        <f t="shared" si="7"/>
        <v>Bill Title: Clarifies intent of P.L.2007, c.340 regarding NJ's required participation in Regional Greenhouse Gas Initiative.* - Bill Description: Clarifies intent of P.L.2007, c.340 regarding NJ's required participation in Regional Greenhouse Gas Initiative.*</v>
      </c>
      <c r="R687" s="2"/>
      <c r="S687" s="2" t="s">
        <v>172</v>
      </c>
    </row>
    <row r="688" ht="15.75" customHeight="1">
      <c r="A688" s="2" t="s">
        <v>1806</v>
      </c>
      <c r="B688" s="2" t="s">
        <v>1645</v>
      </c>
      <c r="C688" s="2" t="s">
        <v>1646</v>
      </c>
      <c r="E688" s="2" t="s">
        <v>1647</v>
      </c>
      <c r="F688" s="2" t="s">
        <v>1819</v>
      </c>
      <c r="G688" s="2" t="s">
        <v>19</v>
      </c>
      <c r="I688" s="2">
        <v>13.0</v>
      </c>
      <c r="K688" s="2" t="s">
        <v>1808</v>
      </c>
      <c r="L688" s="2"/>
      <c r="M688" s="2" t="s">
        <v>1820</v>
      </c>
      <c r="N688" s="2" t="s">
        <v>1820</v>
      </c>
      <c r="O688" s="2" t="s">
        <v>150</v>
      </c>
      <c r="P688" s="2" t="s">
        <v>367</v>
      </c>
      <c r="Q688" s="2" t="str">
        <f t="shared" si="7"/>
        <v>Bill Title: Codifies certain energy goals related to 2019 Energy Master Plan. - Bill Description: Codifies certain energy goals related to 2019 Energy Master Plan.</v>
      </c>
      <c r="R688" s="2"/>
      <c r="S688" s="2" t="s">
        <v>65</v>
      </c>
    </row>
    <row r="689" ht="15.75" customHeight="1">
      <c r="A689" s="2" t="s">
        <v>1806</v>
      </c>
      <c r="B689" s="2" t="s">
        <v>1645</v>
      </c>
      <c r="C689" s="2" t="s">
        <v>1646</v>
      </c>
      <c r="E689" s="2" t="s">
        <v>1647</v>
      </c>
      <c r="F689" s="2" t="s">
        <v>1821</v>
      </c>
      <c r="G689" s="2" t="s">
        <v>19</v>
      </c>
      <c r="I689" s="2">
        <v>13.0</v>
      </c>
      <c r="K689" s="2" t="s">
        <v>1808</v>
      </c>
      <c r="L689" s="2"/>
      <c r="M689" s="2" t="s">
        <v>1822</v>
      </c>
      <c r="N689" s="2" t="s">
        <v>1822</v>
      </c>
      <c r="O689" s="2" t="s">
        <v>1823</v>
      </c>
      <c r="P689" s="2" t="s">
        <v>275</v>
      </c>
      <c r="Q689" s="2" t="str">
        <f t="shared" si="7"/>
        <v>Bill Title: Establishes minimum energy and water efficiency standards for certain products sold, offered for sale, or leased in the State. - Bill Description: Establishes minimum energy and water efficiency standards for certain products sold, offered for sale, or leased in the State.</v>
      </c>
      <c r="R689" s="2"/>
      <c r="S689" s="2" t="s">
        <v>287</v>
      </c>
    </row>
    <row r="690" ht="15.75" customHeight="1">
      <c r="A690" s="2" t="s">
        <v>1806</v>
      </c>
      <c r="B690" s="2" t="s">
        <v>1645</v>
      </c>
      <c r="C690" s="2" t="s">
        <v>1646</v>
      </c>
      <c r="E690" s="2" t="s">
        <v>1647</v>
      </c>
      <c r="F690" s="2" t="s">
        <v>1824</v>
      </c>
      <c r="G690" s="2" t="s">
        <v>19</v>
      </c>
      <c r="I690" s="2">
        <v>13.0</v>
      </c>
      <c r="K690" s="2" t="s">
        <v>1808</v>
      </c>
      <c r="L690" s="2"/>
      <c r="M690" s="2" t="s">
        <v>1825</v>
      </c>
      <c r="N690" s="2" t="s">
        <v>1825</v>
      </c>
      <c r="O690" s="2" t="s">
        <v>1826</v>
      </c>
      <c r="P690" s="2" t="s">
        <v>1624</v>
      </c>
      <c r="Q690" s="2" t="str">
        <f t="shared" si="7"/>
        <v>Bill Title: Revises State renewable energy portfolio standards. - Bill Description: Revises State renewable energy portfolio standards.</v>
      </c>
      <c r="R690" s="2"/>
      <c r="S690" s="2" t="s">
        <v>44</v>
      </c>
    </row>
    <row r="691" ht="15.75" customHeight="1">
      <c r="A691" s="2" t="s">
        <v>1806</v>
      </c>
      <c r="B691" s="2" t="s">
        <v>1645</v>
      </c>
      <c r="C691" s="2" t="s">
        <v>1646</v>
      </c>
      <c r="E691" s="2" t="s">
        <v>1647</v>
      </c>
      <c r="F691" s="2" t="s">
        <v>1827</v>
      </c>
      <c r="G691" s="2" t="s">
        <v>19</v>
      </c>
      <c r="I691" s="2">
        <v>12.0</v>
      </c>
      <c r="K691" s="2" t="s">
        <v>1808</v>
      </c>
      <c r="L691" s="2"/>
      <c r="M691" s="2" t="s">
        <v>1822</v>
      </c>
      <c r="N691" s="2" t="s">
        <v>1822</v>
      </c>
      <c r="O691" s="2" t="s">
        <v>1823</v>
      </c>
      <c r="P691" s="2" t="s">
        <v>1624</v>
      </c>
      <c r="Q691" s="2" t="str">
        <f t="shared" si="7"/>
        <v>Bill Title: Establishes minimum energy and water efficiency standards for certain products sold, offered for sale, or leased in the State. - Bill Description: Establishes minimum energy and water efficiency standards for certain products sold, offered for sale, or leased in the State.</v>
      </c>
      <c r="R691" s="2"/>
      <c r="S691" s="2" t="s">
        <v>287</v>
      </c>
    </row>
    <row r="692" ht="15.75" customHeight="1">
      <c r="A692" s="2" t="s">
        <v>1806</v>
      </c>
      <c r="B692" s="2" t="s">
        <v>1645</v>
      </c>
      <c r="C692" s="2" t="s">
        <v>1646</v>
      </c>
      <c r="E692" s="2" t="s">
        <v>1647</v>
      </c>
      <c r="F692" s="2" t="s">
        <v>1828</v>
      </c>
      <c r="G692" s="2" t="s">
        <v>19</v>
      </c>
      <c r="I692" s="2">
        <v>11.0</v>
      </c>
      <c r="K692" s="2" t="s">
        <v>1808</v>
      </c>
      <c r="L692" s="2"/>
      <c r="M692" s="2" t="s">
        <v>1829</v>
      </c>
      <c r="N692" s="2" t="s">
        <v>1829</v>
      </c>
      <c r="O692" s="2" t="s">
        <v>366</v>
      </c>
      <c r="P692" s="2" t="s">
        <v>24</v>
      </c>
      <c r="Q692" s="2" t="str">
        <f t="shared" si="7"/>
        <v>Bill Title: Prohibits treatment, discharge, disposal, application to roadway, or storage of wastewater, wastewater solids, sludge, drill cuttings or other byproducts from natural gas exploration or production using hydraulic fracturing. - Bill Description: Prohibits treatment, discharge, disposal, application to roadway, or storage of wastewater, wastewater solids, sludge, drill cuttings or other byproducts from natural gas exploration or production using hydraulic fracturing.</v>
      </c>
      <c r="R692" s="2"/>
      <c r="S692" s="2" t="s">
        <v>368</v>
      </c>
    </row>
    <row r="693" ht="15.75" customHeight="1">
      <c r="A693" s="2" t="s">
        <v>1806</v>
      </c>
      <c r="B693" s="2" t="s">
        <v>1645</v>
      </c>
      <c r="C693" s="2" t="s">
        <v>1646</v>
      </c>
      <c r="E693" s="2" t="s">
        <v>1647</v>
      </c>
      <c r="F693" s="2" t="s">
        <v>1830</v>
      </c>
      <c r="G693" s="2" t="s">
        <v>19</v>
      </c>
      <c r="I693" s="2">
        <v>11.0</v>
      </c>
      <c r="K693" s="2" t="s">
        <v>1808</v>
      </c>
      <c r="L693" s="2"/>
      <c r="M693" s="2" t="s">
        <v>1831</v>
      </c>
      <c r="N693" s="2" t="s">
        <v>1831</v>
      </c>
      <c r="O693" s="2" t="s">
        <v>72</v>
      </c>
      <c r="P693" s="2" t="s">
        <v>93</v>
      </c>
      <c r="Q693" s="2" t="str">
        <f t="shared" si="7"/>
        <v>Bill Title: Requires State's full participation in Regional Greenhouse Gas Initiative. - Bill Description: Requires State's full participation in Regional Greenhouse Gas Initiative.</v>
      </c>
      <c r="R693" s="2"/>
      <c r="S693" s="2" t="s">
        <v>172</v>
      </c>
    </row>
    <row r="694" ht="15.75" customHeight="1">
      <c r="A694" s="2" t="s">
        <v>1806</v>
      </c>
      <c r="B694" s="2" t="s">
        <v>1645</v>
      </c>
      <c r="C694" s="2" t="s">
        <v>1646</v>
      </c>
      <c r="E694" s="2" t="s">
        <v>1647</v>
      </c>
      <c r="F694" s="2" t="s">
        <v>1832</v>
      </c>
      <c r="G694" s="2" t="s">
        <v>19</v>
      </c>
      <c r="I694" s="2">
        <v>10.0</v>
      </c>
      <c r="K694" s="2" t="s">
        <v>1808</v>
      </c>
      <c r="L694" s="2"/>
      <c r="M694" s="2" t="s">
        <v>1833</v>
      </c>
      <c r="N694" s="2" t="s">
        <v>1833</v>
      </c>
      <c r="O694" s="2" t="s">
        <v>72</v>
      </c>
      <c r="P694" s="2" t="s">
        <v>93</v>
      </c>
      <c r="Q694" s="2" t="str">
        <f t="shared" si="7"/>
        <v>Bill Title: Clarifies intent of P.L.2007, c.340 regarding NJ's required participation in Regional Greenhouse Gas Initiative. - Bill Description: Clarifies intent of P.L.2007, c.340 regarding NJ's required participation in Regional Greenhouse Gas Initiative.</v>
      </c>
      <c r="R694" s="2"/>
      <c r="S694" s="2" t="s">
        <v>172</v>
      </c>
    </row>
    <row r="695" ht="15.75" customHeight="1">
      <c r="A695" s="2" t="s">
        <v>1806</v>
      </c>
      <c r="B695" s="2" t="s">
        <v>1645</v>
      </c>
      <c r="C695" s="2" t="s">
        <v>1646</v>
      </c>
      <c r="E695" s="2" t="s">
        <v>1647</v>
      </c>
      <c r="F695" s="2" t="s">
        <v>1834</v>
      </c>
      <c r="G695" s="2" t="s">
        <v>19</v>
      </c>
      <c r="I695" s="2">
        <v>10.0</v>
      </c>
      <c r="K695" s="2" t="s">
        <v>1808</v>
      </c>
      <c r="L695" s="2"/>
      <c r="M695" s="2" t="s">
        <v>1820</v>
      </c>
      <c r="N695" s="2" t="s">
        <v>1820</v>
      </c>
      <c r="O695" s="2" t="s">
        <v>306</v>
      </c>
      <c r="P695" s="2" t="s">
        <v>937</v>
      </c>
      <c r="Q695" s="2" t="str">
        <f t="shared" si="7"/>
        <v>Bill Title: Codifies certain energy goals related to 2019 Energy Master Plan. - Bill Description: Codifies certain energy goals related to 2019 Energy Master Plan.</v>
      </c>
      <c r="R695" s="2"/>
      <c r="S695" s="2" t="s">
        <v>65</v>
      </c>
    </row>
    <row r="696" ht="15.75" customHeight="1">
      <c r="A696" s="2" t="s">
        <v>1806</v>
      </c>
      <c r="B696" s="2" t="s">
        <v>1645</v>
      </c>
      <c r="C696" s="2" t="s">
        <v>1646</v>
      </c>
      <c r="E696" s="2" t="s">
        <v>1647</v>
      </c>
      <c r="F696" s="2" t="s">
        <v>1835</v>
      </c>
      <c r="G696" s="2" t="s">
        <v>19</v>
      </c>
      <c r="I696" s="2">
        <v>9.0</v>
      </c>
      <c r="K696" s="2" t="s">
        <v>1808</v>
      </c>
      <c r="L696" s="2"/>
      <c r="M696" s="2" t="s">
        <v>1836</v>
      </c>
      <c r="N696" s="2" t="s">
        <v>1836</v>
      </c>
      <c r="O696" s="2" t="s">
        <v>143</v>
      </c>
      <c r="P696" s="2" t="s">
        <v>1098</v>
      </c>
      <c r="Q696" s="2" t="str">
        <f t="shared" si="7"/>
        <v>Bill Title: Requires installation of smart thermostats in all new residential construction. - Bill Description: Requires installation of smart thermostats in all new residential construction.</v>
      </c>
      <c r="R696" s="2"/>
      <c r="S696" s="2" t="s">
        <v>287</v>
      </c>
    </row>
    <row r="697" ht="15.75" customHeight="1">
      <c r="A697" s="2" t="s">
        <v>1806</v>
      </c>
      <c r="B697" s="2" t="s">
        <v>1645</v>
      </c>
      <c r="C697" s="2" t="s">
        <v>1646</v>
      </c>
      <c r="E697" s="2" t="s">
        <v>1647</v>
      </c>
      <c r="F697" s="2" t="s">
        <v>1837</v>
      </c>
      <c r="G697" s="2" t="s">
        <v>19</v>
      </c>
      <c r="I697" s="2">
        <v>9.0</v>
      </c>
      <c r="K697" s="2" t="s">
        <v>1808</v>
      </c>
      <c r="L697" s="2"/>
      <c r="M697" s="2" t="s">
        <v>1831</v>
      </c>
      <c r="N697" s="2" t="s">
        <v>1831</v>
      </c>
      <c r="O697" s="2" t="s">
        <v>72</v>
      </c>
      <c r="P697" s="2" t="s">
        <v>24</v>
      </c>
      <c r="Q697" s="2" t="str">
        <f t="shared" si="7"/>
        <v>Bill Title: Requires State's full participation in Regional Greenhouse Gas Initiative. - Bill Description: Requires State's full participation in Regional Greenhouse Gas Initiative.</v>
      </c>
      <c r="R697" s="2"/>
      <c r="S697" s="2" t="s">
        <v>172</v>
      </c>
    </row>
    <row r="698" ht="15.75" customHeight="1">
      <c r="A698" s="2" t="s">
        <v>1806</v>
      </c>
      <c r="B698" s="2" t="s">
        <v>1645</v>
      </c>
      <c r="C698" s="2" t="s">
        <v>1646</v>
      </c>
      <c r="E698" s="2" t="s">
        <v>1647</v>
      </c>
      <c r="F698" s="2" t="s">
        <v>1838</v>
      </c>
      <c r="G698" s="2" t="s">
        <v>19</v>
      </c>
      <c r="I698" s="2">
        <v>9.0</v>
      </c>
      <c r="K698" s="2" t="s">
        <v>1808</v>
      </c>
      <c r="L698" s="2"/>
      <c r="M698" s="2" t="s">
        <v>1839</v>
      </c>
      <c r="N698" s="2" t="s">
        <v>1839</v>
      </c>
      <c r="O698" s="2" t="s">
        <v>366</v>
      </c>
      <c r="P698" s="2" t="s">
        <v>1098</v>
      </c>
      <c r="Q698" s="2" t="str">
        <f t="shared" si="7"/>
        <v>Bill Title: Urges Governor to block proposed rules permitting import of wastewater from hydraulic fracturing into Delaware River Basin and export of water from basin for hydraulic fracturing; Urges Governor to ban hydraulic fracturing in basin.* - Bill Description: Urges Governor to block proposed rules permitting import of wastewater from hydraulic fracturing into Delaware River Basin and export of water from basin for hydraulic fracturing; Urges Governor to ban hydraulic fracturing in basin.*</v>
      </c>
      <c r="R698" s="2"/>
    </row>
    <row r="699" ht="15.75" customHeight="1">
      <c r="A699" s="2" t="s">
        <v>1806</v>
      </c>
      <c r="B699" s="2" t="s">
        <v>1645</v>
      </c>
      <c r="C699" s="2" t="s">
        <v>1646</v>
      </c>
      <c r="E699" s="2" t="s">
        <v>1647</v>
      </c>
      <c r="F699" s="2" t="s">
        <v>1840</v>
      </c>
      <c r="G699" s="2" t="s">
        <v>19</v>
      </c>
      <c r="I699" s="2">
        <v>9.0</v>
      </c>
      <c r="K699" s="2" t="s">
        <v>1808</v>
      </c>
      <c r="L699" s="2"/>
      <c r="M699" s="2" t="s">
        <v>1841</v>
      </c>
      <c r="N699" s="2" t="s">
        <v>1841</v>
      </c>
      <c r="O699" s="2" t="s">
        <v>764</v>
      </c>
      <c r="P699" s="2" t="s">
        <v>1441</v>
      </c>
      <c r="Q699" s="2" t="str">
        <f t="shared" si="7"/>
        <v>Bill Title: Directs BPU to update interconnection standards for Class I renewable energy sources and develop fixed fee structure for interconnection costs. - Bill Description: Directs BPU to update interconnection standards for Class I renewable energy sources and develop fixed fee structure for interconnection costs.</v>
      </c>
      <c r="R699" s="2"/>
      <c r="S699" s="2" t="s">
        <v>44</v>
      </c>
    </row>
    <row r="700" ht="15.75" customHeight="1">
      <c r="A700" s="2" t="s">
        <v>1806</v>
      </c>
      <c r="B700" s="2" t="s">
        <v>1645</v>
      </c>
      <c r="C700" s="2" t="s">
        <v>1646</v>
      </c>
      <c r="E700" s="2" t="s">
        <v>1647</v>
      </c>
      <c r="F700" s="2" t="s">
        <v>1842</v>
      </c>
      <c r="G700" s="2" t="s">
        <v>19</v>
      </c>
      <c r="I700" s="2">
        <v>8.0</v>
      </c>
      <c r="K700" s="2" t="s">
        <v>1808</v>
      </c>
      <c r="L700" s="2"/>
      <c r="M700" s="2" t="s">
        <v>1843</v>
      </c>
      <c r="N700" s="2" t="s">
        <v>1843</v>
      </c>
      <c r="O700" s="2" t="s">
        <v>143</v>
      </c>
      <c r="P700" s="2" t="s">
        <v>1844</v>
      </c>
      <c r="Q700" s="2" t="str">
        <f t="shared" si="7"/>
        <v>Bill Title: Provides gross income tax credit for costs to purchase and install smart thermostats. - Bill Description: Provides gross income tax credit for costs to purchase and install smart thermostats.</v>
      </c>
      <c r="R700" s="2"/>
      <c r="S700" s="2" t="s">
        <v>145</v>
      </c>
    </row>
    <row r="701" ht="15.75" customHeight="1">
      <c r="A701" s="2" t="s">
        <v>1806</v>
      </c>
      <c r="B701" s="2" t="s">
        <v>1645</v>
      </c>
      <c r="C701" s="2" t="s">
        <v>1646</v>
      </c>
      <c r="E701" s="2" t="s">
        <v>1647</v>
      </c>
      <c r="F701" s="2" t="s">
        <v>1845</v>
      </c>
      <c r="G701" s="2" t="s">
        <v>19</v>
      </c>
      <c r="I701" s="2">
        <v>8.0</v>
      </c>
      <c r="K701" s="2" t="s">
        <v>1808</v>
      </c>
      <c r="L701" s="2"/>
      <c r="M701" s="2" t="s">
        <v>1725</v>
      </c>
      <c r="N701" s="2" t="s">
        <v>1725</v>
      </c>
      <c r="O701" s="2" t="s">
        <v>35</v>
      </c>
      <c r="P701" s="2" t="s">
        <v>129</v>
      </c>
      <c r="Q701" s="2" t="str">
        <f t="shared" si="7"/>
        <v>Bill Title: Requires large food waste generators to separate and recycle food waste and amends definition of "Class I renewable energy." - Bill Description: Requires large food waste generators to separate and recycle food waste and amends definition of "Class I renewable energy."</v>
      </c>
      <c r="R701" s="2"/>
      <c r="S701" s="2" t="s">
        <v>44</v>
      </c>
    </row>
    <row r="702" ht="15.75" customHeight="1">
      <c r="A702" s="2" t="s">
        <v>1806</v>
      </c>
      <c r="B702" s="2" t="s">
        <v>1645</v>
      </c>
      <c r="C702" s="2" t="s">
        <v>1646</v>
      </c>
      <c r="E702" s="2" t="s">
        <v>1647</v>
      </c>
      <c r="F702" s="2" t="s">
        <v>1846</v>
      </c>
      <c r="G702" s="2" t="s">
        <v>19</v>
      </c>
      <c r="I702" s="2">
        <v>8.0</v>
      </c>
      <c r="K702" s="2" t="s">
        <v>1808</v>
      </c>
      <c r="L702" s="2"/>
      <c r="M702" s="2" t="s">
        <v>1847</v>
      </c>
      <c r="N702" s="2" t="s">
        <v>1847</v>
      </c>
      <c r="O702" s="2" t="s">
        <v>72</v>
      </c>
      <c r="P702" s="2" t="s">
        <v>24</v>
      </c>
      <c r="Q702" s="2" t="str">
        <f t="shared" si="7"/>
        <v>Bill Title: Establishes new timeframes for implementation of, and revises, certain requirements in "Global Warming Response Act". * - Bill Description: Establishes new timeframes for implementation of, and revises, certain requirements in "Global Warming Response Act". *</v>
      </c>
      <c r="R702" s="2"/>
      <c r="S702" s="2" t="s">
        <v>172</v>
      </c>
    </row>
    <row r="703" ht="15.75" customHeight="1">
      <c r="A703" s="2" t="s">
        <v>1806</v>
      </c>
      <c r="B703" s="2" t="s">
        <v>1645</v>
      </c>
      <c r="C703" s="2" t="s">
        <v>1646</v>
      </c>
      <c r="E703" s="2" t="s">
        <v>1647</v>
      </c>
      <c r="F703" s="2" t="s">
        <v>1848</v>
      </c>
      <c r="G703" s="2" t="s">
        <v>19</v>
      </c>
      <c r="I703" s="2">
        <v>8.0</v>
      </c>
      <c r="K703" s="2" t="s">
        <v>1808</v>
      </c>
      <c r="L703" s="2"/>
      <c r="M703" s="2" t="s">
        <v>1759</v>
      </c>
      <c r="N703" s="2" t="s">
        <v>1759</v>
      </c>
      <c r="O703" s="2" t="s">
        <v>100</v>
      </c>
      <c r="P703" s="2" t="s">
        <v>1849</v>
      </c>
      <c r="Q703" s="2" t="str">
        <f t="shared" si="7"/>
        <v>Bill Title: Allows installation of residential solar energy systems prior to obtaining construction permit or interconnection approval during COVID-19 emergency. - Bill Description: Allows installation of residential solar energy systems prior to obtaining construction permit or interconnection approval during COVID-19 emergency.</v>
      </c>
      <c r="R703" s="2"/>
      <c r="S703" s="2" t="s">
        <v>44</v>
      </c>
    </row>
    <row r="704" ht="15.75" customHeight="1">
      <c r="A704" s="2" t="s">
        <v>1806</v>
      </c>
      <c r="B704" s="2" t="s">
        <v>1645</v>
      </c>
      <c r="C704" s="2" t="s">
        <v>1646</v>
      </c>
      <c r="E704" s="2" t="s">
        <v>1647</v>
      </c>
      <c r="F704" s="2" t="s">
        <v>1850</v>
      </c>
      <c r="G704" s="2" t="s">
        <v>19</v>
      </c>
      <c r="I704" s="2">
        <v>6.0</v>
      </c>
      <c r="K704" s="2" t="s">
        <v>1808</v>
      </c>
      <c r="L704" s="2"/>
      <c r="M704" s="2" t="s">
        <v>1851</v>
      </c>
      <c r="N704" s="2" t="s">
        <v>1851</v>
      </c>
      <c r="O704" s="2" t="s">
        <v>183</v>
      </c>
      <c r="P704" s="2" t="s">
        <v>1098</v>
      </c>
      <c r="Q704" s="2" t="str">
        <f t="shared" si="7"/>
        <v>Bill Title: Amends Constitution to dedicate revenues from societal benefits charge for various energy-related uses established by law. - Bill Description: Amends Constitution to dedicate revenues from societal benefits charge for various energy-related uses established by law.</v>
      </c>
      <c r="R704" s="2"/>
    </row>
    <row r="705" ht="15.75" customHeight="1">
      <c r="A705" s="2" t="s">
        <v>1806</v>
      </c>
      <c r="B705" s="2" t="s">
        <v>1645</v>
      </c>
      <c r="C705" s="2" t="s">
        <v>1646</v>
      </c>
      <c r="E705" s="2" t="s">
        <v>1647</v>
      </c>
      <c r="F705" s="2" t="s">
        <v>1852</v>
      </c>
      <c r="G705" s="2" t="s">
        <v>19</v>
      </c>
      <c r="I705" s="2">
        <v>6.0</v>
      </c>
      <c r="K705" s="2" t="s">
        <v>1808</v>
      </c>
      <c r="L705" s="2"/>
      <c r="M705" s="2" t="s">
        <v>1831</v>
      </c>
      <c r="N705" s="2" t="s">
        <v>1831</v>
      </c>
      <c r="O705" s="2" t="s">
        <v>72</v>
      </c>
      <c r="P705" s="2" t="s">
        <v>1853</v>
      </c>
      <c r="Q705" s="2" t="str">
        <f t="shared" si="7"/>
        <v>Bill Title: Requires State's full participation in Regional Greenhouse Gas Initiative. - Bill Description: Requires State's full participation in Regional Greenhouse Gas Initiative.</v>
      </c>
      <c r="R705" s="2"/>
      <c r="S705" s="2" t="s">
        <v>172</v>
      </c>
    </row>
    <row r="706" ht="15.75" customHeight="1">
      <c r="A706" s="2" t="s">
        <v>1806</v>
      </c>
      <c r="B706" s="2" t="s">
        <v>1645</v>
      </c>
      <c r="C706" s="2" t="s">
        <v>1646</v>
      </c>
      <c r="E706" s="2" t="s">
        <v>1647</v>
      </c>
      <c r="F706" s="2" t="s">
        <v>1854</v>
      </c>
      <c r="G706" s="2" t="s">
        <v>19</v>
      </c>
      <c r="I706" s="2">
        <v>5.0</v>
      </c>
      <c r="K706" s="2" t="s">
        <v>1808</v>
      </c>
      <c r="L706" s="2"/>
      <c r="M706" s="2" t="s">
        <v>1855</v>
      </c>
      <c r="N706" s="2" t="s">
        <v>1855</v>
      </c>
      <c r="O706" s="2" t="s">
        <v>800</v>
      </c>
      <c r="P706" s="2" t="s">
        <v>275</v>
      </c>
      <c r="Q706" s="2" t="str">
        <f t="shared" si="7"/>
        <v>Bill Title: Requires land use plan element of municipal master plan to include climate change-related hazard vulnerability assessment. - Bill Description: Requires land use plan element of municipal master plan to include climate change-related hazard vulnerability assessment.</v>
      </c>
      <c r="R706" s="2"/>
      <c r="S706" s="2" t="s">
        <v>172</v>
      </c>
    </row>
    <row r="707" ht="15.75" customHeight="1">
      <c r="A707" s="2" t="s">
        <v>1806</v>
      </c>
      <c r="B707" s="2" t="s">
        <v>1645</v>
      </c>
      <c r="C707" s="2" t="s">
        <v>1646</v>
      </c>
      <c r="E707" s="2" t="s">
        <v>1647</v>
      </c>
      <c r="F707" s="2" t="s">
        <v>1856</v>
      </c>
      <c r="G707" s="2" t="s">
        <v>19</v>
      </c>
      <c r="I707" s="2">
        <v>5.0</v>
      </c>
      <c r="K707" s="2" t="s">
        <v>1808</v>
      </c>
      <c r="L707" s="2"/>
      <c r="M707" s="2" t="s">
        <v>1829</v>
      </c>
      <c r="N707" s="2" t="s">
        <v>1829</v>
      </c>
      <c r="O707" s="2" t="s">
        <v>366</v>
      </c>
      <c r="P707" s="2" t="s">
        <v>1857</v>
      </c>
      <c r="Q707" s="2" t="str">
        <f t="shared" si="7"/>
        <v>Bill Title: Prohibits treatment, discharge, disposal, application to roadway, or storage of wastewater, wastewater solids, sludge, drill cuttings or other byproducts from natural gas exploration or production using hydraulic fracturing. - Bill Description: Prohibits treatment, discharge, disposal, application to roadway, or storage of wastewater, wastewater solids, sludge, drill cuttings or other byproducts from natural gas exploration or production using hydraulic fracturing.</v>
      </c>
      <c r="R707" s="2"/>
      <c r="S707" s="2" t="s">
        <v>368</v>
      </c>
    </row>
    <row r="708" ht="15.75" customHeight="1">
      <c r="A708" s="2" t="s">
        <v>1806</v>
      </c>
      <c r="B708" s="2" t="s">
        <v>1645</v>
      </c>
      <c r="C708" s="2" t="s">
        <v>1646</v>
      </c>
      <c r="E708" s="2" t="s">
        <v>1647</v>
      </c>
      <c r="F708" s="2" t="s">
        <v>1858</v>
      </c>
      <c r="G708" s="2" t="s">
        <v>19</v>
      </c>
      <c r="I708" s="2">
        <v>5.0</v>
      </c>
      <c r="K708" s="2" t="s">
        <v>1808</v>
      </c>
      <c r="L708" s="2"/>
      <c r="M708" s="2" t="s">
        <v>1859</v>
      </c>
      <c r="N708" s="2" t="s">
        <v>1859</v>
      </c>
      <c r="O708" s="2" t="s">
        <v>707</v>
      </c>
      <c r="P708" s="2" t="s">
        <v>78</v>
      </c>
      <c r="Q708" s="2" t="str">
        <f t="shared" si="7"/>
        <v>Bill Title: Urges Governor and AG to pursue legal action against fossil fuel companies for damages caused by climate change. - Bill Description: Urges Governor and AG to pursue legal action against fossil fuel companies for damages caused by climate change.</v>
      </c>
      <c r="R708" s="2"/>
    </row>
    <row r="709" ht="15.75" customHeight="1">
      <c r="A709" s="2" t="s">
        <v>1806</v>
      </c>
      <c r="B709" s="2" t="s">
        <v>1645</v>
      </c>
      <c r="C709" s="2" t="s">
        <v>1646</v>
      </c>
      <c r="E709" s="2" t="s">
        <v>1647</v>
      </c>
      <c r="F709" s="2" t="s">
        <v>1860</v>
      </c>
      <c r="G709" s="2" t="s">
        <v>19</v>
      </c>
      <c r="I709" s="2">
        <v>5.0</v>
      </c>
      <c r="K709" s="2" t="s">
        <v>1808</v>
      </c>
      <c r="L709" s="2"/>
      <c r="M709" s="2" t="s">
        <v>1861</v>
      </c>
      <c r="N709" s="2" t="s">
        <v>1861</v>
      </c>
      <c r="O709" s="2" t="s">
        <v>100</v>
      </c>
      <c r="P709" s="2" t="s">
        <v>1624</v>
      </c>
      <c r="Q709" s="2" t="str">
        <f t="shared" si="7"/>
        <v>Bill Title: Requires all newly constructed warehouses to be solar-ready buildings. - Bill Description: Requires all newly constructed warehouses to be solar-ready buildings.</v>
      </c>
      <c r="R709" s="2"/>
    </row>
    <row r="710" ht="15.75" customHeight="1">
      <c r="A710" s="2" t="s">
        <v>1806</v>
      </c>
      <c r="B710" s="2" t="s">
        <v>1645</v>
      </c>
      <c r="C710" s="2" t="s">
        <v>1646</v>
      </c>
      <c r="E710" s="2" t="s">
        <v>1647</v>
      </c>
      <c r="F710" s="2" t="s">
        <v>1862</v>
      </c>
      <c r="G710" s="2" t="s">
        <v>19</v>
      </c>
      <c r="I710" s="2">
        <v>5.0</v>
      </c>
      <c r="K710" s="2" t="s">
        <v>1808</v>
      </c>
      <c r="L710" s="2"/>
      <c r="M710" s="2" t="s">
        <v>1863</v>
      </c>
      <c r="N710" s="2" t="s">
        <v>1863</v>
      </c>
      <c r="O710" s="2" t="s">
        <v>23</v>
      </c>
      <c r="P710" s="2" t="s">
        <v>1624</v>
      </c>
      <c r="Q710" s="2" t="str">
        <f t="shared" si="7"/>
        <v>Bill Title: Urges President and Congress to require interstate natural gas pipelines constructed in N.J. to conform with N.J. regulations for intrastate natural gas pipelines. - Bill Description: Urges President and Congress to require interstate natural gas pipelines constructed in N.J. to conform with N.J. regulations for intrastate natural gas pipelines.</v>
      </c>
      <c r="R710" s="2"/>
    </row>
    <row r="711" ht="15.75" customHeight="1">
      <c r="A711" s="2" t="s">
        <v>1806</v>
      </c>
      <c r="B711" s="2" t="s">
        <v>1645</v>
      </c>
      <c r="C711" s="2" t="s">
        <v>1646</v>
      </c>
      <c r="E711" s="2" t="s">
        <v>1647</v>
      </c>
      <c r="F711" s="2" t="s">
        <v>1864</v>
      </c>
      <c r="G711" s="2" t="s">
        <v>19</v>
      </c>
      <c r="I711" s="2">
        <v>4.0</v>
      </c>
      <c r="K711" s="2" t="s">
        <v>1808</v>
      </c>
      <c r="L711" s="2"/>
      <c r="M711" s="2" t="s">
        <v>1833</v>
      </c>
      <c r="N711" s="2" t="s">
        <v>1833</v>
      </c>
      <c r="O711" s="2" t="s">
        <v>1700</v>
      </c>
      <c r="P711" s="2" t="s">
        <v>1624</v>
      </c>
      <c r="Q711" s="2" t="str">
        <f t="shared" si="7"/>
        <v>Bill Title: Clarifies intent of P.L.2007, c.340 regarding NJ's required participation in Regional Greenhouse Gas Initiative. - Bill Description: Clarifies intent of P.L.2007, c.340 regarding NJ's required participation in Regional Greenhouse Gas Initiative.</v>
      </c>
      <c r="R711" s="2"/>
      <c r="S711" s="2" t="s">
        <v>172</v>
      </c>
    </row>
    <row r="712" ht="15.75" customHeight="1">
      <c r="A712" s="2" t="s">
        <v>1806</v>
      </c>
      <c r="B712" s="2" t="s">
        <v>1645</v>
      </c>
      <c r="C712" s="2" t="s">
        <v>1646</v>
      </c>
      <c r="E712" s="2" t="s">
        <v>1647</v>
      </c>
      <c r="F712" s="2" t="s">
        <v>1865</v>
      </c>
      <c r="G712" s="2" t="s">
        <v>19</v>
      </c>
      <c r="I712" s="2">
        <v>4.0</v>
      </c>
      <c r="K712" s="2" t="s">
        <v>1808</v>
      </c>
      <c r="L712" s="2"/>
      <c r="M712" s="2" t="s">
        <v>1866</v>
      </c>
      <c r="N712" s="2" t="s">
        <v>1866</v>
      </c>
      <c r="O712" s="2" t="s">
        <v>72</v>
      </c>
      <c r="P712" s="2" t="s">
        <v>24</v>
      </c>
      <c r="Q712" s="2" t="str">
        <f t="shared" si="7"/>
        <v>Bill Title: Requires NJ to join U.S. Climate Alliance to uphold Paris Climate Accord. - Bill Description: Requires NJ to join U.S. Climate Alliance to uphold Paris Climate Accord.</v>
      </c>
      <c r="R712" s="2"/>
      <c r="S712" s="2" t="s">
        <v>172</v>
      </c>
    </row>
    <row r="713" ht="15.75" customHeight="1">
      <c r="A713" s="2" t="s">
        <v>1806</v>
      </c>
      <c r="B713" s="2" t="s">
        <v>1645</v>
      </c>
      <c r="C713" s="2" t="s">
        <v>1646</v>
      </c>
      <c r="E713" s="2" t="s">
        <v>1647</v>
      </c>
      <c r="F713" s="2" t="s">
        <v>1867</v>
      </c>
      <c r="G713" s="2" t="s">
        <v>19</v>
      </c>
      <c r="I713" s="2">
        <v>4.0</v>
      </c>
      <c r="K713" s="2" t="s">
        <v>1808</v>
      </c>
      <c r="L713" s="2"/>
      <c r="M713" s="2" t="s">
        <v>1868</v>
      </c>
      <c r="N713" s="2" t="s">
        <v>1868</v>
      </c>
      <c r="O713" s="2" t="s">
        <v>23</v>
      </c>
      <c r="P713" s="2" t="s">
        <v>24</v>
      </c>
      <c r="Q713" s="2" t="str">
        <f t="shared" si="7"/>
        <v>Bill Title: Urges President and Congress to revise laws, and Federal Energy Regulatory Commission to change rules, concerning interstate natural gas pipeline approvals to more fully address adverse impacts.* - Bill Description: Urges President and Congress to revise laws, and Federal Energy Regulatory Commission to change rules, concerning interstate natural gas pipeline approvals to more fully address adverse impacts.*</v>
      </c>
      <c r="R713" s="2"/>
    </row>
    <row r="714" ht="15.75" customHeight="1">
      <c r="A714" s="2" t="s">
        <v>1806</v>
      </c>
      <c r="B714" s="2" t="s">
        <v>1645</v>
      </c>
      <c r="C714" s="2" t="s">
        <v>1646</v>
      </c>
      <c r="E714" s="2" t="s">
        <v>1647</v>
      </c>
      <c r="F714" s="2" t="s">
        <v>1869</v>
      </c>
      <c r="G714" s="2" t="s">
        <v>19</v>
      </c>
      <c r="I714" s="2">
        <v>4.0</v>
      </c>
      <c r="K714" s="2" t="s">
        <v>1808</v>
      </c>
      <c r="L714" s="2"/>
      <c r="M714" s="2" t="s">
        <v>1866</v>
      </c>
      <c r="N714" s="2" t="s">
        <v>1866</v>
      </c>
      <c r="O714" s="2" t="s">
        <v>72</v>
      </c>
      <c r="P714" s="2" t="s">
        <v>1098</v>
      </c>
      <c r="Q714" s="2" t="str">
        <f t="shared" si="7"/>
        <v>Bill Title: Requires NJ to join U.S. Climate Alliance to uphold Paris Climate Accord. - Bill Description: Requires NJ to join U.S. Climate Alliance to uphold Paris Climate Accord.</v>
      </c>
      <c r="R714" s="2"/>
      <c r="S714" s="2" t="s">
        <v>172</v>
      </c>
    </row>
    <row r="715" ht="15.75" customHeight="1">
      <c r="A715" s="2" t="s">
        <v>1806</v>
      </c>
      <c r="B715" s="2" t="s">
        <v>1645</v>
      </c>
      <c r="C715" s="2" t="s">
        <v>1646</v>
      </c>
      <c r="E715" s="2" t="s">
        <v>1647</v>
      </c>
      <c r="F715" s="2" t="s">
        <v>1870</v>
      </c>
      <c r="G715" s="2" t="s">
        <v>19</v>
      </c>
      <c r="I715" s="2">
        <v>4.0</v>
      </c>
      <c r="K715" s="2" t="s">
        <v>1808</v>
      </c>
      <c r="L715" s="2"/>
      <c r="M715" s="2" t="s">
        <v>1871</v>
      </c>
      <c r="N715" s="2" t="s">
        <v>1871</v>
      </c>
      <c r="O715" s="2" t="s">
        <v>143</v>
      </c>
      <c r="P715" s="2" t="s">
        <v>1872</v>
      </c>
      <c r="Q715" s="2" t="str">
        <f t="shared" si="7"/>
        <v>Bill Title: Requires electric efficiency portfolio standard. - Bill Description: Requires electric efficiency portfolio standard.</v>
      </c>
      <c r="R715" s="2"/>
      <c r="S715" s="2" t="s">
        <v>287</v>
      </c>
    </row>
    <row r="716" ht="15.75" customHeight="1">
      <c r="A716" s="2" t="s">
        <v>1806</v>
      </c>
      <c r="B716" s="2" t="s">
        <v>1645</v>
      </c>
      <c r="C716" s="2" t="s">
        <v>1646</v>
      </c>
      <c r="E716" s="2" t="s">
        <v>1647</v>
      </c>
      <c r="F716" s="2" t="s">
        <v>1873</v>
      </c>
      <c r="G716" s="2" t="s">
        <v>19</v>
      </c>
      <c r="I716" s="2">
        <v>3.0</v>
      </c>
      <c r="K716" s="2" t="s">
        <v>1808</v>
      </c>
      <c r="L716" s="2"/>
      <c r="M716" s="2" t="s">
        <v>1874</v>
      </c>
      <c r="N716" s="2" t="s">
        <v>1874</v>
      </c>
      <c r="O716" s="2" t="s">
        <v>77</v>
      </c>
      <c r="P716" s="2" t="s">
        <v>1875</v>
      </c>
      <c r="Q716" s="2" t="str">
        <f t="shared" si="7"/>
        <v>Bill Title: Urges Congress to pass "Crude-By-Rail Safety Act." - Bill Description: Urges Congress to pass "Crude-By-Rail Safety Act."</v>
      </c>
      <c r="R716" s="2"/>
    </row>
    <row r="717" ht="15.75" customHeight="1">
      <c r="A717" s="2" t="s">
        <v>1806</v>
      </c>
      <c r="B717" s="2" t="s">
        <v>1645</v>
      </c>
      <c r="C717" s="2" t="s">
        <v>1646</v>
      </c>
      <c r="E717" s="2" t="s">
        <v>1647</v>
      </c>
      <c r="F717" s="2" t="s">
        <v>1876</v>
      </c>
      <c r="G717" s="2" t="s">
        <v>19</v>
      </c>
      <c r="I717" s="2">
        <v>3.0</v>
      </c>
      <c r="K717" s="2" t="s">
        <v>1808</v>
      </c>
      <c r="L717" s="2"/>
      <c r="M717" s="2" t="s">
        <v>1877</v>
      </c>
      <c r="N717" s="2" t="s">
        <v>1877</v>
      </c>
      <c r="O717" s="2" t="s">
        <v>35</v>
      </c>
      <c r="P717" s="2" t="s">
        <v>36</v>
      </c>
      <c r="Q717" s="2" t="str">
        <f t="shared" si="7"/>
        <v>Bill Title: Establishes renewable energy portfolio standards. - Bill Description: Establishes renewable energy portfolio standards.</v>
      </c>
      <c r="R717" s="2"/>
      <c r="S717" s="2" t="s">
        <v>44</v>
      </c>
    </row>
    <row r="718" ht="15.75" customHeight="1">
      <c r="A718" s="2" t="s">
        <v>1878</v>
      </c>
      <c r="B718" s="2" t="s">
        <v>1645</v>
      </c>
      <c r="C718" s="2" t="s">
        <v>1646</v>
      </c>
      <c r="E718" s="2" t="s">
        <v>1647</v>
      </c>
      <c r="F718" s="2" t="s">
        <v>1879</v>
      </c>
      <c r="G718" s="2" t="s">
        <v>19</v>
      </c>
      <c r="I718" s="2">
        <v>13.0</v>
      </c>
      <c r="K718" s="2" t="s">
        <v>1880</v>
      </c>
      <c r="L718" s="2"/>
      <c r="M718" s="2" t="s">
        <v>1881</v>
      </c>
      <c r="N718" s="2" t="s">
        <v>1881</v>
      </c>
      <c r="O718" s="2" t="s">
        <v>1882</v>
      </c>
      <c r="P718" s="2" t="s">
        <v>90</v>
      </c>
      <c r="Q718" s="2" t="str">
        <f t="shared" si="7"/>
        <v>Bill Title: Creates "New Jersey Domestic Workers' Bill of Rights Act." - Bill Description: Creates "New Jersey Domestic Workers' Bill of Rights Act."</v>
      </c>
      <c r="R718" s="2"/>
    </row>
    <row r="719" ht="15.75" customHeight="1">
      <c r="A719" s="2" t="s">
        <v>1878</v>
      </c>
      <c r="B719" s="2" t="s">
        <v>1645</v>
      </c>
      <c r="C719" s="2" t="s">
        <v>1646</v>
      </c>
      <c r="E719" s="2" t="s">
        <v>1647</v>
      </c>
      <c r="F719" s="2" t="s">
        <v>1883</v>
      </c>
      <c r="G719" s="2" t="s">
        <v>19</v>
      </c>
      <c r="I719" s="2">
        <v>7.0</v>
      </c>
      <c r="K719" s="2" t="s">
        <v>1880</v>
      </c>
      <c r="L719" s="2"/>
      <c r="M719" s="2" t="s">
        <v>1884</v>
      </c>
      <c r="N719" s="2" t="s">
        <v>1884</v>
      </c>
      <c r="O719" s="2" t="s">
        <v>917</v>
      </c>
      <c r="P719" s="2" t="s">
        <v>1624</v>
      </c>
      <c r="Q719" s="2" t="str">
        <f t="shared" si="7"/>
        <v>Bill Title: Prohibits investment by State of pension and annuity funds in, and requires divestment from, 200 largest publicly traded fossil fuel companies. - Bill Description: Prohibits investment by State of pension and annuity funds in, and requires divestment from, 200 largest publicly traded fossil fuel companies.</v>
      </c>
      <c r="R719" s="2"/>
      <c r="S719" s="2" t="s">
        <v>25</v>
      </c>
    </row>
    <row r="720" ht="15.75" customHeight="1">
      <c r="A720" s="2" t="s">
        <v>1878</v>
      </c>
      <c r="B720" s="2" t="s">
        <v>1645</v>
      </c>
      <c r="C720" s="2" t="s">
        <v>1646</v>
      </c>
      <c r="E720" s="2" t="s">
        <v>1647</v>
      </c>
      <c r="F720" s="2" t="s">
        <v>1885</v>
      </c>
      <c r="G720" s="2" t="s">
        <v>19</v>
      </c>
      <c r="I720" s="2">
        <v>5.0</v>
      </c>
      <c r="K720" s="2" t="s">
        <v>1880</v>
      </c>
      <c r="L720" s="2"/>
      <c r="M720" s="2" t="s">
        <v>1884</v>
      </c>
      <c r="N720" s="2" t="s">
        <v>1884</v>
      </c>
      <c r="O720" s="2" t="s">
        <v>1886</v>
      </c>
      <c r="P720" s="2" t="s">
        <v>1098</v>
      </c>
      <c r="Q720" s="2" t="str">
        <f t="shared" si="7"/>
        <v>Bill Title: Prohibits investment by State of pension and annuity funds in, and requires divestment from, 200 largest publicly traded fossil fuel companies. - Bill Description: Prohibits investment by State of pension and annuity funds in, and requires divestment from, 200 largest publicly traded fossil fuel companies.</v>
      </c>
      <c r="R720" s="2"/>
      <c r="S720" s="2" t="s">
        <v>25</v>
      </c>
    </row>
    <row r="721" ht="15.75" customHeight="1">
      <c r="A721" s="2" t="s">
        <v>1878</v>
      </c>
      <c r="B721" s="2" t="s">
        <v>1645</v>
      </c>
      <c r="C721" s="2" t="s">
        <v>1646</v>
      </c>
      <c r="E721" s="2" t="s">
        <v>1647</v>
      </c>
      <c r="F721" s="2" t="s">
        <v>1887</v>
      </c>
      <c r="G721" s="2" t="s">
        <v>19</v>
      </c>
      <c r="I721" s="2">
        <v>4.0</v>
      </c>
      <c r="K721" s="2" t="s">
        <v>1880</v>
      </c>
      <c r="L721" s="2"/>
      <c r="M721" s="2" t="s">
        <v>1855</v>
      </c>
      <c r="N721" s="2" t="s">
        <v>1855</v>
      </c>
      <c r="O721" s="2" t="s">
        <v>1888</v>
      </c>
      <c r="P721" s="2" t="s">
        <v>1098</v>
      </c>
      <c r="Q721" s="2" t="str">
        <f t="shared" si="7"/>
        <v>Bill Title: Requires land use plan element of municipal master plan to include climate change-related hazard vulnerability assessment. - Bill Description: Requires land use plan element of municipal master plan to include climate change-related hazard vulnerability assessment.</v>
      </c>
      <c r="R721" s="2"/>
      <c r="S721" s="2" t="s">
        <v>172</v>
      </c>
    </row>
    <row r="722" ht="15.75" customHeight="1">
      <c r="A722" s="2" t="s">
        <v>1878</v>
      </c>
      <c r="B722" s="2" t="s">
        <v>1645</v>
      </c>
      <c r="C722" s="2" t="s">
        <v>1646</v>
      </c>
      <c r="E722" s="2" t="s">
        <v>1647</v>
      </c>
      <c r="F722" s="2" t="s">
        <v>1889</v>
      </c>
      <c r="G722" s="2" t="s">
        <v>19</v>
      </c>
      <c r="I722" s="2">
        <v>3.0</v>
      </c>
      <c r="K722" s="2" t="s">
        <v>1880</v>
      </c>
      <c r="L722" s="2"/>
      <c r="M722" s="2" t="s">
        <v>1890</v>
      </c>
      <c r="N722" s="2" t="s">
        <v>1890</v>
      </c>
      <c r="O722" s="2" t="s">
        <v>1826</v>
      </c>
      <c r="P722" s="2" t="s">
        <v>1891</v>
      </c>
      <c r="Q722" s="2" t="str">
        <f t="shared" si="7"/>
        <v>Bill Title: Requires certain warehouse operators to implement air pollution reduction and mitigation plans. - Bill Description: Requires certain warehouse operators to implement air pollution reduction and mitigation plans.</v>
      </c>
      <c r="R722" s="2"/>
    </row>
    <row r="723" ht="15.75" customHeight="1">
      <c r="A723" s="2" t="s">
        <v>1878</v>
      </c>
      <c r="B723" s="2" t="s">
        <v>1645</v>
      </c>
      <c r="C723" s="2" t="s">
        <v>1646</v>
      </c>
      <c r="E723" s="2" t="s">
        <v>1647</v>
      </c>
      <c r="F723" s="2" t="s">
        <v>1892</v>
      </c>
      <c r="G723" s="2" t="s">
        <v>19</v>
      </c>
      <c r="I723" s="2">
        <v>3.0</v>
      </c>
      <c r="K723" s="2" t="s">
        <v>1880</v>
      </c>
      <c r="L723" s="2"/>
      <c r="M723" s="2" t="s">
        <v>1890</v>
      </c>
      <c r="N723" s="2" t="s">
        <v>1890</v>
      </c>
      <c r="O723" s="2" t="s">
        <v>1826</v>
      </c>
      <c r="P723" s="2" t="s">
        <v>1893</v>
      </c>
      <c r="Q723" s="2" t="str">
        <f t="shared" si="7"/>
        <v>Bill Title: Requires certain warehouse operators to implement air pollution reduction and mitigation plans. - Bill Description: Requires certain warehouse operators to implement air pollution reduction and mitigation plans.</v>
      </c>
      <c r="R723" s="2"/>
    </row>
    <row r="724" ht="15.75" customHeight="1">
      <c r="A724" s="2" t="s">
        <v>1878</v>
      </c>
      <c r="B724" s="2" t="s">
        <v>1645</v>
      </c>
      <c r="C724" s="2" t="s">
        <v>1646</v>
      </c>
      <c r="E724" s="2" t="s">
        <v>1647</v>
      </c>
      <c r="F724" s="2" t="s">
        <v>1894</v>
      </c>
      <c r="G724" s="2" t="s">
        <v>19</v>
      </c>
      <c r="I724" s="2">
        <v>3.0</v>
      </c>
      <c r="K724" s="2" t="s">
        <v>1880</v>
      </c>
      <c r="L724" s="2"/>
      <c r="M724" s="2" t="s">
        <v>1895</v>
      </c>
      <c r="N724" s="2" t="s">
        <v>1895</v>
      </c>
      <c r="O724" s="2" t="s">
        <v>89</v>
      </c>
      <c r="P724" s="2" t="s">
        <v>1896</v>
      </c>
      <c r="Q724" s="2" t="str">
        <f t="shared" si="7"/>
        <v>Bill Title: Requires manufacturers of electric vehicles to establish and implement electric vehicle battery management plans. - Bill Description: Requires manufacturers of electric vehicles to establish and implement electric vehicle battery management plans.</v>
      </c>
      <c r="R724" s="2"/>
      <c r="S724" s="2" t="s">
        <v>79</v>
      </c>
    </row>
    <row r="725" ht="15.75" customHeight="1">
      <c r="A725" s="2" t="s">
        <v>1878</v>
      </c>
      <c r="B725" s="2" t="s">
        <v>1645</v>
      </c>
      <c r="C725" s="2" t="s">
        <v>1646</v>
      </c>
      <c r="E725" s="2" t="s">
        <v>1647</v>
      </c>
      <c r="F725" s="2" t="s">
        <v>1897</v>
      </c>
      <c r="G725" s="2" t="s">
        <v>19</v>
      </c>
      <c r="I725" s="2">
        <v>3.0</v>
      </c>
      <c r="K725" s="2" t="s">
        <v>1880</v>
      </c>
      <c r="L725" s="2"/>
      <c r="M725" s="2" t="s">
        <v>1782</v>
      </c>
      <c r="N725" s="2" t="s">
        <v>1782</v>
      </c>
      <c r="O725" s="2" t="s">
        <v>555</v>
      </c>
      <c r="P725" s="2" t="s">
        <v>1098</v>
      </c>
      <c r="Q725" s="2" t="str">
        <f t="shared" si="7"/>
        <v>Bill Title: "Vegetation Management Response Act"; concerns vegetation management related to electric public utility infrastructure. - Bill Description: "Vegetation Management Response Act"; concerns vegetation management related to electric public utility infrastructure.</v>
      </c>
      <c r="R725" s="2"/>
    </row>
    <row r="726" ht="15.75" customHeight="1">
      <c r="A726" s="2" t="s">
        <v>1898</v>
      </c>
      <c r="B726" s="2" t="s">
        <v>1645</v>
      </c>
      <c r="C726" s="2" t="s">
        <v>1646</v>
      </c>
      <c r="E726" s="2" t="s">
        <v>1647</v>
      </c>
      <c r="F726" s="2" t="s">
        <v>1899</v>
      </c>
      <c r="G726" s="2" t="s">
        <v>19</v>
      </c>
      <c r="I726" s="2">
        <v>35.0</v>
      </c>
      <c r="K726" s="2" t="s">
        <v>1900</v>
      </c>
      <c r="L726" s="2"/>
      <c r="M726" s="2" t="s">
        <v>1901</v>
      </c>
      <c r="N726" s="2" t="s">
        <v>1901</v>
      </c>
      <c r="O726" s="2" t="s">
        <v>89</v>
      </c>
      <c r="P726" s="2" t="s">
        <v>1902</v>
      </c>
      <c r="Q726" s="2" t="str">
        <f t="shared" si="7"/>
        <v>Bill Title: Establishes goals and initiatives for increased use of use of plug-in electric vehicles.** - Bill Description: Establishes goals and initiatives for increased use of use of plug-in electric vehicles.**</v>
      </c>
      <c r="R726" s="2"/>
      <c r="S726" s="2" t="s">
        <v>145</v>
      </c>
    </row>
    <row r="727" ht="15.75" customHeight="1">
      <c r="A727" s="2" t="s">
        <v>1898</v>
      </c>
      <c r="B727" s="2" t="s">
        <v>1645</v>
      </c>
      <c r="C727" s="2" t="s">
        <v>1646</v>
      </c>
      <c r="E727" s="2" t="s">
        <v>1647</v>
      </c>
      <c r="F727" s="2" t="s">
        <v>1903</v>
      </c>
      <c r="G727" s="2" t="s">
        <v>19</v>
      </c>
      <c r="I727" s="2">
        <v>24.0</v>
      </c>
      <c r="K727" s="2" t="s">
        <v>1900</v>
      </c>
      <c r="L727" s="2"/>
      <c r="M727" s="2" t="s">
        <v>1904</v>
      </c>
      <c r="N727" s="2" t="s">
        <v>1904</v>
      </c>
      <c r="O727" s="2" t="s">
        <v>89</v>
      </c>
      <c r="P727" s="2" t="s">
        <v>1905</v>
      </c>
      <c r="Q727" s="2" t="str">
        <f t="shared" si="7"/>
        <v>Bill Title: Establishes goals and incentives for increased use of plug-in electric vehicles in NJ.* - Bill Description: Establishes goals and incentives for increased use of plug-in electric vehicles in NJ.*</v>
      </c>
      <c r="R727" s="2"/>
      <c r="S727" s="2" t="s">
        <v>145</v>
      </c>
    </row>
    <row r="728" ht="15.75" customHeight="1">
      <c r="A728" s="2" t="s">
        <v>1898</v>
      </c>
      <c r="B728" s="2" t="s">
        <v>1645</v>
      </c>
      <c r="C728" s="2" t="s">
        <v>1646</v>
      </c>
      <c r="E728" s="2" t="s">
        <v>1647</v>
      </c>
      <c r="F728" s="2" t="s">
        <v>1906</v>
      </c>
      <c r="G728" s="2" t="s">
        <v>19</v>
      </c>
      <c r="I728" s="2">
        <v>17.0</v>
      </c>
      <c r="K728" s="2" t="s">
        <v>1900</v>
      </c>
      <c r="L728" s="2"/>
      <c r="M728" s="2" t="s">
        <v>1907</v>
      </c>
      <c r="N728" s="2" t="s">
        <v>1907</v>
      </c>
      <c r="O728" s="2" t="s">
        <v>89</v>
      </c>
      <c r="P728" s="2" t="s">
        <v>73</v>
      </c>
      <c r="Q728" s="2" t="str">
        <f t="shared" si="7"/>
        <v>Bill Title: Establishes "Volkswagen Settlement Utilization Fund for Motor Vehicle Emissions Reduction and Air Pollution Control"; directs DEP to use moneys in fund to establish and implement certain air pollution control programs. - Bill Description: Establishes "Volkswagen Settlement Utilization Fund for Motor Vehicle Emissions Reduction and Air Pollution Control"; directs DEP to use moneys in fund to establish and implement certain air pollution control programs.</v>
      </c>
      <c r="R728" s="2"/>
      <c r="S728" s="2" t="s">
        <v>172</v>
      </c>
    </row>
    <row r="729" ht="15.75" customHeight="1">
      <c r="A729" s="2" t="s">
        <v>1898</v>
      </c>
      <c r="B729" s="2" t="s">
        <v>1645</v>
      </c>
      <c r="C729" s="2" t="s">
        <v>1646</v>
      </c>
      <c r="E729" s="2" t="s">
        <v>1647</v>
      </c>
      <c r="F729" s="2" t="s">
        <v>1908</v>
      </c>
      <c r="G729" s="2" t="s">
        <v>19</v>
      </c>
      <c r="I729" s="2">
        <v>17.0</v>
      </c>
      <c r="K729" s="2" t="s">
        <v>1900</v>
      </c>
      <c r="L729" s="2"/>
      <c r="M729" s="2" t="s">
        <v>1909</v>
      </c>
      <c r="N729" s="2" t="s">
        <v>1909</v>
      </c>
      <c r="O729" s="2" t="s">
        <v>1910</v>
      </c>
      <c r="P729" s="2" t="s">
        <v>1194</v>
      </c>
      <c r="Q729" s="2" t="str">
        <f t="shared" si="7"/>
        <v>Bill Title: Establishes School and Small Business Energy Efficiency Stimulus Program in BPU. - Bill Description: Establishes School and Small Business Energy Efficiency Stimulus Program in BPU.</v>
      </c>
      <c r="R729" s="2"/>
    </row>
    <row r="730" ht="15.75" customHeight="1">
      <c r="A730" s="2" t="s">
        <v>1898</v>
      </c>
      <c r="B730" s="2" t="s">
        <v>1645</v>
      </c>
      <c r="C730" s="2" t="s">
        <v>1646</v>
      </c>
      <c r="E730" s="2" t="s">
        <v>1647</v>
      </c>
      <c r="F730" s="2" t="s">
        <v>1911</v>
      </c>
      <c r="G730" s="2" t="s">
        <v>19</v>
      </c>
      <c r="I730" s="2">
        <v>16.0</v>
      </c>
      <c r="K730" s="2" t="s">
        <v>1900</v>
      </c>
      <c r="L730" s="2"/>
      <c r="M730" s="2" t="s">
        <v>1909</v>
      </c>
      <c r="N730" s="2" t="s">
        <v>1909</v>
      </c>
      <c r="O730" s="2" t="s">
        <v>290</v>
      </c>
      <c r="P730" s="2" t="s">
        <v>1723</v>
      </c>
      <c r="Q730" s="2" t="str">
        <f t="shared" si="7"/>
        <v>Bill Title: Establishes School and Small Business Energy Efficiency Stimulus Program in BPU. - Bill Description: Establishes School and Small Business Energy Efficiency Stimulus Program in BPU.</v>
      </c>
      <c r="R730" s="2"/>
    </row>
    <row r="731" ht="15.75" customHeight="1">
      <c r="A731" s="2" t="s">
        <v>1898</v>
      </c>
      <c r="B731" s="2" t="s">
        <v>1645</v>
      </c>
      <c r="C731" s="2" t="s">
        <v>1646</v>
      </c>
      <c r="E731" s="2" t="s">
        <v>1647</v>
      </c>
      <c r="F731" s="2" t="s">
        <v>1912</v>
      </c>
      <c r="G731" s="2" t="s">
        <v>19</v>
      </c>
      <c r="I731" s="2">
        <v>14.0</v>
      </c>
      <c r="K731" s="2" t="s">
        <v>1900</v>
      </c>
      <c r="L731" s="2"/>
      <c r="M731" s="2" t="s">
        <v>1913</v>
      </c>
      <c r="N731" s="2" t="s">
        <v>1913</v>
      </c>
      <c r="O731" s="2" t="s">
        <v>89</v>
      </c>
      <c r="P731" s="2" t="s">
        <v>1914</v>
      </c>
      <c r="Q731" s="2" t="str">
        <f t="shared" si="7"/>
        <v>Bill Title: Establishes numerical requirements and zoning standards for installation of electric vehicle supply equipment and Make-Ready parking spaces. - Bill Description: Establishes numerical requirements and zoning standards for installation of electric vehicle supply equipment and Make-Ready parking spaces.</v>
      </c>
      <c r="R731" s="2"/>
      <c r="S731" s="2" t="s">
        <v>79</v>
      </c>
    </row>
    <row r="732" ht="15.75" customHeight="1">
      <c r="A732" s="2" t="s">
        <v>1898</v>
      </c>
      <c r="B732" s="2" t="s">
        <v>1645</v>
      </c>
      <c r="C732" s="2" t="s">
        <v>1646</v>
      </c>
      <c r="E732" s="2" t="s">
        <v>1647</v>
      </c>
      <c r="F732" s="2" t="s">
        <v>1915</v>
      </c>
      <c r="G732" s="2" t="s">
        <v>19</v>
      </c>
      <c r="I732" s="2">
        <v>14.0</v>
      </c>
      <c r="K732" s="2" t="s">
        <v>1900</v>
      </c>
      <c r="L732" s="2"/>
      <c r="M732" s="2" t="s">
        <v>1916</v>
      </c>
      <c r="N732" s="2" t="s">
        <v>1916</v>
      </c>
      <c r="O732" s="2" t="s">
        <v>89</v>
      </c>
      <c r="P732" s="2" t="s">
        <v>367</v>
      </c>
      <c r="Q732" s="2" t="str">
        <f t="shared" si="7"/>
        <v>Bill Title: Provides that electric vehicle charging stations are permitted accessory uses and structures and requires ordinance concerning electric vehicle charging stations. - Bill Description: Provides that electric vehicle charging stations are permitted accessory uses and structures and requires ordinance concerning electric vehicle charging stations.</v>
      </c>
      <c r="R732" s="2"/>
      <c r="S732" s="2" t="s">
        <v>79</v>
      </c>
    </row>
    <row r="733" ht="15.75" customHeight="1">
      <c r="A733" s="2" t="s">
        <v>1898</v>
      </c>
      <c r="B733" s="2" t="s">
        <v>1645</v>
      </c>
      <c r="C733" s="2" t="s">
        <v>1646</v>
      </c>
      <c r="E733" s="2" t="s">
        <v>1647</v>
      </c>
      <c r="F733" s="2" t="s">
        <v>1917</v>
      </c>
      <c r="G733" s="2" t="s">
        <v>19</v>
      </c>
      <c r="I733" s="2">
        <v>14.0</v>
      </c>
      <c r="K733" s="2" t="s">
        <v>1900</v>
      </c>
      <c r="L733" s="2"/>
      <c r="M733" s="2" t="s">
        <v>1918</v>
      </c>
      <c r="N733" s="2" t="s">
        <v>1918</v>
      </c>
      <c r="O733" s="2" t="s">
        <v>72</v>
      </c>
      <c r="P733" s="2" t="s">
        <v>64</v>
      </c>
      <c r="Q733" s="2" t="str">
        <f t="shared" si="7"/>
        <v>Bill Title: Prohibits sale, lease, rent or installation of certain equipment or products containing hydrofluorocarbons or other greenhouse gases. - Bill Description: Prohibits sale, lease, rent or installation of certain equipment or products containing hydrofluorocarbons or other greenhouse gases.</v>
      </c>
      <c r="R733" s="2"/>
      <c r="S733" s="2" t="s">
        <v>172</v>
      </c>
    </row>
    <row r="734" ht="15.75" customHeight="1">
      <c r="A734" s="2" t="s">
        <v>1898</v>
      </c>
      <c r="B734" s="2" t="s">
        <v>1645</v>
      </c>
      <c r="C734" s="2" t="s">
        <v>1646</v>
      </c>
      <c r="E734" s="2" t="s">
        <v>1647</v>
      </c>
      <c r="F734" s="2" t="s">
        <v>1919</v>
      </c>
      <c r="G734" s="2" t="s">
        <v>19</v>
      </c>
      <c r="I734" s="2">
        <v>13.0</v>
      </c>
      <c r="K734" s="2" t="s">
        <v>1900</v>
      </c>
      <c r="L734" s="2"/>
      <c r="M734" s="2" t="s">
        <v>1920</v>
      </c>
      <c r="N734" s="2" t="s">
        <v>1920</v>
      </c>
      <c r="O734" s="2" t="s">
        <v>89</v>
      </c>
      <c r="P734" s="2" t="s">
        <v>1624</v>
      </c>
      <c r="Q734" s="2" t="str">
        <f t="shared" si="7"/>
        <v>Bill Title: Establishes goals, initiatives, and programs to encourage and support use of plug-in electric vehicles. - Bill Description: Establishes goals, initiatives, and programs to encourage and support use of plug-in electric vehicles.</v>
      </c>
      <c r="R734" s="2"/>
      <c r="S734" s="2" t="s">
        <v>79</v>
      </c>
    </row>
    <row r="735" ht="15.75" customHeight="1">
      <c r="A735" s="2" t="s">
        <v>1898</v>
      </c>
      <c r="B735" s="2" t="s">
        <v>1645</v>
      </c>
      <c r="C735" s="2" t="s">
        <v>1646</v>
      </c>
      <c r="E735" s="2" t="s">
        <v>1647</v>
      </c>
      <c r="F735" s="2" t="s">
        <v>1921</v>
      </c>
      <c r="G735" s="2" t="s">
        <v>19</v>
      </c>
      <c r="I735" s="2">
        <v>13.0</v>
      </c>
      <c r="K735" s="2" t="s">
        <v>1900</v>
      </c>
      <c r="L735" s="2"/>
      <c r="M735" s="2" t="s">
        <v>1913</v>
      </c>
      <c r="N735" s="2" t="s">
        <v>1913</v>
      </c>
      <c r="O735" s="2" t="s">
        <v>1922</v>
      </c>
      <c r="P735" s="2" t="s">
        <v>1923</v>
      </c>
      <c r="Q735" s="2" t="str">
        <f t="shared" si="7"/>
        <v>Bill Title: Establishes numerical requirements and zoning standards for installation of electric vehicle supply equipment and Make-Ready parking spaces. - Bill Description: Establishes numerical requirements and zoning standards for installation of electric vehicle supply equipment and Make-Ready parking spaces.</v>
      </c>
      <c r="R735" s="2"/>
      <c r="S735" s="2" t="s">
        <v>79</v>
      </c>
    </row>
    <row r="736" ht="15.75" customHeight="1">
      <c r="A736" s="2" t="s">
        <v>1898</v>
      </c>
      <c r="B736" s="2" t="s">
        <v>1645</v>
      </c>
      <c r="C736" s="2" t="s">
        <v>1646</v>
      </c>
      <c r="E736" s="2" t="s">
        <v>1647</v>
      </c>
      <c r="F736" s="2" t="s">
        <v>1924</v>
      </c>
      <c r="G736" s="2" t="s">
        <v>19</v>
      </c>
      <c r="I736" s="2">
        <v>12.0</v>
      </c>
      <c r="K736" s="2" t="s">
        <v>1900</v>
      </c>
      <c r="L736" s="2"/>
      <c r="M736" s="2" t="s">
        <v>1918</v>
      </c>
      <c r="N736" s="2" t="s">
        <v>1918</v>
      </c>
      <c r="O736" s="2" t="s">
        <v>72</v>
      </c>
      <c r="P736" s="2" t="s">
        <v>36</v>
      </c>
      <c r="Q736" s="2" t="str">
        <f t="shared" si="7"/>
        <v>Bill Title: Prohibits sale, lease, rent or installation of certain equipment or products containing hydrofluorocarbons or other greenhouse gases. - Bill Description: Prohibits sale, lease, rent or installation of certain equipment or products containing hydrofluorocarbons or other greenhouse gases.</v>
      </c>
      <c r="R736" s="2"/>
      <c r="S736" s="2" t="s">
        <v>172</v>
      </c>
    </row>
    <row r="737" ht="15.75" customHeight="1">
      <c r="A737" s="2" t="s">
        <v>1898</v>
      </c>
      <c r="B737" s="2" t="s">
        <v>1645</v>
      </c>
      <c r="C737" s="2" t="s">
        <v>1646</v>
      </c>
      <c r="E737" s="2" t="s">
        <v>1647</v>
      </c>
      <c r="F737" s="2" t="s">
        <v>1925</v>
      </c>
      <c r="G737" s="2" t="s">
        <v>19</v>
      </c>
      <c r="I737" s="2">
        <v>11.0</v>
      </c>
      <c r="K737" s="2" t="s">
        <v>1900</v>
      </c>
      <c r="L737" s="2"/>
      <c r="M737" s="2" t="s">
        <v>1907</v>
      </c>
      <c r="N737" s="2" t="s">
        <v>1907</v>
      </c>
      <c r="O737" s="2" t="s">
        <v>89</v>
      </c>
      <c r="P737" s="2" t="s">
        <v>1624</v>
      </c>
      <c r="Q737" s="2" t="str">
        <f t="shared" si="7"/>
        <v>Bill Title: Establishes "Volkswagen Settlement Utilization Fund for Motor Vehicle Emissions Reduction and Air Pollution Control"; directs DEP to use moneys in fund to establish and implement certain air pollution control programs. - Bill Description: Establishes "Volkswagen Settlement Utilization Fund for Motor Vehicle Emissions Reduction and Air Pollution Control"; directs DEP to use moneys in fund to establish and implement certain air pollution control programs.</v>
      </c>
      <c r="R737" s="2"/>
      <c r="S737" s="2" t="s">
        <v>172</v>
      </c>
    </row>
    <row r="738" ht="15.75" customHeight="1">
      <c r="A738" s="2" t="s">
        <v>1898</v>
      </c>
      <c r="B738" s="2" t="s">
        <v>1645</v>
      </c>
      <c r="C738" s="2" t="s">
        <v>1646</v>
      </c>
      <c r="E738" s="2" t="s">
        <v>1647</v>
      </c>
      <c r="F738" s="2" t="s">
        <v>1926</v>
      </c>
      <c r="G738" s="2" t="s">
        <v>19</v>
      </c>
      <c r="I738" s="2">
        <v>11.0</v>
      </c>
      <c r="K738" s="2" t="s">
        <v>1900</v>
      </c>
      <c r="L738" s="2"/>
      <c r="M738" s="2" t="s">
        <v>1927</v>
      </c>
      <c r="N738" s="2" t="s">
        <v>1927</v>
      </c>
      <c r="O738" s="2" t="s">
        <v>1928</v>
      </c>
      <c r="P738" s="2" t="s">
        <v>1624</v>
      </c>
      <c r="Q738" s="2" t="str">
        <f t="shared" si="7"/>
        <v>Bill Title: Directs EDA to establish program for public or private financing of certain renewable energy, water, and storm resiliency projects through use by municipalities of voluntary special assessments for certain property owners. - Bill Description: Directs EDA to establish program for public or private financing of certain renewable energy, water, and storm resiliency projects through use by municipalities of voluntary special assessments for certain property owners.</v>
      </c>
      <c r="R738" s="2"/>
      <c r="S738" s="2" t="s">
        <v>145</v>
      </c>
    </row>
    <row r="739" ht="15.75" customHeight="1">
      <c r="A739" s="2" t="s">
        <v>1898</v>
      </c>
      <c r="B739" s="2" t="s">
        <v>1645</v>
      </c>
      <c r="C739" s="2" t="s">
        <v>1646</v>
      </c>
      <c r="E739" s="2" t="s">
        <v>1647</v>
      </c>
      <c r="F739" s="2" t="s">
        <v>1929</v>
      </c>
      <c r="G739" s="2" t="s">
        <v>19</v>
      </c>
      <c r="I739" s="2">
        <v>10.0</v>
      </c>
      <c r="K739" s="2" t="s">
        <v>1900</v>
      </c>
      <c r="L739" s="2"/>
      <c r="M739" s="2" t="s">
        <v>1930</v>
      </c>
      <c r="N739" s="2" t="s">
        <v>1930</v>
      </c>
      <c r="O739" s="2" t="s">
        <v>89</v>
      </c>
      <c r="P739" s="2" t="s">
        <v>1624</v>
      </c>
      <c r="Q739" s="2" t="str">
        <f t="shared" si="7"/>
        <v>Bill Title: Establishes standards for installation of electric vehicle charging stations; authorizes municipal deviation from standards; exempts installation at gasoline service station from certain requirements. - Bill Description: Establishes standards for installation of electric vehicle charging stations; authorizes municipal deviation from standards; exempts installation at gasoline service station from certain requirements.</v>
      </c>
      <c r="R739" s="2"/>
      <c r="S739" s="2" t="s">
        <v>79</v>
      </c>
    </row>
    <row r="740" ht="15.75" customHeight="1">
      <c r="A740" s="2" t="s">
        <v>1898</v>
      </c>
      <c r="B740" s="2" t="s">
        <v>1645</v>
      </c>
      <c r="C740" s="2" t="s">
        <v>1646</v>
      </c>
      <c r="E740" s="2" t="s">
        <v>1647</v>
      </c>
      <c r="F740" s="2" t="s">
        <v>1931</v>
      </c>
      <c r="G740" s="2" t="s">
        <v>19</v>
      </c>
      <c r="I740" s="2">
        <v>10.0</v>
      </c>
      <c r="K740" s="2" t="s">
        <v>1900</v>
      </c>
      <c r="L740" s="2"/>
      <c r="M740" s="2" t="s">
        <v>1932</v>
      </c>
      <c r="N740" s="2" t="s">
        <v>1932</v>
      </c>
      <c r="O740" s="2" t="s">
        <v>1933</v>
      </c>
      <c r="P740" s="2" t="s">
        <v>1934</v>
      </c>
      <c r="Q740" s="2" t="str">
        <f t="shared" si="7"/>
        <v>Bill Title: Provides corporation business tax and gross income tax credits for purchase and installation of electric vehicle charging stations and for commercial zero emission vehicle fleet conversions. - Bill Description: Provides corporation business tax and gross income tax credits for purchase and installation of electric vehicle charging stations and for commercial zero emission vehicle fleet conversions.</v>
      </c>
      <c r="R740" s="2"/>
      <c r="S740" s="2" t="s">
        <v>145</v>
      </c>
    </row>
    <row r="741" ht="15.75" customHeight="1">
      <c r="A741" s="2" t="s">
        <v>1898</v>
      </c>
      <c r="B741" s="2" t="s">
        <v>1645</v>
      </c>
      <c r="C741" s="2" t="s">
        <v>1646</v>
      </c>
      <c r="E741" s="2" t="s">
        <v>1647</v>
      </c>
      <c r="F741" s="2" t="s">
        <v>1935</v>
      </c>
      <c r="G741" s="2" t="s">
        <v>19</v>
      </c>
      <c r="I741" s="2">
        <v>10.0</v>
      </c>
      <c r="K741" s="2" t="s">
        <v>1900</v>
      </c>
      <c r="L741" s="2"/>
      <c r="M741" s="2" t="s">
        <v>1936</v>
      </c>
      <c r="N741" s="2" t="s">
        <v>1936</v>
      </c>
      <c r="O741" s="2" t="s">
        <v>1937</v>
      </c>
      <c r="P741" s="2" t="s">
        <v>24</v>
      </c>
      <c r="Q741" s="2" t="str">
        <f t="shared" si="7"/>
        <v>Bill Title: Authorizes certain offshore wind projects to construct power lines and obtain real property interests; grants BPU authority to supersede certain local governmental powers upon petition from offshore wind project. - Bill Description: Authorizes certain offshore wind projects to construct power lines and obtain real property interests; grants BPU authority to supersede certain local governmental powers upon petition from offshore wind project.</v>
      </c>
      <c r="R741" s="2"/>
      <c r="S741" s="2" t="s">
        <v>31</v>
      </c>
    </row>
    <row r="742" ht="15.75" customHeight="1">
      <c r="A742" s="2" t="s">
        <v>1898</v>
      </c>
      <c r="B742" s="2" t="s">
        <v>1645</v>
      </c>
      <c r="C742" s="2" t="s">
        <v>1646</v>
      </c>
      <c r="E742" s="2" t="s">
        <v>1647</v>
      </c>
      <c r="F742" s="2" t="s">
        <v>1938</v>
      </c>
      <c r="G742" s="2" t="s">
        <v>19</v>
      </c>
      <c r="I742" s="2">
        <v>10.0</v>
      </c>
      <c r="K742" s="2" t="s">
        <v>1900</v>
      </c>
      <c r="L742" s="2"/>
      <c r="M742" s="2" t="s">
        <v>1939</v>
      </c>
      <c r="N742" s="2" t="s">
        <v>1939</v>
      </c>
      <c r="O742" s="2" t="s">
        <v>778</v>
      </c>
      <c r="P742" s="2" t="s">
        <v>1624</v>
      </c>
      <c r="Q742" s="2" t="str">
        <f t="shared" si="7"/>
        <v>Bill Title: Requires DEP to develop and implement electric school bus program; provides for $15 million in first year and $15 million annually in subsequent two years to DEP, subject to availability, to provide grants. - Bill Description: Requires DEP to develop and implement electric school bus program; provides for $15 million in first year and $15 million annually in subsequent two years to DEP, subject to availability, to provide grants.</v>
      </c>
      <c r="R742" s="2"/>
      <c r="S742" s="2" t="s">
        <v>79</v>
      </c>
    </row>
    <row r="743" ht="15.75" customHeight="1">
      <c r="A743" s="2" t="s">
        <v>1898</v>
      </c>
      <c r="B743" s="2" t="s">
        <v>1645</v>
      </c>
      <c r="C743" s="2" t="s">
        <v>1646</v>
      </c>
      <c r="E743" s="2" t="s">
        <v>1647</v>
      </c>
      <c r="F743" s="2" t="s">
        <v>1940</v>
      </c>
      <c r="G743" s="2" t="s">
        <v>19</v>
      </c>
      <c r="I743" s="2">
        <v>9.0</v>
      </c>
      <c r="K743" s="2" t="s">
        <v>1900</v>
      </c>
      <c r="L743" s="2"/>
      <c r="M743" s="2" t="s">
        <v>1941</v>
      </c>
      <c r="N743" s="2" t="s">
        <v>1941</v>
      </c>
      <c r="O743" s="2" t="s">
        <v>1942</v>
      </c>
      <c r="P743" s="2" t="s">
        <v>1576</v>
      </c>
      <c r="Q743" s="2" t="str">
        <f t="shared" si="7"/>
        <v>Bill Title: Establishes NJ Wind Institute for Innovation and Training. - Bill Description: Establishes NJ Wind Institute for Innovation and Training.</v>
      </c>
      <c r="R743" s="2"/>
      <c r="S743" s="2" t="s">
        <v>260</v>
      </c>
    </row>
    <row r="744" ht="15.75" customHeight="1">
      <c r="A744" s="2" t="s">
        <v>1898</v>
      </c>
      <c r="B744" s="2" t="s">
        <v>1645</v>
      </c>
      <c r="C744" s="2" t="s">
        <v>1646</v>
      </c>
      <c r="E744" s="2" t="s">
        <v>1647</v>
      </c>
      <c r="F744" s="2" t="s">
        <v>1943</v>
      </c>
      <c r="G744" s="2" t="s">
        <v>19</v>
      </c>
      <c r="I744" s="2">
        <v>9.0</v>
      </c>
      <c r="K744" s="2" t="s">
        <v>1900</v>
      </c>
      <c r="L744" s="2"/>
      <c r="M744" s="2" t="s">
        <v>1944</v>
      </c>
      <c r="N744" s="2" t="s">
        <v>1944</v>
      </c>
      <c r="O744" s="2" t="s">
        <v>89</v>
      </c>
      <c r="P744" s="2" t="s">
        <v>1114</v>
      </c>
      <c r="Q744" s="2" t="str">
        <f t="shared" si="7"/>
        <v>Bill Title: Establishes State goals for adoption of plug-in electric vehicles and electric vehicle charging infrastructure; directs DEP and various other State agencies to develop programs to achieve those goals. * - Bill Description: Establishes State goals for adoption of plug-in electric vehicles and electric vehicle charging infrastructure; directs DEP and various other State agencies to develop programs to achieve those goals. *</v>
      </c>
      <c r="R744" s="2"/>
      <c r="S744" s="2" t="s">
        <v>79</v>
      </c>
    </row>
    <row r="745" ht="15.75" customHeight="1">
      <c r="A745" s="2" t="s">
        <v>1898</v>
      </c>
      <c r="B745" s="2" t="s">
        <v>1645</v>
      </c>
      <c r="C745" s="2" t="s">
        <v>1646</v>
      </c>
      <c r="E745" s="2" t="s">
        <v>1647</v>
      </c>
      <c r="F745" s="2" t="s">
        <v>1945</v>
      </c>
      <c r="G745" s="2" t="s">
        <v>19</v>
      </c>
      <c r="I745" s="2">
        <v>9.0</v>
      </c>
      <c r="K745" s="2" t="s">
        <v>1900</v>
      </c>
      <c r="L745" s="2"/>
      <c r="M745" s="2" t="s">
        <v>1939</v>
      </c>
      <c r="N745" s="2" t="s">
        <v>1939</v>
      </c>
      <c r="O745" s="2" t="s">
        <v>778</v>
      </c>
      <c r="P745" s="2" t="s">
        <v>470</v>
      </c>
      <c r="Q745" s="2" t="str">
        <f t="shared" si="7"/>
        <v>Bill Title: Requires DEP to develop and implement electric school bus program; provides for $15 million in first year and $15 million annually in subsequent two years to DEP, subject to availability, to provide grants. - Bill Description: Requires DEP to develop and implement electric school bus program; provides for $15 million in first year and $15 million annually in subsequent two years to DEP, subject to availability, to provide grants.</v>
      </c>
      <c r="R745" s="2"/>
      <c r="S745" s="2" t="s">
        <v>145</v>
      </c>
    </row>
    <row r="746" ht="15.75" customHeight="1">
      <c r="A746" s="2" t="s">
        <v>1898</v>
      </c>
      <c r="B746" s="2" t="s">
        <v>1645</v>
      </c>
      <c r="C746" s="2" t="s">
        <v>1646</v>
      </c>
      <c r="E746" s="2" t="s">
        <v>1647</v>
      </c>
      <c r="F746" s="2" t="s">
        <v>1946</v>
      </c>
      <c r="G746" s="2" t="s">
        <v>19</v>
      </c>
      <c r="I746" s="2">
        <v>9.0</v>
      </c>
      <c r="K746" s="2" t="s">
        <v>1900</v>
      </c>
      <c r="L746" s="2"/>
      <c r="M746" s="2" t="s">
        <v>1947</v>
      </c>
      <c r="N746" s="2" t="s">
        <v>1947</v>
      </c>
      <c r="O746" s="2" t="s">
        <v>1948</v>
      </c>
      <c r="P746" s="2" t="s">
        <v>1949</v>
      </c>
      <c r="Q746" s="2" t="str">
        <f t="shared" si="7"/>
        <v>Bill Title: Provides CBT tax credit for certain deliveries of low carbon concrete and for costs of conducting environmental product declaration analyses of low carbon concrete. - Bill Description: Provides CBT tax credit for certain deliveries of low carbon concrete and for costs of conducting environmental product declaration analyses of low carbon concrete.</v>
      </c>
      <c r="R746" s="2"/>
      <c r="S746" s="2" t="s">
        <v>145</v>
      </c>
    </row>
    <row r="747" ht="15.75" customHeight="1">
      <c r="A747" s="2" t="s">
        <v>1898</v>
      </c>
      <c r="B747" s="2" t="s">
        <v>1645</v>
      </c>
      <c r="C747" s="2" t="s">
        <v>1646</v>
      </c>
      <c r="E747" s="2" t="s">
        <v>1647</v>
      </c>
      <c r="F747" s="2" t="s">
        <v>1950</v>
      </c>
      <c r="G747" s="2" t="s">
        <v>19</v>
      </c>
      <c r="I747" s="2">
        <v>9.0</v>
      </c>
      <c r="K747" s="2" t="s">
        <v>1900</v>
      </c>
      <c r="L747" s="2"/>
      <c r="M747" s="2" t="s">
        <v>1951</v>
      </c>
      <c r="N747" s="2" t="s">
        <v>1951</v>
      </c>
      <c r="O747" s="2" t="s">
        <v>290</v>
      </c>
      <c r="P747" s="2" t="s">
        <v>113</v>
      </c>
      <c r="Q747" s="2" t="str">
        <f t="shared" si="7"/>
        <v>Bill Title: Provides for priority consideration, by DCA, DEP, DOT, and municipalities, of permit applications for green building projects. - Bill Description: Provides for priority consideration, by DCA, DEP, DOT, and municipalities, of permit applications for green building projects.</v>
      </c>
      <c r="R747" s="2"/>
      <c r="S747" s="2" t="s">
        <v>287</v>
      </c>
    </row>
    <row r="748" ht="15.75" customHeight="1">
      <c r="A748" s="2" t="s">
        <v>1898</v>
      </c>
      <c r="B748" s="2" t="s">
        <v>1645</v>
      </c>
      <c r="C748" s="2" t="s">
        <v>1646</v>
      </c>
      <c r="E748" s="2" t="s">
        <v>1647</v>
      </c>
      <c r="F748" s="2" t="s">
        <v>1952</v>
      </c>
      <c r="G748" s="2" t="s">
        <v>19</v>
      </c>
      <c r="I748" s="2">
        <v>9.0</v>
      </c>
      <c r="K748" s="2" t="s">
        <v>1900</v>
      </c>
      <c r="L748" s="2"/>
      <c r="M748" s="2" t="s">
        <v>1782</v>
      </c>
      <c r="N748" s="2" t="s">
        <v>1782</v>
      </c>
      <c r="O748" s="2" t="s">
        <v>112</v>
      </c>
      <c r="P748" s="2" t="s">
        <v>24</v>
      </c>
      <c r="Q748" s="2" t="str">
        <f t="shared" si="7"/>
        <v>Bill Title: "Vegetation Management Response Act"; concerns vegetation management related to electric public utility infrastructure. - Bill Description: "Vegetation Management Response Act"; concerns vegetation management related to electric public utility infrastructure.</v>
      </c>
      <c r="R748" s="2"/>
    </row>
    <row r="749" ht="15.75" customHeight="1">
      <c r="A749" s="2" t="s">
        <v>1898</v>
      </c>
      <c r="B749" s="2" t="s">
        <v>1645</v>
      </c>
      <c r="C749" s="2" t="s">
        <v>1646</v>
      </c>
      <c r="E749" s="2" t="s">
        <v>1647</v>
      </c>
      <c r="F749" s="2" t="s">
        <v>1953</v>
      </c>
      <c r="G749" s="2" t="s">
        <v>19</v>
      </c>
      <c r="I749" s="2">
        <v>8.0</v>
      </c>
      <c r="K749" s="2" t="s">
        <v>1900</v>
      </c>
      <c r="L749" s="2"/>
      <c r="M749" s="2" t="s">
        <v>1927</v>
      </c>
      <c r="N749" s="2" t="s">
        <v>1927</v>
      </c>
      <c r="O749" s="2" t="s">
        <v>203</v>
      </c>
      <c r="P749" s="2" t="s">
        <v>24</v>
      </c>
      <c r="Q749" s="2" t="str">
        <f t="shared" si="7"/>
        <v>Bill Title: Directs EDA to establish program for public or private financing of certain renewable energy, water, and storm resiliency projects through use by municipalities of voluntary special assessments for certain property owners. - Bill Description: Directs EDA to establish program for public or private financing of certain renewable energy, water, and storm resiliency projects through use by municipalities of voluntary special assessments for certain property owners.</v>
      </c>
      <c r="R749" s="2"/>
      <c r="S749" s="2" t="s">
        <v>145</v>
      </c>
    </row>
    <row r="750" ht="15.75" customHeight="1">
      <c r="A750" s="2" t="s">
        <v>1898</v>
      </c>
      <c r="B750" s="2" t="s">
        <v>1645</v>
      </c>
      <c r="C750" s="2" t="s">
        <v>1646</v>
      </c>
      <c r="E750" s="2" t="s">
        <v>1647</v>
      </c>
      <c r="F750" s="2" t="s">
        <v>1954</v>
      </c>
      <c r="G750" s="2" t="s">
        <v>19</v>
      </c>
      <c r="I750" s="2">
        <v>8.0</v>
      </c>
      <c r="K750" s="2" t="s">
        <v>1900</v>
      </c>
      <c r="L750" s="2"/>
      <c r="M750" s="2" t="s">
        <v>1947</v>
      </c>
      <c r="N750" s="2" t="s">
        <v>1947</v>
      </c>
      <c r="O750" s="2" t="s">
        <v>1955</v>
      </c>
      <c r="P750" s="2" t="s">
        <v>1624</v>
      </c>
      <c r="Q750" s="2" t="str">
        <f t="shared" si="7"/>
        <v>Bill Title: Provides CBT tax credit for certain deliveries of low carbon concrete and for costs of conducting environmental product declaration analyses of low carbon concrete. - Bill Description: Provides CBT tax credit for certain deliveries of low carbon concrete and for costs of conducting environmental product declaration analyses of low carbon concrete.</v>
      </c>
      <c r="R750" s="2"/>
      <c r="S750" s="2" t="s">
        <v>172</v>
      </c>
    </row>
    <row r="751" ht="15.75" customHeight="1">
      <c r="A751" s="2" t="s">
        <v>1898</v>
      </c>
      <c r="B751" s="2" t="s">
        <v>1645</v>
      </c>
      <c r="C751" s="2" t="s">
        <v>1646</v>
      </c>
      <c r="E751" s="2" t="s">
        <v>1647</v>
      </c>
      <c r="F751" s="2" t="s">
        <v>1956</v>
      </c>
      <c r="G751" s="2" t="s">
        <v>19</v>
      </c>
      <c r="I751" s="2">
        <v>8.0</v>
      </c>
      <c r="K751" s="2" t="s">
        <v>1900</v>
      </c>
      <c r="L751" s="2"/>
      <c r="M751" s="2" t="s">
        <v>1936</v>
      </c>
      <c r="N751" s="2" t="s">
        <v>1936</v>
      </c>
      <c r="O751" s="2" t="s">
        <v>1957</v>
      </c>
      <c r="P751" s="2" t="s">
        <v>367</v>
      </c>
      <c r="Q751" s="2" t="str">
        <f t="shared" si="7"/>
        <v>Bill Title: Authorizes certain offshore wind projects to construct power lines and obtain real property interests; grants BPU authority to supersede certain local governmental powers upon petition from offshore wind project. - Bill Description: Authorizes certain offshore wind projects to construct power lines and obtain real property interests; grants BPU authority to supersede certain local governmental powers upon petition from offshore wind project.</v>
      </c>
      <c r="R751" s="2"/>
      <c r="S751" s="2" t="s">
        <v>31</v>
      </c>
    </row>
    <row r="752" ht="15.75" customHeight="1">
      <c r="A752" s="2" t="s">
        <v>1898</v>
      </c>
      <c r="B752" s="2" t="s">
        <v>1645</v>
      </c>
      <c r="C752" s="2" t="s">
        <v>1646</v>
      </c>
      <c r="E752" s="2" t="s">
        <v>1647</v>
      </c>
      <c r="F752" s="2" t="s">
        <v>1958</v>
      </c>
      <c r="G752" s="2" t="s">
        <v>19</v>
      </c>
      <c r="I752" s="2">
        <v>8.0</v>
      </c>
      <c r="K752" s="2" t="s">
        <v>1900</v>
      </c>
      <c r="L752" s="2"/>
      <c r="M752" s="2" t="s">
        <v>1741</v>
      </c>
      <c r="N752" s="2" t="s">
        <v>1741</v>
      </c>
      <c r="O752" s="2" t="s">
        <v>1318</v>
      </c>
      <c r="P752" s="2" t="s">
        <v>1624</v>
      </c>
      <c r="Q752" s="2" t="str">
        <f t="shared" si="7"/>
        <v>Bill Title: Establishes Office of Clean Energy Equity in BPU; directs establishment of certain clean energy, energy efficiency, and energy storage programs for overburdened communities; makes change to community solar program. - Bill Description: Establishes Office of Clean Energy Equity in BPU; directs establishment of certain clean energy, energy efficiency, and energy storage programs for overburdened communities; makes change to community solar program.</v>
      </c>
      <c r="R752" s="2"/>
      <c r="S752" s="2" t="s">
        <v>65</v>
      </c>
    </row>
    <row r="753" ht="15.75" customHeight="1">
      <c r="A753" s="2" t="s">
        <v>1898</v>
      </c>
      <c r="B753" s="2" t="s">
        <v>1645</v>
      </c>
      <c r="C753" s="2" t="s">
        <v>1646</v>
      </c>
      <c r="E753" s="2" t="s">
        <v>1647</v>
      </c>
      <c r="F753" s="2" t="s">
        <v>1959</v>
      </c>
      <c r="G753" s="2" t="s">
        <v>19</v>
      </c>
      <c r="I753" s="2">
        <v>8.0</v>
      </c>
      <c r="K753" s="2" t="s">
        <v>1900</v>
      </c>
      <c r="L753" s="2"/>
      <c r="M753" s="2" t="s">
        <v>1960</v>
      </c>
      <c r="N753" s="2" t="s">
        <v>1960</v>
      </c>
      <c r="O753" s="2" t="s">
        <v>1961</v>
      </c>
      <c r="P753" s="2" t="s">
        <v>24</v>
      </c>
      <c r="Q753" s="2" t="str">
        <f t="shared" si="7"/>
        <v>Bill Title: Concerns low emission and zero emission vehicles; establishes Clean Vehicle Task Force. - Bill Description: Concerns low emission and zero emission vehicles; establishes Clean Vehicle Task Force.</v>
      </c>
      <c r="R753" s="2"/>
      <c r="S753" s="2" t="s">
        <v>79</v>
      </c>
    </row>
    <row r="754" ht="15.75" customHeight="1">
      <c r="A754" s="2" t="s">
        <v>1898</v>
      </c>
      <c r="B754" s="2" t="s">
        <v>1645</v>
      </c>
      <c r="C754" s="2" t="s">
        <v>1646</v>
      </c>
      <c r="E754" s="2" t="s">
        <v>1647</v>
      </c>
      <c r="F754" s="2" t="s">
        <v>1962</v>
      </c>
      <c r="G754" s="2" t="s">
        <v>19</v>
      </c>
      <c r="I754" s="2">
        <v>8.0</v>
      </c>
      <c r="K754" s="2" t="s">
        <v>1900</v>
      </c>
      <c r="L754" s="2"/>
      <c r="M754" s="2" t="s">
        <v>1963</v>
      </c>
      <c r="N754" s="2" t="s">
        <v>1963</v>
      </c>
      <c r="O754" s="2" t="s">
        <v>89</v>
      </c>
      <c r="P754" s="2" t="s">
        <v>30</v>
      </c>
      <c r="Q754" s="2" t="str">
        <f t="shared" si="7"/>
        <v>Bill Title: Requires developers to offer electric vehicle charging stations as option in certain new home construction. - Bill Description: Requires developers to offer electric vehicle charging stations as option in certain new home construction.</v>
      </c>
      <c r="R754" s="2"/>
      <c r="S754" s="2" t="s">
        <v>79</v>
      </c>
    </row>
    <row r="755" ht="15.75" customHeight="1">
      <c r="A755" s="2" t="s">
        <v>1898</v>
      </c>
      <c r="B755" s="2" t="s">
        <v>1645</v>
      </c>
      <c r="C755" s="2" t="s">
        <v>1646</v>
      </c>
      <c r="E755" s="2" t="s">
        <v>1647</v>
      </c>
      <c r="F755" s="2" t="s">
        <v>1964</v>
      </c>
      <c r="G755" s="2" t="s">
        <v>19</v>
      </c>
      <c r="I755" s="2">
        <v>8.0</v>
      </c>
      <c r="K755" s="2" t="s">
        <v>1900</v>
      </c>
      <c r="L755" s="2"/>
      <c r="M755" s="2" t="s">
        <v>1965</v>
      </c>
      <c r="N755" s="2" t="s">
        <v>1965</v>
      </c>
      <c r="O755" s="2" t="s">
        <v>1966</v>
      </c>
      <c r="P755" s="2" t="s">
        <v>1576</v>
      </c>
      <c r="Q755" s="2" t="str">
        <f t="shared" si="7"/>
        <v>Bill Title: Authorizes municipalities to establish program for public or private financing of certain energy, water and storm resiliency projects under PACE program through use of voluntary special assessments for certain property owners.* - Bill Description: Authorizes municipalities to establish program for public or private financing of certain energy, water and storm resiliency projects under PACE program through use of voluntary special assessments for certain property owners.*</v>
      </c>
      <c r="R755" s="2"/>
      <c r="S755" s="2" t="s">
        <v>145</v>
      </c>
    </row>
    <row r="756" ht="15.75" customHeight="1">
      <c r="A756" s="2" t="s">
        <v>1898</v>
      </c>
      <c r="B756" s="2" t="s">
        <v>1645</v>
      </c>
      <c r="C756" s="2" t="s">
        <v>1646</v>
      </c>
      <c r="E756" s="2" t="s">
        <v>1647</v>
      </c>
      <c r="F756" s="2" t="s">
        <v>1967</v>
      </c>
      <c r="G756" s="2" t="s">
        <v>19</v>
      </c>
      <c r="I756" s="2">
        <v>8.0</v>
      </c>
      <c r="K756" s="2" t="s">
        <v>1900</v>
      </c>
      <c r="L756" s="2"/>
      <c r="M756" s="2" t="s">
        <v>1968</v>
      </c>
      <c r="N756" s="2" t="s">
        <v>1968</v>
      </c>
      <c r="O756" s="2" t="s">
        <v>112</v>
      </c>
      <c r="P756" s="2" t="s">
        <v>93</v>
      </c>
      <c r="Q756" s="2" t="str">
        <f t="shared" si="7"/>
        <v>Bill Title: Requires electric public utilities to install smart meters at customers' premises upon customer approval; makes meter data available to certain electric-related service entities. - Bill Description: Requires electric public utilities to install smart meters at customers' premises upon customer approval; makes meter data available to certain electric-related service entities.</v>
      </c>
      <c r="R756" s="2"/>
      <c r="S756" s="2" t="s">
        <v>31</v>
      </c>
    </row>
    <row r="757" ht="15.75" customHeight="1">
      <c r="A757" s="2" t="s">
        <v>1898</v>
      </c>
      <c r="B757" s="2" t="s">
        <v>1645</v>
      </c>
      <c r="C757" s="2" t="s">
        <v>1646</v>
      </c>
      <c r="E757" s="2" t="s">
        <v>1647</v>
      </c>
      <c r="F757" s="2" t="s">
        <v>1969</v>
      </c>
      <c r="G757" s="2" t="s">
        <v>19</v>
      </c>
      <c r="I757" s="2">
        <v>7.0</v>
      </c>
      <c r="K757" s="2" t="s">
        <v>1900</v>
      </c>
      <c r="L757" s="2"/>
      <c r="M757" s="2" t="s">
        <v>1970</v>
      </c>
      <c r="N757" s="2" t="s">
        <v>1970</v>
      </c>
      <c r="O757" s="2" t="s">
        <v>23</v>
      </c>
      <c r="P757" s="2" t="s">
        <v>36</v>
      </c>
      <c r="Q757" s="2" t="str">
        <f t="shared" si="7"/>
        <v>Bill Title: Prohibits offshore oil and gas exploration, development, and production in State waters, and issuance of DEP permits and approvals for activities associated with offshore oil and gas activities.* - Bill Description: Prohibits offshore oil and gas exploration, development, and production in State waters, and issuance of DEP permits and approvals for activities associated with offshore oil and gas activities.*</v>
      </c>
      <c r="R757" s="2"/>
      <c r="S757" s="2" t="s">
        <v>368</v>
      </c>
    </row>
    <row r="758" ht="15.75" customHeight="1">
      <c r="A758" s="2" t="s">
        <v>1898</v>
      </c>
      <c r="B758" s="2" t="s">
        <v>1645</v>
      </c>
      <c r="C758" s="2" t="s">
        <v>1646</v>
      </c>
      <c r="E758" s="2" t="s">
        <v>1647</v>
      </c>
      <c r="F758" s="2" t="s">
        <v>1971</v>
      </c>
      <c r="G758" s="2" t="s">
        <v>19</v>
      </c>
      <c r="I758" s="2">
        <v>7.0</v>
      </c>
      <c r="K758" s="2" t="s">
        <v>1900</v>
      </c>
      <c r="L758" s="2"/>
      <c r="M758" s="2" t="s">
        <v>1972</v>
      </c>
      <c r="N758" s="2" t="s">
        <v>1972</v>
      </c>
      <c r="O758" s="2" t="s">
        <v>89</v>
      </c>
      <c r="P758" s="2" t="s">
        <v>413</v>
      </c>
      <c r="Q758" s="2" t="str">
        <f t="shared" si="7"/>
        <v>Bill Title: Directs installation of electric vehicle charging stations at service areas on State's toll roads. - Bill Description: Directs installation of electric vehicle charging stations at service areas on State's toll roads.</v>
      </c>
      <c r="R758" s="2"/>
      <c r="S758" s="2" t="s">
        <v>79</v>
      </c>
    </row>
    <row r="759" ht="15.75" customHeight="1">
      <c r="A759" s="2" t="s">
        <v>1898</v>
      </c>
      <c r="B759" s="2" t="s">
        <v>1645</v>
      </c>
      <c r="C759" s="2" t="s">
        <v>1646</v>
      </c>
      <c r="E759" s="2" t="s">
        <v>1647</v>
      </c>
      <c r="F759" s="2" t="s">
        <v>1973</v>
      </c>
      <c r="G759" s="2" t="s">
        <v>19</v>
      </c>
      <c r="I759" s="2">
        <v>7.0</v>
      </c>
      <c r="K759" s="2" t="s">
        <v>1900</v>
      </c>
      <c r="L759" s="2"/>
      <c r="M759" s="2" t="s">
        <v>1960</v>
      </c>
      <c r="N759" s="2" t="s">
        <v>1960</v>
      </c>
      <c r="O759" s="2" t="s">
        <v>89</v>
      </c>
      <c r="P759" s="2" t="s">
        <v>36</v>
      </c>
      <c r="Q759" s="2" t="str">
        <f t="shared" si="7"/>
        <v>Bill Title: Concerns low emission and zero emission vehicles; establishes Clean Vehicle Task Force. - Bill Description: Concerns low emission and zero emission vehicles; establishes Clean Vehicle Task Force.</v>
      </c>
      <c r="R759" s="2"/>
      <c r="S759" s="2" t="s">
        <v>79</v>
      </c>
    </row>
    <row r="760" ht="15.75" customHeight="1">
      <c r="A760" s="2" t="s">
        <v>1898</v>
      </c>
      <c r="B760" s="2" t="s">
        <v>1645</v>
      </c>
      <c r="C760" s="2" t="s">
        <v>1646</v>
      </c>
      <c r="E760" s="2" t="s">
        <v>1647</v>
      </c>
      <c r="F760" s="2" t="s">
        <v>1974</v>
      </c>
      <c r="G760" s="2" t="s">
        <v>19</v>
      </c>
      <c r="I760" s="2">
        <v>7.0</v>
      </c>
      <c r="K760" s="2" t="s">
        <v>1900</v>
      </c>
      <c r="L760" s="2"/>
      <c r="M760" s="2" t="s">
        <v>1975</v>
      </c>
      <c r="N760" s="2" t="s">
        <v>1975</v>
      </c>
      <c r="O760" s="2" t="s">
        <v>89</v>
      </c>
      <c r="P760" s="2" t="s">
        <v>413</v>
      </c>
      <c r="Q760" s="2" t="str">
        <f t="shared" si="7"/>
        <v>Bill Title: Establishes Statewide public plug-in electric vehicle charging system. - Bill Description: Establishes Statewide public plug-in electric vehicle charging system.</v>
      </c>
      <c r="R760" s="2"/>
      <c r="S760" s="2" t="s">
        <v>79</v>
      </c>
    </row>
    <row r="761" ht="15.75" customHeight="1">
      <c r="A761" s="2" t="s">
        <v>1898</v>
      </c>
      <c r="B761" s="2" t="s">
        <v>1645</v>
      </c>
      <c r="C761" s="2" t="s">
        <v>1646</v>
      </c>
      <c r="E761" s="2" t="s">
        <v>1647</v>
      </c>
      <c r="F761" s="2" t="s">
        <v>1976</v>
      </c>
      <c r="G761" s="2" t="s">
        <v>19</v>
      </c>
      <c r="I761" s="2">
        <v>7.0</v>
      </c>
      <c r="K761" s="2" t="s">
        <v>1900</v>
      </c>
      <c r="L761" s="2"/>
      <c r="M761" s="2" t="s">
        <v>1977</v>
      </c>
      <c r="N761" s="2" t="s">
        <v>1977</v>
      </c>
      <c r="O761" s="2" t="s">
        <v>1826</v>
      </c>
      <c r="P761" s="2" t="s">
        <v>36</v>
      </c>
      <c r="Q761" s="2" t="str">
        <f t="shared" si="7"/>
        <v>Bill Title: Provides CBT and gross income tax credits for certain deliveries of low carbon concrete and for costs of conducting environmental product declaration analyses of low carbon concrete. - Bill Description: Provides CBT and gross income tax credits for certain deliveries of low carbon concrete and for costs of conducting environmental product declaration analyses of low carbon concrete.</v>
      </c>
      <c r="R761" s="2"/>
      <c r="S761" s="2" t="s">
        <v>145</v>
      </c>
    </row>
    <row r="762" ht="15.75" customHeight="1">
      <c r="A762" s="2" t="s">
        <v>1898</v>
      </c>
      <c r="B762" s="2" t="s">
        <v>1645</v>
      </c>
      <c r="C762" s="2" t="s">
        <v>1646</v>
      </c>
      <c r="E762" s="2" t="s">
        <v>1647</v>
      </c>
      <c r="F762" s="2" t="s">
        <v>1978</v>
      </c>
      <c r="G762" s="2" t="s">
        <v>19</v>
      </c>
      <c r="I762" s="2">
        <v>7.0</v>
      </c>
      <c r="K762" s="2" t="s">
        <v>1900</v>
      </c>
      <c r="L762" s="2"/>
      <c r="M762" s="2" t="s">
        <v>1960</v>
      </c>
      <c r="N762" s="2" t="s">
        <v>1960</v>
      </c>
      <c r="O762" s="2" t="s">
        <v>89</v>
      </c>
      <c r="P762" s="2" t="s">
        <v>1979</v>
      </c>
      <c r="Q762" s="2" t="str">
        <f t="shared" si="7"/>
        <v>Bill Title: Concerns low emission and zero emission vehicles; establishes Clean Vehicle Task Force. - Bill Description: Concerns low emission and zero emission vehicles; establishes Clean Vehicle Task Force.</v>
      </c>
      <c r="R762" s="2"/>
      <c r="S762" s="2" t="s">
        <v>79</v>
      </c>
    </row>
    <row r="763" ht="15.75" customHeight="1">
      <c r="A763" s="2" t="s">
        <v>1898</v>
      </c>
      <c r="B763" s="2" t="s">
        <v>1645</v>
      </c>
      <c r="C763" s="2" t="s">
        <v>1646</v>
      </c>
      <c r="E763" s="2" t="s">
        <v>1647</v>
      </c>
      <c r="F763" s="2" t="s">
        <v>1980</v>
      </c>
      <c r="G763" s="2" t="s">
        <v>19</v>
      </c>
      <c r="I763" s="2">
        <v>7.0</v>
      </c>
      <c r="K763" s="2" t="s">
        <v>1900</v>
      </c>
      <c r="L763" s="2"/>
      <c r="M763" s="2" t="s">
        <v>1972</v>
      </c>
      <c r="N763" s="2" t="s">
        <v>1972</v>
      </c>
      <c r="O763" s="2" t="s">
        <v>1229</v>
      </c>
      <c r="P763" s="2" t="s">
        <v>36</v>
      </c>
      <c r="Q763" s="2" t="str">
        <f t="shared" si="7"/>
        <v>Bill Title: Directs installation of electric vehicle charging stations at service areas on State's toll roads. - Bill Description: Directs installation of electric vehicle charging stations at service areas on State's toll roads.</v>
      </c>
      <c r="R763" s="2"/>
      <c r="S763" s="2" t="s">
        <v>79</v>
      </c>
    </row>
    <row r="764" ht="15.75" customHeight="1">
      <c r="A764" s="2" t="s">
        <v>1898</v>
      </c>
      <c r="B764" s="2" t="s">
        <v>1645</v>
      </c>
      <c r="C764" s="2" t="s">
        <v>1646</v>
      </c>
      <c r="E764" s="2" t="s">
        <v>1647</v>
      </c>
      <c r="F764" s="2" t="s">
        <v>1981</v>
      </c>
      <c r="G764" s="2" t="s">
        <v>19</v>
      </c>
      <c r="I764" s="2">
        <v>7.0</v>
      </c>
      <c r="K764" s="2" t="s">
        <v>1900</v>
      </c>
      <c r="L764" s="2"/>
      <c r="M764" s="2" t="s">
        <v>1939</v>
      </c>
      <c r="N764" s="2" t="s">
        <v>1939</v>
      </c>
      <c r="O764" s="2" t="s">
        <v>89</v>
      </c>
      <c r="P764" s="2" t="s">
        <v>93</v>
      </c>
      <c r="Q764" s="2" t="str">
        <f t="shared" si="7"/>
        <v>Bill Title: Requires DEP to develop and implement electric school bus program; provides for $15 million in first year and $15 million annually in subsequent two years to DEP, subject to availability, to provide grants. - Bill Description: Requires DEP to develop and implement electric school bus program; provides for $15 million in first year and $15 million annually in subsequent two years to DEP, subject to availability, to provide grants.</v>
      </c>
      <c r="R764" s="2"/>
      <c r="S764" s="2" t="s">
        <v>79</v>
      </c>
    </row>
    <row r="765" ht="15.75" customHeight="1">
      <c r="A765" s="2" t="s">
        <v>1898</v>
      </c>
      <c r="B765" s="2" t="s">
        <v>1645</v>
      </c>
      <c r="C765" s="2" t="s">
        <v>1646</v>
      </c>
      <c r="E765" s="2" t="s">
        <v>1647</v>
      </c>
      <c r="F765" s="2" t="s">
        <v>1982</v>
      </c>
      <c r="G765" s="2" t="s">
        <v>19</v>
      </c>
      <c r="I765" s="2">
        <v>7.0</v>
      </c>
      <c r="K765" s="2" t="s">
        <v>1900</v>
      </c>
      <c r="L765" s="2"/>
      <c r="M765" s="2" t="s">
        <v>1983</v>
      </c>
      <c r="N765" s="2" t="s">
        <v>1983</v>
      </c>
      <c r="O765" s="2" t="s">
        <v>89</v>
      </c>
      <c r="P765" s="2" t="s">
        <v>1984</v>
      </c>
      <c r="Q765" s="2" t="str">
        <f t="shared" si="7"/>
        <v>Bill Title: Encourages local units to plan for electric vehicle charging infrastructure. - Bill Description: Encourages local units to plan for electric vehicle charging infrastructure.</v>
      </c>
      <c r="R765" s="2"/>
      <c r="S765" s="2" t="s">
        <v>79</v>
      </c>
    </row>
    <row r="766" ht="15.75" customHeight="1">
      <c r="A766" s="2" t="s">
        <v>1898</v>
      </c>
      <c r="B766" s="2" t="s">
        <v>1645</v>
      </c>
      <c r="C766" s="2" t="s">
        <v>1646</v>
      </c>
      <c r="E766" s="2" t="s">
        <v>1647</v>
      </c>
      <c r="F766" s="2" t="s">
        <v>1985</v>
      </c>
      <c r="G766" s="2" t="s">
        <v>19</v>
      </c>
      <c r="I766" s="2">
        <v>7.0</v>
      </c>
      <c r="K766" s="2" t="s">
        <v>1900</v>
      </c>
      <c r="L766" s="2"/>
      <c r="M766" s="2" t="s">
        <v>1986</v>
      </c>
      <c r="N766" s="2" t="s">
        <v>1986</v>
      </c>
      <c r="O766" s="2" t="s">
        <v>100</v>
      </c>
      <c r="P766" s="2" t="s">
        <v>937</v>
      </c>
      <c r="Q766" s="2" t="str">
        <f t="shared" si="7"/>
        <v>Bill Title: Establishes dual-use solar project pilot program for unpreserved farmland; allows land used for dual-use solar project to be eligible for farmland assessment under certain conditions. - Bill Description: Establishes dual-use solar project pilot program for unpreserved farmland; allows land used for dual-use solar project to be eligible for farmland assessment under certain conditions.</v>
      </c>
      <c r="R766" s="2"/>
      <c r="S766" s="2" t="s">
        <v>44</v>
      </c>
    </row>
    <row r="767" ht="15.75" customHeight="1">
      <c r="A767" s="2" t="s">
        <v>1898</v>
      </c>
      <c r="B767" s="2" t="s">
        <v>1645</v>
      </c>
      <c r="C767" s="2" t="s">
        <v>1646</v>
      </c>
      <c r="E767" s="2" t="s">
        <v>1647</v>
      </c>
      <c r="F767" s="2" t="s">
        <v>1987</v>
      </c>
      <c r="G767" s="2" t="s">
        <v>19</v>
      </c>
      <c r="I767" s="2">
        <v>7.0</v>
      </c>
      <c r="K767" s="2" t="s">
        <v>1900</v>
      </c>
      <c r="L767" s="2"/>
      <c r="M767" s="2" t="s">
        <v>1988</v>
      </c>
      <c r="N767" s="2" t="s">
        <v>1988</v>
      </c>
      <c r="O767" s="2" t="s">
        <v>1989</v>
      </c>
      <c r="P767" s="2" t="s">
        <v>413</v>
      </c>
      <c r="Q767" s="2" t="str">
        <f t="shared" si="7"/>
        <v>Bill Title: Authorizes municipalities to establish program for public or private financing of certain and energy, water and storm resiliency projects under Pace program through use of voluntary special assessments for certain property owners.* - Bill Description: Authorizes municipalities to establish program for public or private financing of certain and energy, water and storm resiliency projects under Pace program through use of voluntary special assessments for certain property owners.*</v>
      </c>
      <c r="R767" s="2"/>
      <c r="S767" s="2" t="s">
        <v>145</v>
      </c>
    </row>
    <row r="768" ht="15.75" customHeight="1">
      <c r="A768" s="2" t="s">
        <v>1898</v>
      </c>
      <c r="B768" s="2" t="s">
        <v>1645</v>
      </c>
      <c r="C768" s="2" t="s">
        <v>1646</v>
      </c>
      <c r="E768" s="2" t="s">
        <v>1647</v>
      </c>
      <c r="F768" s="2" t="s">
        <v>1990</v>
      </c>
      <c r="G768" s="2" t="s">
        <v>19</v>
      </c>
      <c r="I768" s="2">
        <v>7.0</v>
      </c>
      <c r="K768" s="2" t="s">
        <v>1900</v>
      </c>
      <c r="L768" s="2"/>
      <c r="M768" s="2" t="s">
        <v>1991</v>
      </c>
      <c r="N768" s="2" t="s">
        <v>1991</v>
      </c>
      <c r="O768" s="2" t="s">
        <v>1086</v>
      </c>
      <c r="P768" s="2" t="s">
        <v>36</v>
      </c>
      <c r="Q768" s="2" t="str">
        <f t="shared" si="7"/>
        <v>Bill Title: Establishes "Green Fund" in BPU to provide funding for energy reliability, resilience, and sustainability programs. - Bill Description: Establishes "Green Fund" in BPU to provide funding for energy reliability, resilience, and sustainability programs.</v>
      </c>
      <c r="R768" s="2"/>
      <c r="S768" s="2" t="s">
        <v>145</v>
      </c>
    </row>
    <row r="769" ht="15.75" customHeight="1">
      <c r="A769" s="2" t="s">
        <v>1898</v>
      </c>
      <c r="B769" s="2" t="s">
        <v>1645</v>
      </c>
      <c r="C769" s="2" t="s">
        <v>1646</v>
      </c>
      <c r="E769" s="2" t="s">
        <v>1647</v>
      </c>
      <c r="F769" s="2" t="s">
        <v>1992</v>
      </c>
      <c r="G769" s="2" t="s">
        <v>19</v>
      </c>
      <c r="I769" s="2">
        <v>6.0</v>
      </c>
      <c r="K769" s="2" t="s">
        <v>1900</v>
      </c>
      <c r="L769" s="2"/>
      <c r="M769" s="2" t="s">
        <v>1866</v>
      </c>
      <c r="N769" s="2" t="s">
        <v>1866</v>
      </c>
      <c r="O769" s="2" t="s">
        <v>72</v>
      </c>
      <c r="P769" s="2" t="s">
        <v>36</v>
      </c>
      <c r="Q769" s="2" t="str">
        <f t="shared" si="7"/>
        <v>Bill Title: Requires NJ to join U.S. Climate Alliance to uphold Paris Climate Accord. - Bill Description: Requires NJ to join U.S. Climate Alliance to uphold Paris Climate Accord.</v>
      </c>
      <c r="R769" s="2"/>
      <c r="S769" s="2" t="s">
        <v>172</v>
      </c>
    </row>
    <row r="770" ht="15.75" customHeight="1">
      <c r="A770" s="2" t="s">
        <v>1898</v>
      </c>
      <c r="B770" s="2" t="s">
        <v>1645</v>
      </c>
      <c r="C770" s="2" t="s">
        <v>1646</v>
      </c>
      <c r="E770" s="2" t="s">
        <v>1647</v>
      </c>
      <c r="F770" s="2" t="s">
        <v>1993</v>
      </c>
      <c r="G770" s="2" t="s">
        <v>19</v>
      </c>
      <c r="I770" s="2">
        <v>6.0</v>
      </c>
      <c r="K770" s="2" t="s">
        <v>1900</v>
      </c>
      <c r="L770" s="2"/>
      <c r="M770" s="2" t="s">
        <v>1994</v>
      </c>
      <c r="N770" s="2" t="s">
        <v>1994</v>
      </c>
      <c r="O770" s="2" t="s">
        <v>23</v>
      </c>
      <c r="P770" s="2" t="s">
        <v>36</v>
      </c>
      <c r="Q770" s="2" t="str">
        <f t="shared" si="7"/>
        <v>Bill Title: Prohibits offshore oil and gas exploration, development, and production in State waters, and issuance of DEP permits and approvals for activities associated with offshore oil and gas activities. * - Bill Description: Prohibits offshore oil and gas exploration, development, and production in State waters, and issuance of DEP permits and approvals for activities associated with offshore oil and gas activities. *</v>
      </c>
      <c r="R770" s="2"/>
      <c r="S770" s="2" t="s">
        <v>368</v>
      </c>
    </row>
    <row r="771" ht="15.75" customHeight="1">
      <c r="A771" s="2" t="s">
        <v>1898</v>
      </c>
      <c r="B771" s="2" t="s">
        <v>1645</v>
      </c>
      <c r="C771" s="2" t="s">
        <v>1646</v>
      </c>
      <c r="E771" s="2" t="s">
        <v>1647</v>
      </c>
      <c r="F771" s="2" t="s">
        <v>1995</v>
      </c>
      <c r="G771" s="2" t="s">
        <v>19</v>
      </c>
      <c r="I771" s="2">
        <v>6.0</v>
      </c>
      <c r="K771" s="2" t="s">
        <v>1900</v>
      </c>
      <c r="L771" s="2"/>
      <c r="M771" s="2" t="s">
        <v>1996</v>
      </c>
      <c r="N771" s="2" t="s">
        <v>1996</v>
      </c>
      <c r="O771" s="2" t="s">
        <v>89</v>
      </c>
      <c r="P771" s="2" t="s">
        <v>413</v>
      </c>
      <c r="Q771" s="2" t="str">
        <f t="shared" si="7"/>
        <v>Bill Title: Establishes public-private pilot program for level 3 electric vehicle charging stations. - Bill Description: Establishes public-private pilot program for level 3 electric vehicle charging stations.</v>
      </c>
      <c r="R771" s="2"/>
      <c r="S771" s="2" t="s">
        <v>79</v>
      </c>
    </row>
    <row r="772" ht="15.75" customHeight="1">
      <c r="A772" s="2" t="s">
        <v>1898</v>
      </c>
      <c r="B772" s="2" t="s">
        <v>1645</v>
      </c>
      <c r="C772" s="2" t="s">
        <v>1646</v>
      </c>
      <c r="E772" s="2" t="s">
        <v>1647</v>
      </c>
      <c r="F772" s="2" t="s">
        <v>1997</v>
      </c>
      <c r="G772" s="2" t="s">
        <v>19</v>
      </c>
      <c r="I772" s="2">
        <v>6.0</v>
      </c>
      <c r="K772" s="2" t="s">
        <v>1900</v>
      </c>
      <c r="L772" s="2"/>
      <c r="M772" s="2" t="s">
        <v>1998</v>
      </c>
      <c r="N772" s="2" t="s">
        <v>1998</v>
      </c>
      <c r="O772" s="2" t="s">
        <v>1999</v>
      </c>
      <c r="P772" s="2" t="s">
        <v>413</v>
      </c>
      <c r="Q772" s="2" t="str">
        <f t="shared" si="7"/>
        <v>Bill Title: Encourages development of zero-emission vehicle fueling and charging infrastructure in redevelopment projects. - Bill Description: Encourages development of zero-emission vehicle fueling and charging infrastructure in redevelopment projects.</v>
      </c>
      <c r="R772" s="2"/>
      <c r="S772" s="2" t="s">
        <v>79</v>
      </c>
    </row>
    <row r="773" ht="15.75" customHeight="1">
      <c r="A773" s="2" t="s">
        <v>1898</v>
      </c>
      <c r="B773" s="2" t="s">
        <v>1645</v>
      </c>
      <c r="C773" s="2" t="s">
        <v>1646</v>
      </c>
      <c r="E773" s="2" t="s">
        <v>1647</v>
      </c>
      <c r="F773" s="2" t="s">
        <v>2000</v>
      </c>
      <c r="G773" s="2" t="s">
        <v>19</v>
      </c>
      <c r="I773" s="2">
        <v>6.0</v>
      </c>
      <c r="K773" s="2" t="s">
        <v>1900</v>
      </c>
      <c r="L773" s="2"/>
      <c r="M773" s="2" t="s">
        <v>1725</v>
      </c>
      <c r="N773" s="2" t="s">
        <v>1725</v>
      </c>
      <c r="O773" s="2" t="s">
        <v>35</v>
      </c>
      <c r="P773" s="2" t="s">
        <v>2001</v>
      </c>
      <c r="Q773" s="2" t="str">
        <f t="shared" si="7"/>
        <v>Bill Title: Requires large food waste generators to separate and recycle food waste and amends definition of "Class I renewable energy." - Bill Description: Requires large food waste generators to separate and recycle food waste and amends definition of "Class I renewable energy."</v>
      </c>
      <c r="R773" s="2"/>
      <c r="S773" s="2" t="s">
        <v>44</v>
      </c>
    </row>
    <row r="774" ht="15.75" customHeight="1">
      <c r="A774" s="2" t="s">
        <v>1898</v>
      </c>
      <c r="B774" s="2" t="s">
        <v>1645</v>
      </c>
      <c r="C774" s="2" t="s">
        <v>1646</v>
      </c>
      <c r="E774" s="2" t="s">
        <v>1647</v>
      </c>
      <c r="F774" s="2" t="s">
        <v>2002</v>
      </c>
      <c r="G774" s="2" t="s">
        <v>19</v>
      </c>
      <c r="I774" s="2">
        <v>6.0</v>
      </c>
      <c r="K774" s="2" t="s">
        <v>1900</v>
      </c>
      <c r="L774" s="2"/>
      <c r="M774" s="2" t="s">
        <v>2003</v>
      </c>
      <c r="N774" s="2" t="s">
        <v>2003</v>
      </c>
      <c r="O774" s="2" t="s">
        <v>2004</v>
      </c>
      <c r="P774" s="2" t="s">
        <v>413</v>
      </c>
      <c r="Q774" s="2" t="str">
        <f t="shared" si="7"/>
        <v>Bill Title: Provides $21 minimum annual energy assistance to qualified families; qualifies families to receive additional nutritional assistance. - Bill Description: Provides $21 minimum annual energy assistance to qualified families; qualifies families to receive additional nutritional assistance.</v>
      </c>
      <c r="R774" s="2"/>
      <c r="S774" s="2" t="s">
        <v>145</v>
      </c>
    </row>
    <row r="775" ht="15.75" customHeight="1">
      <c r="A775" s="2" t="s">
        <v>1898</v>
      </c>
      <c r="B775" s="2" t="s">
        <v>1645</v>
      </c>
      <c r="C775" s="2" t="s">
        <v>1646</v>
      </c>
      <c r="E775" s="2" t="s">
        <v>1647</v>
      </c>
      <c r="F775" s="2" t="s">
        <v>2005</v>
      </c>
      <c r="G775" s="2" t="s">
        <v>19</v>
      </c>
      <c r="I775" s="2">
        <v>6.0</v>
      </c>
      <c r="K775" s="2" t="s">
        <v>1900</v>
      </c>
      <c r="L775" s="2"/>
      <c r="M775" s="2" t="s">
        <v>2006</v>
      </c>
      <c r="N775" s="2" t="s">
        <v>2006</v>
      </c>
      <c r="O775" s="2" t="s">
        <v>290</v>
      </c>
      <c r="P775" s="2" t="s">
        <v>413</v>
      </c>
      <c r="Q775" s="2" t="str">
        <f t="shared" si="7"/>
        <v>Bill Title: Authorizes DCA, DEP, DOT, and municipalities, to provide priority consideration to  permit applications for green building projects. - Bill Description: Authorizes DCA, DEP, DOT, and municipalities, to provide priority consideration to  permit applications for green building projects.</v>
      </c>
      <c r="R775" s="2"/>
      <c r="S775" s="2" t="s">
        <v>287</v>
      </c>
    </row>
    <row r="776" ht="15.75" customHeight="1">
      <c r="A776" s="2" t="s">
        <v>1898</v>
      </c>
      <c r="B776" s="2" t="s">
        <v>1645</v>
      </c>
      <c r="C776" s="2" t="s">
        <v>1646</v>
      </c>
      <c r="E776" s="2" t="s">
        <v>1647</v>
      </c>
      <c r="F776" s="2" t="s">
        <v>2007</v>
      </c>
      <c r="G776" s="2" t="s">
        <v>19</v>
      </c>
      <c r="I776" s="2">
        <v>6.0</v>
      </c>
      <c r="K776" s="2" t="s">
        <v>1900</v>
      </c>
      <c r="L776" s="2"/>
      <c r="M776" s="2" t="s">
        <v>2008</v>
      </c>
      <c r="N776" s="2" t="s">
        <v>2008</v>
      </c>
      <c r="O776" s="2" t="s">
        <v>2009</v>
      </c>
      <c r="P776" s="2" t="s">
        <v>36</v>
      </c>
      <c r="Q776" s="2" t="str">
        <f t="shared" si="7"/>
        <v>Bill Title: Revises, clarifies, corrects, and simplifies various aspects of CBT. - Bill Description: Revises, clarifies, corrects, and simplifies various aspects of CBT.</v>
      </c>
      <c r="R776" s="2"/>
    </row>
    <row r="777" ht="15.75" customHeight="1">
      <c r="A777" s="2" t="s">
        <v>1898</v>
      </c>
      <c r="B777" s="2" t="s">
        <v>1645</v>
      </c>
      <c r="C777" s="2" t="s">
        <v>1646</v>
      </c>
      <c r="E777" s="2" t="s">
        <v>1647</v>
      </c>
      <c r="F777" s="2" t="s">
        <v>2010</v>
      </c>
      <c r="G777" s="2" t="s">
        <v>19</v>
      </c>
      <c r="I777" s="2">
        <v>6.0</v>
      </c>
      <c r="K777" s="2" t="s">
        <v>1900</v>
      </c>
      <c r="L777" s="2"/>
      <c r="M777" s="2" t="s">
        <v>2011</v>
      </c>
      <c r="N777" s="2" t="s">
        <v>2011</v>
      </c>
      <c r="O777" s="2" t="s">
        <v>2012</v>
      </c>
      <c r="P777" s="2" t="s">
        <v>36</v>
      </c>
      <c r="Q777" s="2" t="str">
        <f t="shared" si="7"/>
        <v>Bill Title: "Green Building Tax Credit Act." - Bill Description: "Green Building Tax Credit Act."</v>
      </c>
      <c r="R777" s="2"/>
      <c r="S777" s="2" t="s">
        <v>287</v>
      </c>
    </row>
    <row r="778" ht="15.75" customHeight="1">
      <c r="A778" s="2" t="s">
        <v>1898</v>
      </c>
      <c r="B778" s="2" t="s">
        <v>1645</v>
      </c>
      <c r="C778" s="2" t="s">
        <v>1646</v>
      </c>
      <c r="E778" s="2" t="s">
        <v>1647</v>
      </c>
      <c r="F778" s="2" t="s">
        <v>2013</v>
      </c>
      <c r="G778" s="2" t="s">
        <v>19</v>
      </c>
      <c r="I778" s="2">
        <v>6.0</v>
      </c>
      <c r="K778" s="2" t="s">
        <v>1900</v>
      </c>
      <c r="L778" s="2"/>
      <c r="M778" s="2" t="s">
        <v>2014</v>
      </c>
      <c r="N778" s="2" t="s">
        <v>2014</v>
      </c>
      <c r="O778" s="2" t="s">
        <v>89</v>
      </c>
      <c r="P778" s="2" t="s">
        <v>36</v>
      </c>
      <c r="Q778" s="2" t="str">
        <f t="shared" si="7"/>
        <v>Bill Title: Concerns installation of electric vehicle charging stations in common interest communities.* - Bill Description: Concerns installation of electric vehicle charging stations in common interest communities.*</v>
      </c>
      <c r="R778" s="2"/>
      <c r="S778" s="2" t="s">
        <v>79</v>
      </c>
    </row>
    <row r="779" ht="15.75" customHeight="1">
      <c r="A779" s="2" t="s">
        <v>1898</v>
      </c>
      <c r="B779" s="2" t="s">
        <v>1645</v>
      </c>
      <c r="C779" s="2" t="s">
        <v>1646</v>
      </c>
      <c r="E779" s="2" t="s">
        <v>1647</v>
      </c>
      <c r="F779" s="2" t="s">
        <v>2015</v>
      </c>
      <c r="G779" s="2" t="s">
        <v>19</v>
      </c>
      <c r="I779" s="2">
        <v>6.0</v>
      </c>
      <c r="K779" s="2" t="s">
        <v>1900</v>
      </c>
      <c r="L779" s="2"/>
      <c r="M779" s="2" t="s">
        <v>1983</v>
      </c>
      <c r="N779" s="2" t="s">
        <v>1983</v>
      </c>
      <c r="O779" s="2" t="s">
        <v>89</v>
      </c>
      <c r="P779" s="2" t="s">
        <v>36</v>
      </c>
      <c r="Q779" s="2" t="str">
        <f t="shared" si="7"/>
        <v>Bill Title: Encourages local units to plan for electric vehicle charging infrastructure. - Bill Description: Encourages local units to plan for electric vehicle charging infrastructure.</v>
      </c>
      <c r="R779" s="2"/>
    </row>
    <row r="780" ht="15.75" customHeight="1">
      <c r="A780" s="2" t="s">
        <v>1898</v>
      </c>
      <c r="B780" s="2" t="s">
        <v>1645</v>
      </c>
      <c r="C780" s="2" t="s">
        <v>1646</v>
      </c>
      <c r="E780" s="2" t="s">
        <v>1647</v>
      </c>
      <c r="F780" s="2" t="s">
        <v>2016</v>
      </c>
      <c r="G780" s="2" t="s">
        <v>19</v>
      </c>
      <c r="I780" s="2">
        <v>6.0</v>
      </c>
      <c r="K780" s="2" t="s">
        <v>1900</v>
      </c>
      <c r="L780" s="2"/>
      <c r="M780" s="2" t="s">
        <v>2017</v>
      </c>
      <c r="N780" s="2" t="s">
        <v>2017</v>
      </c>
      <c r="O780" s="2" t="s">
        <v>89</v>
      </c>
      <c r="P780" s="2" t="s">
        <v>291</v>
      </c>
      <c r="Q780" s="2" t="str">
        <f t="shared" si="7"/>
        <v>Bill Title: Promotes installation and operation of electric vehicle charging stations. - Bill Description: Promotes installation and operation of electric vehicle charging stations.</v>
      </c>
      <c r="R780" s="2"/>
    </row>
    <row r="781" ht="15.75" customHeight="1">
      <c r="A781" s="2" t="s">
        <v>1898</v>
      </c>
      <c r="B781" s="2" t="s">
        <v>1645</v>
      </c>
      <c r="C781" s="2" t="s">
        <v>1646</v>
      </c>
      <c r="E781" s="2" t="s">
        <v>1647</v>
      </c>
      <c r="F781" s="2" t="s">
        <v>2018</v>
      </c>
      <c r="G781" s="2" t="s">
        <v>19</v>
      </c>
      <c r="I781" s="2">
        <v>6.0</v>
      </c>
      <c r="K781" s="2" t="s">
        <v>1900</v>
      </c>
      <c r="L781" s="2"/>
      <c r="M781" s="2" t="s">
        <v>2019</v>
      </c>
      <c r="N781" s="2" t="s">
        <v>2019</v>
      </c>
      <c r="O781" s="2" t="s">
        <v>51</v>
      </c>
      <c r="P781" s="2" t="s">
        <v>1624</v>
      </c>
      <c r="Q781" s="2" t="str">
        <f t="shared" si="7"/>
        <v>Bill Title: Allows BPU to increase cost to customers of Class I renewable energy requirement for energy years 2022 through 2024, under certain conditions. - Bill Description: Allows BPU to increase cost to customers of Class I renewable energy requirement for energy years 2022 through 2024, under certain conditions.</v>
      </c>
      <c r="R781" s="2"/>
      <c r="S781" s="2" t="s">
        <v>44</v>
      </c>
    </row>
    <row r="782" ht="15.75" customHeight="1">
      <c r="A782" s="2" t="s">
        <v>1898</v>
      </c>
      <c r="B782" s="2" t="s">
        <v>1645</v>
      </c>
      <c r="C782" s="2" t="s">
        <v>1646</v>
      </c>
      <c r="E782" s="2" t="s">
        <v>1647</v>
      </c>
      <c r="F782" s="2" t="s">
        <v>2020</v>
      </c>
      <c r="G782" s="2" t="s">
        <v>19</v>
      </c>
      <c r="I782" s="2">
        <v>6.0</v>
      </c>
      <c r="K782" s="2" t="s">
        <v>1900</v>
      </c>
      <c r="L782" s="2"/>
      <c r="M782" s="2" t="s">
        <v>2021</v>
      </c>
      <c r="N782" s="2" t="s">
        <v>2021</v>
      </c>
      <c r="O782" s="2" t="s">
        <v>2022</v>
      </c>
      <c r="P782" s="2" t="s">
        <v>2023</v>
      </c>
      <c r="Q782" s="2" t="str">
        <f t="shared" si="7"/>
        <v>Bill Title: Requires, by energy year 2050, all electric power sold in NJ by each electric power supplier and basic generation service provider to be from zero-carbon sources. - Bill Description: Requires, by energy year 2050, all electric power sold in NJ by each electric power supplier and basic generation service provider to be from zero-carbon sources.</v>
      </c>
      <c r="R782" s="2"/>
      <c r="S782" s="2" t="s">
        <v>44</v>
      </c>
    </row>
    <row r="783" ht="15.75" customHeight="1">
      <c r="A783" s="2" t="s">
        <v>1898</v>
      </c>
      <c r="B783" s="2" t="s">
        <v>1645</v>
      </c>
      <c r="C783" s="2" t="s">
        <v>1646</v>
      </c>
      <c r="E783" s="2" t="s">
        <v>1647</v>
      </c>
      <c r="F783" s="2" t="s">
        <v>2024</v>
      </c>
      <c r="G783" s="2" t="s">
        <v>19</v>
      </c>
      <c r="I783" s="2">
        <v>5.0</v>
      </c>
      <c r="K783" s="2" t="s">
        <v>1900</v>
      </c>
      <c r="L783" s="2"/>
      <c r="M783" s="2" t="s">
        <v>2025</v>
      </c>
      <c r="N783" s="2" t="s">
        <v>2025</v>
      </c>
      <c r="O783" s="2" t="s">
        <v>89</v>
      </c>
      <c r="P783" s="2" t="s">
        <v>36</v>
      </c>
      <c r="Q783" s="2" t="str">
        <f t="shared" si="7"/>
        <v>Bill Title: Establishes State goals for adoption of plug-in electric vehicles and electric vehicle charging infrastructure; directs DEP and various other State agencies to develop programs to achieve those goals. - Bill Description: Establishes State goals for adoption of plug-in electric vehicles and electric vehicle charging infrastructure; directs DEP and various other State agencies to develop programs to achieve those goals.</v>
      </c>
      <c r="R783" s="2"/>
      <c r="S783" s="2" t="s">
        <v>79</v>
      </c>
    </row>
    <row r="784" ht="15.75" customHeight="1">
      <c r="A784" s="2" t="s">
        <v>1898</v>
      </c>
      <c r="B784" s="2" t="s">
        <v>1645</v>
      </c>
      <c r="C784" s="2" t="s">
        <v>1646</v>
      </c>
      <c r="E784" s="2" t="s">
        <v>1647</v>
      </c>
      <c r="F784" s="2" t="s">
        <v>2026</v>
      </c>
      <c r="G784" s="2" t="s">
        <v>19</v>
      </c>
      <c r="I784" s="2">
        <v>5.0</v>
      </c>
      <c r="K784" s="2" t="s">
        <v>1900</v>
      </c>
      <c r="L784" s="2"/>
      <c r="M784" s="2" t="s">
        <v>1983</v>
      </c>
      <c r="N784" s="2" t="s">
        <v>1983</v>
      </c>
      <c r="O784" s="2" t="s">
        <v>89</v>
      </c>
      <c r="P784" s="2" t="s">
        <v>2027</v>
      </c>
      <c r="Q784" s="2" t="str">
        <f t="shared" si="7"/>
        <v>Bill Title: Encourages local units to plan for electric vehicle charging infrastructure. - Bill Description: Encourages local units to plan for electric vehicle charging infrastructure.</v>
      </c>
      <c r="R784" s="2"/>
      <c r="S784" s="2" t="s">
        <v>79</v>
      </c>
    </row>
    <row r="785" ht="15.75" customHeight="1">
      <c r="A785" s="2" t="s">
        <v>1898</v>
      </c>
      <c r="B785" s="2" t="s">
        <v>1645</v>
      </c>
      <c r="C785" s="2" t="s">
        <v>1646</v>
      </c>
      <c r="E785" s="2" t="s">
        <v>1647</v>
      </c>
      <c r="F785" s="2" t="s">
        <v>2028</v>
      </c>
      <c r="G785" s="2" t="s">
        <v>19</v>
      </c>
      <c r="I785" s="2">
        <v>5.0</v>
      </c>
      <c r="K785" s="2" t="s">
        <v>1900</v>
      </c>
      <c r="L785" s="2"/>
      <c r="M785" s="2" t="s">
        <v>2029</v>
      </c>
      <c r="N785" s="2" t="s">
        <v>2029</v>
      </c>
      <c r="O785" s="2" t="s">
        <v>2030</v>
      </c>
      <c r="P785" s="2" t="s">
        <v>2027</v>
      </c>
      <c r="Q785" s="2" t="str">
        <f t="shared" si="7"/>
        <v>Bill Title: Establishes NJ Fuel Cell Task Force to increase use of fuel cells in State. - Bill Description: Establishes NJ Fuel Cell Task Force to increase use of fuel cells in State.</v>
      </c>
      <c r="R785" s="2"/>
      <c r="S785" s="2" t="s">
        <v>44</v>
      </c>
    </row>
    <row r="786" ht="15.75" customHeight="1">
      <c r="A786" s="2" t="s">
        <v>1898</v>
      </c>
      <c r="B786" s="2" t="s">
        <v>1645</v>
      </c>
      <c r="C786" s="2" t="s">
        <v>1646</v>
      </c>
      <c r="E786" s="2" t="s">
        <v>1647</v>
      </c>
      <c r="F786" s="2" t="s">
        <v>2031</v>
      </c>
      <c r="G786" s="2" t="s">
        <v>19</v>
      </c>
      <c r="I786" s="2">
        <v>5.0</v>
      </c>
      <c r="K786" s="2" t="s">
        <v>1900</v>
      </c>
      <c r="L786" s="2"/>
      <c r="M786" s="2" t="s">
        <v>2032</v>
      </c>
      <c r="N786" s="2" t="s">
        <v>2032</v>
      </c>
      <c r="O786" s="2" t="s">
        <v>89</v>
      </c>
      <c r="P786" s="2" t="s">
        <v>36</v>
      </c>
      <c r="Q786" s="2" t="str">
        <f t="shared" si="7"/>
        <v>Bill Title: Exempts hydrogen fuel cell-powered vehicles from certain labeling requirements. - Bill Description: Exempts hydrogen fuel cell-powered vehicles from certain labeling requirements.</v>
      </c>
      <c r="R786" s="2"/>
      <c r="S786" s="2" t="s">
        <v>79</v>
      </c>
    </row>
    <row r="787" ht="15.75" customHeight="1">
      <c r="A787" s="2" t="s">
        <v>1898</v>
      </c>
      <c r="B787" s="2" t="s">
        <v>1645</v>
      </c>
      <c r="C787" s="2" t="s">
        <v>1646</v>
      </c>
      <c r="E787" s="2" t="s">
        <v>1647</v>
      </c>
      <c r="F787" s="2" t="s">
        <v>2033</v>
      </c>
      <c r="G787" s="2" t="s">
        <v>19</v>
      </c>
      <c r="I787" s="2">
        <v>5.0</v>
      </c>
      <c r="K787" s="2" t="s">
        <v>1900</v>
      </c>
      <c r="L787" s="2"/>
      <c r="M787" s="2" t="s">
        <v>2034</v>
      </c>
      <c r="N787" s="2" t="s">
        <v>2034</v>
      </c>
      <c r="O787" s="2" t="s">
        <v>89</v>
      </c>
      <c r="P787" s="2" t="s">
        <v>101</v>
      </c>
      <c r="Q787" s="2" t="str">
        <f t="shared" si="7"/>
        <v>Bill Title: Provides corporation business tax credit and allows gross income tax deduction for purchase and installation of electric vehicle charging stations. - Bill Description: Provides corporation business tax credit and allows gross income tax deduction for purchase and installation of electric vehicle charging stations.</v>
      </c>
      <c r="R787" s="2"/>
      <c r="S787" s="2" t="s">
        <v>145</v>
      </c>
    </row>
    <row r="788" ht="15.75" customHeight="1">
      <c r="A788" s="2" t="s">
        <v>1898</v>
      </c>
      <c r="B788" s="2" t="s">
        <v>1645</v>
      </c>
      <c r="C788" s="2" t="s">
        <v>1646</v>
      </c>
      <c r="E788" s="2" t="s">
        <v>1647</v>
      </c>
      <c r="F788" s="2" t="s">
        <v>2035</v>
      </c>
      <c r="G788" s="2" t="s">
        <v>19</v>
      </c>
      <c r="I788" s="2">
        <v>5.0</v>
      </c>
      <c r="K788" s="2" t="s">
        <v>1900</v>
      </c>
      <c r="L788" s="2"/>
      <c r="M788" s="2" t="s">
        <v>2036</v>
      </c>
      <c r="N788" s="2" t="s">
        <v>2036</v>
      </c>
      <c r="O788" s="2" t="s">
        <v>100</v>
      </c>
      <c r="P788" s="2" t="s">
        <v>24</v>
      </c>
      <c r="Q788" s="2" t="str">
        <f t="shared" si="7"/>
        <v>Bill Title: Increases amount of solar energy generation on lands eligible for farmland assessment under certain conditions; revises law concerning solar energy generation on preserved farmland; directs BPU to provide certain incentives to "dual-use" solar projects on unpreserved farmland. - Bill Description: Increases amount of solar energy generation on lands eligible for farmland assessment under certain conditions; revises law concerning solar energy generation on preserved farmland; directs BPU to provide certain incentives to "dual-use" solar projects on unpreserved farmland.</v>
      </c>
      <c r="R788" s="2"/>
      <c r="S788" s="2" t="s">
        <v>44</v>
      </c>
    </row>
    <row r="789" ht="15.75" customHeight="1">
      <c r="A789" s="2" t="s">
        <v>1898</v>
      </c>
      <c r="B789" s="2" t="s">
        <v>1645</v>
      </c>
      <c r="C789" s="2" t="s">
        <v>1646</v>
      </c>
      <c r="E789" s="2" t="s">
        <v>1647</v>
      </c>
      <c r="F789" s="2" t="s">
        <v>2037</v>
      </c>
      <c r="G789" s="2" t="s">
        <v>19</v>
      </c>
      <c r="I789" s="2">
        <v>5.0</v>
      </c>
      <c r="K789" s="2" t="s">
        <v>1900</v>
      </c>
      <c r="L789" s="2"/>
      <c r="M789" s="2" t="s">
        <v>2038</v>
      </c>
      <c r="N789" s="2" t="s">
        <v>2038</v>
      </c>
      <c r="P789" s="2" t="s">
        <v>2039</v>
      </c>
      <c r="Q789" s="2" t="str">
        <f t="shared" si="7"/>
        <v>Bill Title: Authorizes EDA to make grants during periods of emergency declared by Governor and for duration of economic disruptions due to emergency; allows EDA to grant certain business documentation submission deadline extensions. - Bill Description: Authorizes EDA to make grants during periods of emergency declared by Governor and for duration of economic disruptions due to emergency; allows EDA to grant certain business documentation submission deadline extensions.</v>
      </c>
      <c r="R789" s="2"/>
    </row>
    <row r="790" ht="15.75" customHeight="1">
      <c r="A790" s="2" t="s">
        <v>1898</v>
      </c>
      <c r="B790" s="2" t="s">
        <v>1645</v>
      </c>
      <c r="C790" s="2" t="s">
        <v>1646</v>
      </c>
      <c r="E790" s="2" t="s">
        <v>1647</v>
      </c>
      <c r="F790" s="2" t="s">
        <v>2040</v>
      </c>
      <c r="G790" s="2" t="s">
        <v>19</v>
      </c>
      <c r="I790" s="2">
        <v>5.0</v>
      </c>
      <c r="K790" s="2" t="s">
        <v>1900</v>
      </c>
      <c r="L790" s="2"/>
      <c r="M790" s="2" t="s">
        <v>2041</v>
      </c>
      <c r="N790" s="2" t="s">
        <v>2041</v>
      </c>
      <c r="O790" s="2" t="s">
        <v>274</v>
      </c>
      <c r="P790" s="2" t="s">
        <v>2042</v>
      </c>
      <c r="Q790" s="2" t="str">
        <f t="shared" si="7"/>
        <v>Bill Title: Provides corporation business tax and gross income tax credits for businesses that participate in DOL registered apprenticeship programs; establishes grant program for tax-exempt organizations participating in DOL registered apprenticeship programs. - Bill Description: Provides corporation business tax and gross income tax credits for businesses that participate in DOL registered apprenticeship programs; establishes grant program for tax-exempt organizations participating in DOL registered apprenticeship programs.</v>
      </c>
      <c r="R790" s="2"/>
      <c r="S790" s="2" t="s">
        <v>260</v>
      </c>
    </row>
    <row r="791" ht="15.75" customHeight="1">
      <c r="A791" s="2" t="s">
        <v>1898</v>
      </c>
      <c r="B791" s="2" t="s">
        <v>1645</v>
      </c>
      <c r="C791" s="2" t="s">
        <v>1646</v>
      </c>
      <c r="E791" s="2" t="s">
        <v>1647</v>
      </c>
      <c r="F791" s="2" t="s">
        <v>2043</v>
      </c>
      <c r="G791" s="2" t="s">
        <v>19</v>
      </c>
      <c r="I791" s="2">
        <v>5.0</v>
      </c>
      <c r="K791" s="2" t="s">
        <v>1900</v>
      </c>
      <c r="L791" s="2"/>
      <c r="M791" s="2" t="s">
        <v>2044</v>
      </c>
      <c r="N791" s="2" t="s">
        <v>2044</v>
      </c>
      <c r="O791" s="2" t="s">
        <v>760</v>
      </c>
      <c r="P791" s="2" t="s">
        <v>36</v>
      </c>
      <c r="Q791" s="2" t="str">
        <f t="shared" si="7"/>
        <v>Bill Title: Urges construction of microgrids at municipal facilities in New Jersey. - Bill Description: Urges construction of microgrids at municipal facilities in New Jersey.</v>
      </c>
      <c r="R791" s="2"/>
    </row>
    <row r="792" ht="15.75" customHeight="1">
      <c r="A792" s="2" t="s">
        <v>1898</v>
      </c>
      <c r="B792" s="2" t="s">
        <v>1645</v>
      </c>
      <c r="C792" s="2" t="s">
        <v>1646</v>
      </c>
      <c r="E792" s="2" t="s">
        <v>1647</v>
      </c>
      <c r="F792" s="2" t="s">
        <v>2045</v>
      </c>
      <c r="G792" s="2" t="s">
        <v>19</v>
      </c>
      <c r="I792" s="2">
        <v>5.0</v>
      </c>
      <c r="K792" s="2" t="s">
        <v>1900</v>
      </c>
      <c r="L792" s="2"/>
      <c r="M792" s="2" t="s">
        <v>2046</v>
      </c>
      <c r="N792" s="2" t="s">
        <v>2046</v>
      </c>
      <c r="O792" s="2" t="s">
        <v>214</v>
      </c>
      <c r="P792" s="2" t="s">
        <v>36</v>
      </c>
      <c r="Q792" s="2" t="str">
        <f t="shared" si="7"/>
        <v>Bill Title: Expands programs in BPU to include low-interest loans and grants to municipalities for energy efficient programs and innovative energy technologies. - Bill Description: Expands programs in BPU to include low-interest loans and grants to municipalities for energy efficient programs and innovative energy technologies.</v>
      </c>
      <c r="R792" s="2"/>
      <c r="S792" s="2" t="s">
        <v>145</v>
      </c>
    </row>
    <row r="793" ht="15.75" customHeight="1">
      <c r="A793" s="2" t="s">
        <v>1898</v>
      </c>
      <c r="B793" s="2" t="s">
        <v>1645</v>
      </c>
      <c r="C793" s="2" t="s">
        <v>1646</v>
      </c>
      <c r="E793" s="2" t="s">
        <v>1647</v>
      </c>
      <c r="F793" s="2" t="s">
        <v>2047</v>
      </c>
      <c r="G793" s="2" t="s">
        <v>19</v>
      </c>
      <c r="I793" s="2">
        <v>5.0</v>
      </c>
      <c r="K793" s="2" t="s">
        <v>1900</v>
      </c>
      <c r="L793" s="2"/>
      <c r="M793" s="2" t="s">
        <v>2048</v>
      </c>
      <c r="N793" s="2" t="s">
        <v>2048</v>
      </c>
      <c r="O793" s="2" t="s">
        <v>2049</v>
      </c>
      <c r="P793" s="2" t="s">
        <v>73</v>
      </c>
      <c r="Q793" s="2" t="str">
        <f t="shared" si="7"/>
        <v>Bill Title: Establishes Office of Clean Energy Equity in BPU; directs establishment of certain clean energy and energy efficiency programs for overburdened communities. - Bill Description: Establishes Office of Clean Energy Equity in BPU; directs establishment of certain clean energy and energy efficiency programs for overburdened communities.</v>
      </c>
      <c r="R793" s="2"/>
      <c r="S793" s="2" t="s">
        <v>260</v>
      </c>
    </row>
    <row r="794" ht="15.75" customHeight="1">
      <c r="A794" s="2" t="s">
        <v>1898</v>
      </c>
      <c r="B794" s="2" t="s">
        <v>1645</v>
      </c>
      <c r="C794" s="2" t="s">
        <v>1646</v>
      </c>
      <c r="E794" s="2" t="s">
        <v>1647</v>
      </c>
      <c r="F794" s="2" t="s">
        <v>2050</v>
      </c>
      <c r="G794" s="2" t="s">
        <v>19</v>
      </c>
      <c r="I794" s="2">
        <v>5.0</v>
      </c>
      <c r="K794" s="2" t="s">
        <v>1900</v>
      </c>
      <c r="L794" s="2"/>
      <c r="M794" s="2" t="s">
        <v>1963</v>
      </c>
      <c r="N794" s="2" t="s">
        <v>1963</v>
      </c>
      <c r="O794" s="2" t="s">
        <v>2051</v>
      </c>
      <c r="P794" s="2" t="s">
        <v>36</v>
      </c>
      <c r="Q794" s="2" t="str">
        <f t="shared" si="7"/>
        <v>Bill Title: Requires developers to offer electric vehicle charging stations as option in certain new home construction. - Bill Description: Requires developers to offer electric vehicle charging stations as option in certain new home construction.</v>
      </c>
      <c r="R794" s="2"/>
      <c r="S794" s="2" t="s">
        <v>79</v>
      </c>
    </row>
    <row r="795" ht="15.75" customHeight="1">
      <c r="A795" s="2" t="s">
        <v>1898</v>
      </c>
      <c r="B795" s="2" t="s">
        <v>1645</v>
      </c>
      <c r="C795" s="2" t="s">
        <v>1646</v>
      </c>
      <c r="E795" s="2" t="s">
        <v>1647</v>
      </c>
      <c r="F795" s="2" t="s">
        <v>2052</v>
      </c>
      <c r="G795" s="2" t="s">
        <v>19</v>
      </c>
      <c r="I795" s="2">
        <v>5.0</v>
      </c>
      <c r="K795" s="2" t="s">
        <v>1900</v>
      </c>
      <c r="L795" s="2"/>
      <c r="M795" s="2" t="s">
        <v>2053</v>
      </c>
      <c r="N795" s="2" t="s">
        <v>2053</v>
      </c>
      <c r="O795" s="2" t="s">
        <v>89</v>
      </c>
      <c r="P795" s="2" t="s">
        <v>144</v>
      </c>
      <c r="Q795" s="2" t="str">
        <f t="shared" si="7"/>
        <v>Bill Title: Concerns installation of electric vehicle charging stations in common interest communties.* - Bill Description: Concerns installation of electric vehicle charging stations in common interest communties.*</v>
      </c>
      <c r="R795" s="2"/>
      <c r="S795" s="2" t="s">
        <v>79</v>
      </c>
    </row>
    <row r="796" ht="15.75" customHeight="1">
      <c r="A796" s="2" t="s">
        <v>1898</v>
      </c>
      <c r="B796" s="2" t="s">
        <v>1645</v>
      </c>
      <c r="C796" s="2" t="s">
        <v>1646</v>
      </c>
      <c r="E796" s="2" t="s">
        <v>1647</v>
      </c>
      <c r="F796" s="2" t="s">
        <v>2054</v>
      </c>
      <c r="G796" s="2" t="s">
        <v>19</v>
      </c>
      <c r="I796" s="2">
        <v>5.0</v>
      </c>
      <c r="K796" s="2" t="s">
        <v>1900</v>
      </c>
      <c r="L796" s="2"/>
      <c r="M796" s="2" t="s">
        <v>2019</v>
      </c>
      <c r="N796" s="2" t="s">
        <v>2019</v>
      </c>
      <c r="O796" s="2" t="s">
        <v>35</v>
      </c>
      <c r="P796" s="2" t="s">
        <v>93</v>
      </c>
      <c r="Q796" s="2" t="str">
        <f t="shared" si="7"/>
        <v>Bill Title: Allows BPU to increase cost to customers of Class I renewable energy requirement for energy years 2022 through 2024, under certain conditions. - Bill Description: Allows BPU to increase cost to customers of Class I renewable energy requirement for energy years 2022 through 2024, under certain conditions.</v>
      </c>
      <c r="R796" s="2"/>
      <c r="S796" s="2" t="s">
        <v>44</v>
      </c>
    </row>
    <row r="797" ht="15.75" customHeight="1">
      <c r="A797" s="2" t="s">
        <v>1898</v>
      </c>
      <c r="B797" s="2" t="s">
        <v>1645</v>
      </c>
      <c r="C797" s="2" t="s">
        <v>1646</v>
      </c>
      <c r="E797" s="2" t="s">
        <v>1647</v>
      </c>
      <c r="F797" s="2" t="s">
        <v>2055</v>
      </c>
      <c r="G797" s="2" t="s">
        <v>19</v>
      </c>
      <c r="I797" s="2">
        <v>5.0</v>
      </c>
      <c r="K797" s="2" t="s">
        <v>1900</v>
      </c>
      <c r="L797" s="2"/>
      <c r="M797" s="2" t="s">
        <v>2056</v>
      </c>
      <c r="N797" s="2" t="s">
        <v>2056</v>
      </c>
      <c r="O797" s="2" t="s">
        <v>1966</v>
      </c>
      <c r="P797" s="2" t="s">
        <v>2057</v>
      </c>
      <c r="Q797" s="2" t="str">
        <f t="shared" si="7"/>
        <v>Bill Title: Directs EDA to establish program for public or private financing of certain renewable energy, water, and storm resiliency projects through use by municipalities of voluntary special assessments for certain property owners.* - Bill Description: Directs EDA to establish program for public or private financing of certain renewable energy, water, and storm resiliency projects through use by municipalities of voluntary special assessments for certain property owners.*</v>
      </c>
      <c r="R797" s="2"/>
      <c r="S797" s="2" t="s">
        <v>145</v>
      </c>
    </row>
    <row r="798" ht="15.75" customHeight="1">
      <c r="A798" s="2" t="s">
        <v>1898</v>
      </c>
      <c r="B798" s="2" t="s">
        <v>1645</v>
      </c>
      <c r="C798" s="2" t="s">
        <v>1646</v>
      </c>
      <c r="E798" s="2" t="s">
        <v>1647</v>
      </c>
      <c r="F798" s="2" t="s">
        <v>2058</v>
      </c>
      <c r="G798" s="2" t="s">
        <v>19</v>
      </c>
      <c r="I798" s="2">
        <v>5.0</v>
      </c>
      <c r="K798" s="2" t="s">
        <v>1900</v>
      </c>
      <c r="L798" s="2"/>
      <c r="M798" s="2" t="s">
        <v>2059</v>
      </c>
      <c r="N798" s="2" t="s">
        <v>2059</v>
      </c>
      <c r="O798" s="2" t="s">
        <v>89</v>
      </c>
      <c r="P798" s="2" t="s">
        <v>144</v>
      </c>
      <c r="Q798" s="2" t="str">
        <f t="shared" si="7"/>
        <v>Bill Title: Concerns installation of electric vehicle charging stations in common interest communities. - Bill Description: Concerns installation of electric vehicle charging stations in common interest communities.</v>
      </c>
      <c r="R798" s="2"/>
      <c r="S798" s="2" t="s">
        <v>79</v>
      </c>
    </row>
    <row r="799" ht="15.75" customHeight="1">
      <c r="A799" s="2" t="s">
        <v>1898</v>
      </c>
      <c r="B799" s="2" t="s">
        <v>1645</v>
      </c>
      <c r="C799" s="2" t="s">
        <v>1646</v>
      </c>
      <c r="E799" s="2" t="s">
        <v>1647</v>
      </c>
      <c r="F799" s="2" t="s">
        <v>2060</v>
      </c>
      <c r="G799" s="2" t="s">
        <v>19</v>
      </c>
      <c r="I799" s="2">
        <v>5.0</v>
      </c>
      <c r="K799" s="2" t="s">
        <v>1900</v>
      </c>
      <c r="L799" s="2"/>
      <c r="M799" s="2" t="s">
        <v>1960</v>
      </c>
      <c r="N799" s="2" t="s">
        <v>1960</v>
      </c>
      <c r="O799" s="2" t="s">
        <v>1686</v>
      </c>
      <c r="P799" s="2" t="s">
        <v>449</v>
      </c>
      <c r="Q799" s="2" t="str">
        <f t="shared" si="7"/>
        <v>Bill Title: Concerns low emission and zero emission vehicles; establishes Clean Vehicle Task Force. - Bill Description: Concerns low emission and zero emission vehicles; establishes Clean Vehicle Task Force.</v>
      </c>
      <c r="R799" s="2"/>
      <c r="S799" s="2" t="s">
        <v>79</v>
      </c>
    </row>
    <row r="800" ht="15.75" customHeight="1">
      <c r="A800" s="2" t="s">
        <v>1898</v>
      </c>
      <c r="B800" s="2" t="s">
        <v>1645</v>
      </c>
      <c r="C800" s="2" t="s">
        <v>1646</v>
      </c>
      <c r="E800" s="2" t="s">
        <v>1647</v>
      </c>
      <c r="F800" s="2" t="s">
        <v>2061</v>
      </c>
      <c r="G800" s="2" t="s">
        <v>19</v>
      </c>
      <c r="I800" s="2">
        <v>4.0</v>
      </c>
      <c r="K800" s="2" t="s">
        <v>1900</v>
      </c>
      <c r="L800" s="2"/>
      <c r="M800" s="2" t="s">
        <v>1998</v>
      </c>
      <c r="N800" s="2" t="s">
        <v>1998</v>
      </c>
      <c r="O800" s="2" t="s">
        <v>89</v>
      </c>
      <c r="P800" s="2" t="s">
        <v>52</v>
      </c>
      <c r="Q800" s="2" t="str">
        <f t="shared" si="7"/>
        <v>Bill Title: Encourages development of zero-emission vehicle fueling and charging infrastructure in redevelopment projects. - Bill Description: Encourages development of zero-emission vehicle fueling and charging infrastructure in redevelopment projects.</v>
      </c>
      <c r="R800" s="2"/>
      <c r="S800" s="2" t="s">
        <v>79</v>
      </c>
    </row>
    <row r="801" ht="15.75" customHeight="1">
      <c r="A801" s="2" t="s">
        <v>1898</v>
      </c>
      <c r="B801" s="2" t="s">
        <v>1645</v>
      </c>
      <c r="C801" s="2" t="s">
        <v>1646</v>
      </c>
      <c r="E801" s="2" t="s">
        <v>1647</v>
      </c>
      <c r="F801" s="2" t="s">
        <v>2062</v>
      </c>
      <c r="G801" s="2" t="s">
        <v>19</v>
      </c>
      <c r="I801" s="2">
        <v>4.0</v>
      </c>
      <c r="K801" s="2" t="s">
        <v>1900</v>
      </c>
      <c r="L801" s="2"/>
      <c r="M801" s="2" t="s">
        <v>2063</v>
      </c>
      <c r="N801" s="2" t="s">
        <v>2063</v>
      </c>
      <c r="O801" s="2" t="s">
        <v>51</v>
      </c>
      <c r="P801" s="2" t="s">
        <v>64</v>
      </c>
      <c r="Q801" s="2" t="str">
        <f t="shared" si="7"/>
        <v>Bill Title: Excludes electricity supplied to recycled materials manufacturing facilities from renewable energy portfolio standards. - Bill Description: Excludes electricity supplied to recycled materials manufacturing facilities from renewable energy portfolio standards.</v>
      </c>
      <c r="R801" s="2"/>
      <c r="S801" s="2" t="s">
        <v>44</v>
      </c>
    </row>
    <row r="802" ht="15.75" customHeight="1">
      <c r="A802" s="2" t="s">
        <v>1898</v>
      </c>
      <c r="B802" s="2" t="s">
        <v>1645</v>
      </c>
      <c r="C802" s="2" t="s">
        <v>1646</v>
      </c>
      <c r="E802" s="2" t="s">
        <v>1647</v>
      </c>
      <c r="F802" s="2" t="s">
        <v>2064</v>
      </c>
      <c r="G802" s="2" t="s">
        <v>19</v>
      </c>
      <c r="I802" s="2">
        <v>4.0</v>
      </c>
      <c r="K802" s="2" t="s">
        <v>1900</v>
      </c>
      <c r="L802" s="2"/>
      <c r="M802" s="2" t="s">
        <v>2063</v>
      </c>
      <c r="N802" s="2" t="s">
        <v>2063</v>
      </c>
      <c r="O802" s="2" t="s">
        <v>51</v>
      </c>
      <c r="P802" s="2" t="s">
        <v>36</v>
      </c>
      <c r="Q802" s="2" t="str">
        <f t="shared" si="7"/>
        <v>Bill Title: Excludes electricity supplied to recycled materials manufacturing facilities from renewable energy portfolio standards. - Bill Description: Excludes electricity supplied to recycled materials manufacturing facilities from renewable energy portfolio standards.</v>
      </c>
      <c r="R802" s="2"/>
      <c r="S802" s="2" t="s">
        <v>44</v>
      </c>
    </row>
    <row r="803" ht="15.75" customHeight="1">
      <c r="A803" s="2" t="s">
        <v>1898</v>
      </c>
      <c r="B803" s="2" t="s">
        <v>1645</v>
      </c>
      <c r="C803" s="2" t="s">
        <v>1646</v>
      </c>
      <c r="E803" s="2" t="s">
        <v>1647</v>
      </c>
      <c r="F803" s="2" t="s">
        <v>2065</v>
      </c>
      <c r="G803" s="2" t="s">
        <v>19</v>
      </c>
      <c r="I803" s="2">
        <v>4.0</v>
      </c>
      <c r="K803" s="2" t="s">
        <v>1900</v>
      </c>
      <c r="L803" s="2"/>
      <c r="M803" s="2" t="s">
        <v>2066</v>
      </c>
      <c r="N803" s="2" t="s">
        <v>2066</v>
      </c>
      <c r="O803" s="2" t="s">
        <v>89</v>
      </c>
      <c r="P803" s="2" t="s">
        <v>36</v>
      </c>
      <c r="Q803" s="2" t="str">
        <f t="shared" si="7"/>
        <v>Bill Title: Establishes electric vehicle rebate program. - Bill Description: Establishes electric vehicle rebate program.</v>
      </c>
      <c r="R803" s="2"/>
      <c r="S803" s="2" t="s">
        <v>145</v>
      </c>
    </row>
    <row r="804" ht="15.75" customHeight="1">
      <c r="A804" s="2" t="s">
        <v>1898</v>
      </c>
      <c r="B804" s="2" t="s">
        <v>1645</v>
      </c>
      <c r="C804" s="2" t="s">
        <v>1646</v>
      </c>
      <c r="E804" s="2" t="s">
        <v>1647</v>
      </c>
      <c r="F804" s="2" t="s">
        <v>2067</v>
      </c>
      <c r="G804" s="2" t="s">
        <v>19</v>
      </c>
      <c r="I804" s="2">
        <v>4.0</v>
      </c>
      <c r="K804" s="2" t="s">
        <v>1900</v>
      </c>
      <c r="L804" s="2"/>
      <c r="M804" s="2" t="s">
        <v>2068</v>
      </c>
      <c r="N804" s="2" t="s">
        <v>2068</v>
      </c>
      <c r="O804" s="2" t="s">
        <v>2069</v>
      </c>
      <c r="P804" s="2" t="s">
        <v>64</v>
      </c>
      <c r="Q804" s="2" t="str">
        <f t="shared" si="7"/>
        <v>Bill Title: Requires request for proposal to establish demonstration program to develop distributed energy resource microgrids for electric fleet and heavy-duty vehicle use. - Bill Description: Requires request for proposal to establish demonstration program to develop distributed energy resource microgrids for electric fleet and heavy-duty vehicle use.</v>
      </c>
      <c r="R804" s="2"/>
      <c r="S804" s="2" t="s">
        <v>79</v>
      </c>
    </row>
    <row r="805" ht="15.75" customHeight="1">
      <c r="A805" s="2" t="s">
        <v>1898</v>
      </c>
      <c r="B805" s="2" t="s">
        <v>1645</v>
      </c>
      <c r="C805" s="2" t="s">
        <v>1646</v>
      </c>
      <c r="E805" s="2" t="s">
        <v>1647</v>
      </c>
      <c r="F805" s="2" t="s">
        <v>2070</v>
      </c>
      <c r="G805" s="2" t="s">
        <v>19</v>
      </c>
      <c r="I805" s="2">
        <v>4.0</v>
      </c>
      <c r="K805" s="2" t="s">
        <v>1900</v>
      </c>
      <c r="L805" s="2"/>
      <c r="M805" s="2" t="s">
        <v>2071</v>
      </c>
      <c r="N805" s="2" t="s">
        <v>2071</v>
      </c>
      <c r="O805" s="2" t="s">
        <v>100</v>
      </c>
      <c r="P805" s="2" t="s">
        <v>36</v>
      </c>
      <c r="Q805" s="2" t="str">
        <f t="shared" si="7"/>
        <v>Bill Title: Concerns installation and maintenance of solar panels in common interest communities. - Bill Description: Concerns installation and maintenance of solar panels in common interest communities.</v>
      </c>
      <c r="R805" s="2"/>
      <c r="S805" s="2" t="s">
        <v>44</v>
      </c>
    </row>
    <row r="806" ht="15.75" customHeight="1">
      <c r="A806" s="2" t="s">
        <v>1898</v>
      </c>
      <c r="B806" s="2" t="s">
        <v>1645</v>
      </c>
      <c r="C806" s="2" t="s">
        <v>1646</v>
      </c>
      <c r="E806" s="2" t="s">
        <v>1647</v>
      </c>
      <c r="F806" s="2" t="s">
        <v>2072</v>
      </c>
      <c r="G806" s="2" t="s">
        <v>19</v>
      </c>
      <c r="I806" s="2">
        <v>4.0</v>
      </c>
      <c r="K806" s="2" t="s">
        <v>1900</v>
      </c>
      <c r="L806" s="2"/>
      <c r="M806" s="2" t="s">
        <v>2073</v>
      </c>
      <c r="N806" s="2" t="s">
        <v>2073</v>
      </c>
      <c r="O806" s="2" t="s">
        <v>290</v>
      </c>
      <c r="P806" s="2" t="s">
        <v>36</v>
      </c>
      <c r="Q806" s="2" t="str">
        <f t="shared" si="7"/>
        <v>Bill Title: The "Green Building and Infrastructure Tax Credit Act"; provides tax credits for certain green buildings and wood utility poles. - Bill Description: The "Green Building and Infrastructure Tax Credit Act"; provides tax credits for certain green buildings and wood utility poles.</v>
      </c>
      <c r="R806" s="2"/>
      <c r="S806" s="2" t="s">
        <v>145</v>
      </c>
    </row>
    <row r="807" ht="15.75" customHeight="1">
      <c r="A807" s="2" t="s">
        <v>1898</v>
      </c>
      <c r="B807" s="2" t="s">
        <v>1645</v>
      </c>
      <c r="C807" s="2" t="s">
        <v>1646</v>
      </c>
      <c r="E807" s="2" t="s">
        <v>1647</v>
      </c>
      <c r="F807" s="2" t="s">
        <v>2074</v>
      </c>
      <c r="G807" s="2" t="s">
        <v>19</v>
      </c>
      <c r="I807" s="2">
        <v>4.0</v>
      </c>
      <c r="K807" s="2" t="s">
        <v>1900</v>
      </c>
      <c r="L807" s="2"/>
      <c r="M807" s="2" t="s">
        <v>2075</v>
      </c>
      <c r="N807" s="2" t="s">
        <v>2075</v>
      </c>
      <c r="O807" s="2" t="s">
        <v>100</v>
      </c>
      <c r="P807" s="2" t="s">
        <v>30</v>
      </c>
      <c r="Q807" s="2" t="str">
        <f t="shared" si="7"/>
        <v>Bill Title: Exempts solar energy systems from building fees. - Bill Description: Exempts solar energy systems from building fees.</v>
      </c>
      <c r="R807" s="2"/>
      <c r="S807" s="2" t="s">
        <v>145</v>
      </c>
    </row>
    <row r="808" ht="15.75" customHeight="1">
      <c r="A808" s="2" t="s">
        <v>1898</v>
      </c>
      <c r="B808" s="2" t="s">
        <v>1645</v>
      </c>
      <c r="C808" s="2" t="s">
        <v>1646</v>
      </c>
      <c r="E808" s="2" t="s">
        <v>1647</v>
      </c>
      <c r="F808" s="2" t="s">
        <v>2076</v>
      </c>
      <c r="G808" s="2" t="s">
        <v>19</v>
      </c>
      <c r="I808" s="2">
        <v>3.0</v>
      </c>
      <c r="K808" s="2" t="s">
        <v>1900</v>
      </c>
      <c r="L808" s="2"/>
      <c r="M808" s="2" t="s">
        <v>2077</v>
      </c>
      <c r="N808" s="2" t="s">
        <v>2077</v>
      </c>
      <c r="O808" s="2" t="s">
        <v>72</v>
      </c>
      <c r="P808" s="2" t="s">
        <v>413</v>
      </c>
      <c r="Q808" s="2" t="str">
        <f t="shared" si="7"/>
        <v>Bill Title: Requires State to use 20-year time horizon and most recent Intergovernmental Panel on Climate Change Assessment Report when calculating global warming potential to measure global warming impact of greenhouse gases. - Bill Description: Requires State to use 20-year time horizon and most recent Intergovernmental Panel on Climate Change Assessment Report when calculating global warming potential to measure global warming impact of greenhouse gases.</v>
      </c>
      <c r="R808" s="2"/>
    </row>
    <row r="809" ht="15.75" customHeight="1">
      <c r="A809" s="2" t="s">
        <v>1898</v>
      </c>
      <c r="B809" s="2" t="s">
        <v>1645</v>
      </c>
      <c r="C809" s="2" t="s">
        <v>1646</v>
      </c>
      <c r="E809" s="2" t="s">
        <v>1647</v>
      </c>
      <c r="F809" s="2" t="s">
        <v>2078</v>
      </c>
      <c r="G809" s="2" t="s">
        <v>19</v>
      </c>
      <c r="I809" s="2">
        <v>3.0</v>
      </c>
      <c r="K809" s="2" t="s">
        <v>1900</v>
      </c>
      <c r="L809" s="2"/>
      <c r="M809" s="2" t="s">
        <v>2079</v>
      </c>
      <c r="N809" s="2" t="s">
        <v>2079</v>
      </c>
      <c r="O809" s="2" t="s">
        <v>2069</v>
      </c>
      <c r="P809" s="2" t="s">
        <v>413</v>
      </c>
      <c r="Q809" s="2" t="str">
        <f t="shared" si="7"/>
        <v>Bill Title: Requires municipal land use plan element of master plan to address smart growth, storm resiliency, and environmental sustainability issues. - Bill Description: Requires municipal land use plan element of master plan to address smart growth, storm resiliency, and environmental sustainability issues.</v>
      </c>
      <c r="R809" s="2"/>
      <c r="S809" s="2" t="s">
        <v>31</v>
      </c>
    </row>
    <row r="810" ht="15.75" customHeight="1">
      <c r="A810" s="2" t="s">
        <v>1898</v>
      </c>
      <c r="B810" s="2" t="s">
        <v>1645</v>
      </c>
      <c r="C810" s="2" t="s">
        <v>1646</v>
      </c>
      <c r="E810" s="2" t="s">
        <v>1647</v>
      </c>
      <c r="F810" s="2" t="s">
        <v>2080</v>
      </c>
      <c r="G810" s="2" t="s">
        <v>19</v>
      </c>
      <c r="I810" s="2">
        <v>3.0</v>
      </c>
      <c r="K810" s="2" t="s">
        <v>1900</v>
      </c>
      <c r="L810" s="2"/>
      <c r="M810" s="2" t="s">
        <v>2081</v>
      </c>
      <c r="N810" s="2" t="s">
        <v>2081</v>
      </c>
      <c r="O810" s="2" t="s">
        <v>128</v>
      </c>
      <c r="P810" s="2" t="s">
        <v>2082</v>
      </c>
      <c r="Q810" s="2" t="str">
        <f t="shared" si="7"/>
        <v>Bill Title: Permits BPU to approve qualified wind energy project; requires BPU to provide application periods for those projects.* - Bill Description: Permits BPU to approve qualified wind energy project; requires BPU to provide application periods for those projects.*</v>
      </c>
      <c r="R810" s="2"/>
      <c r="S810" s="2" t="s">
        <v>31</v>
      </c>
    </row>
    <row r="811" ht="15.75" customHeight="1">
      <c r="A811" s="2" t="s">
        <v>1898</v>
      </c>
      <c r="B811" s="2" t="s">
        <v>1645</v>
      </c>
      <c r="C811" s="2" t="s">
        <v>1646</v>
      </c>
      <c r="E811" s="2" t="s">
        <v>1647</v>
      </c>
      <c r="F811" s="2" t="s">
        <v>2083</v>
      </c>
      <c r="G811" s="2" t="s">
        <v>19</v>
      </c>
      <c r="I811" s="2">
        <v>3.0</v>
      </c>
      <c r="K811" s="2" t="s">
        <v>1900</v>
      </c>
      <c r="L811" s="2"/>
      <c r="M811" s="2" t="s">
        <v>2041</v>
      </c>
      <c r="N811" s="2" t="s">
        <v>2041</v>
      </c>
      <c r="O811" s="2" t="s">
        <v>274</v>
      </c>
      <c r="P811" s="2" t="s">
        <v>2084</v>
      </c>
      <c r="Q811" s="2" t="str">
        <f t="shared" si="7"/>
        <v>Bill Title: Provides corporation business tax and gross income tax credits for businesses that participate in DOL registered apprenticeship programs; establishes grant program for tax-exempt organizations participating in DOL registered apprenticeship programs. - Bill Description: Provides corporation business tax and gross income tax credits for businesses that participate in DOL registered apprenticeship programs; establishes grant program for tax-exempt organizations participating in DOL registered apprenticeship programs.</v>
      </c>
      <c r="R811" s="2"/>
      <c r="S811" s="2" t="s">
        <v>260</v>
      </c>
    </row>
    <row r="812" ht="15.75" customHeight="1">
      <c r="A812" s="2" t="s">
        <v>2085</v>
      </c>
      <c r="B812" s="2" t="s">
        <v>2086</v>
      </c>
      <c r="C812" s="2" t="s">
        <v>2087</v>
      </c>
      <c r="D812" s="2" t="s">
        <v>2088</v>
      </c>
      <c r="E812" s="2" t="s">
        <v>2089</v>
      </c>
      <c r="F812" s="2" t="s">
        <v>2090</v>
      </c>
      <c r="G812" s="2" t="s">
        <v>19</v>
      </c>
      <c r="I812" s="2">
        <v>41.0</v>
      </c>
      <c r="K812" s="2" t="s">
        <v>2091</v>
      </c>
      <c r="L812" s="2"/>
      <c r="M812" s="2" t="s">
        <v>2092</v>
      </c>
      <c r="N812" s="2" t="s">
        <v>2092</v>
      </c>
      <c r="O812" s="2" t="s">
        <v>2093</v>
      </c>
      <c r="P812" s="2" t="s">
        <v>470</v>
      </c>
      <c r="Q812" s="2" t="str">
        <f t="shared" si="7"/>
        <v>Bill Title: Provide for a climate change study and action plan - Bill Description: Provide for a climate change study and action plan</v>
      </c>
      <c r="R812" s="2"/>
      <c r="S812" s="2" t="s">
        <v>172</v>
      </c>
    </row>
    <row r="813" ht="15.75" customHeight="1">
      <c r="A813" s="2" t="s">
        <v>2085</v>
      </c>
      <c r="B813" s="2" t="s">
        <v>2086</v>
      </c>
      <c r="C813" s="2" t="s">
        <v>2087</v>
      </c>
      <c r="D813" s="2" t="s">
        <v>2088</v>
      </c>
      <c r="E813" s="2" t="s">
        <v>2089</v>
      </c>
      <c r="F813" s="2" t="s">
        <v>2094</v>
      </c>
      <c r="G813" s="2" t="s">
        <v>19</v>
      </c>
      <c r="I813" s="2">
        <v>36.0</v>
      </c>
      <c r="K813" s="2" t="s">
        <v>2091</v>
      </c>
      <c r="L813" s="2"/>
      <c r="M813" s="2" t="s">
        <v>2095</v>
      </c>
      <c r="N813" s="2" t="s">
        <v>2095</v>
      </c>
      <c r="O813" s="2" t="s">
        <v>35</v>
      </c>
      <c r="P813" s="2" t="s">
        <v>470</v>
      </c>
      <c r="Q813" s="2" t="str">
        <f t="shared" si="7"/>
        <v>Bill Title: Change and eliminate provisions relating to certified renewable export facilities as prescribed - Bill Description: Change and eliminate provisions relating to certified renewable export facilities as prescribed</v>
      </c>
      <c r="R813" s="2"/>
      <c r="S813" s="2" t="s">
        <v>44</v>
      </c>
    </row>
    <row r="814" ht="15.75" customHeight="1">
      <c r="A814" s="2" t="s">
        <v>2085</v>
      </c>
      <c r="B814" s="2" t="s">
        <v>2086</v>
      </c>
      <c r="C814" s="2" t="s">
        <v>2087</v>
      </c>
      <c r="D814" s="2" t="s">
        <v>2088</v>
      </c>
      <c r="E814" s="2" t="s">
        <v>2089</v>
      </c>
      <c r="F814" s="2" t="s">
        <v>2096</v>
      </c>
      <c r="G814" s="2" t="s">
        <v>19</v>
      </c>
      <c r="I814" s="2">
        <v>36.0</v>
      </c>
      <c r="K814" s="2" t="s">
        <v>2091</v>
      </c>
      <c r="L814" s="2"/>
      <c r="M814" s="2" t="s">
        <v>2097</v>
      </c>
      <c r="N814" s="2" t="s">
        <v>2097</v>
      </c>
      <c r="O814" s="2" t="s">
        <v>1248</v>
      </c>
      <c r="P814" s="2" t="s">
        <v>1606</v>
      </c>
      <c r="Q814" s="2" t="str">
        <f t="shared" si="7"/>
        <v>Bill Title: Redefine the terms net metering and qualified facility and change powers and duties of a local distribution utility - Bill Description: Redefine the terms net metering and qualified facility and change powers and duties of a local distribution utility</v>
      </c>
      <c r="R814" s="2"/>
      <c r="S814" s="2" t="s">
        <v>44</v>
      </c>
    </row>
    <row r="815" ht="15.75" customHeight="1">
      <c r="A815" s="2" t="s">
        <v>2085</v>
      </c>
      <c r="B815" s="2" t="s">
        <v>2086</v>
      </c>
      <c r="C815" s="2" t="s">
        <v>2087</v>
      </c>
      <c r="D815" s="2" t="s">
        <v>2088</v>
      </c>
      <c r="E815" s="2" t="s">
        <v>2089</v>
      </c>
      <c r="F815" s="2" t="s">
        <v>2098</v>
      </c>
      <c r="G815" s="2" t="s">
        <v>19</v>
      </c>
      <c r="I815" s="2">
        <v>32.0</v>
      </c>
      <c r="K815" s="2" t="s">
        <v>2091</v>
      </c>
      <c r="L815" s="2"/>
      <c r="M815" s="2" t="s">
        <v>2099</v>
      </c>
      <c r="N815" s="2" t="s">
        <v>2099</v>
      </c>
      <c r="O815" s="2" t="s">
        <v>63</v>
      </c>
      <c r="P815" s="2" t="s">
        <v>1098</v>
      </c>
      <c r="Q815" s="2" t="str">
        <f t="shared" si="7"/>
        <v>Bill Title: Change provisions relating to discontinuance of utility service - Bill Description: Change provisions relating to discontinuance of utility service</v>
      </c>
      <c r="R815" s="2"/>
      <c r="S815" s="2" t="s">
        <v>65</v>
      </c>
    </row>
    <row r="816" ht="15.75" customHeight="1">
      <c r="A816" s="2" t="s">
        <v>2085</v>
      </c>
      <c r="B816" s="2" t="s">
        <v>2086</v>
      </c>
      <c r="C816" s="2" t="s">
        <v>2087</v>
      </c>
      <c r="D816" s="2" t="s">
        <v>2088</v>
      </c>
      <c r="E816" s="2" t="s">
        <v>2089</v>
      </c>
      <c r="F816" s="2" t="s">
        <v>2100</v>
      </c>
      <c r="G816" s="2" t="s">
        <v>19</v>
      </c>
      <c r="I816" s="2">
        <v>32.0</v>
      </c>
      <c r="K816" s="2" t="s">
        <v>2091</v>
      </c>
      <c r="L816" s="2"/>
      <c r="M816" s="2" t="s">
        <v>2101</v>
      </c>
      <c r="N816" s="2" t="s">
        <v>2101</v>
      </c>
      <c r="O816" s="2" t="s">
        <v>1882</v>
      </c>
      <c r="P816" s="2" t="s">
        <v>1624</v>
      </c>
      <c r="Q816" s="2" t="str">
        <f t="shared" si="7"/>
        <v>Bill Title: Adopt the Electronics Extended Producer Responsibility and Job Creation Act - Bill Description: Adopt the Electronics Extended Producer Responsibility and Job Creation Act</v>
      </c>
      <c r="R816" s="2"/>
    </row>
    <row r="817" ht="15.75" customHeight="1">
      <c r="A817" s="2" t="s">
        <v>2085</v>
      </c>
      <c r="B817" s="2" t="s">
        <v>2086</v>
      </c>
      <c r="C817" s="2" t="s">
        <v>2087</v>
      </c>
      <c r="D817" s="2" t="s">
        <v>2088</v>
      </c>
      <c r="E817" s="2" t="s">
        <v>2089</v>
      </c>
      <c r="F817" s="2" t="s">
        <v>2102</v>
      </c>
      <c r="G817" s="2" t="s">
        <v>19</v>
      </c>
      <c r="I817" s="2">
        <v>31.0</v>
      </c>
      <c r="K817" s="2" t="s">
        <v>2091</v>
      </c>
      <c r="L817" s="2"/>
      <c r="M817" s="2" t="s">
        <v>2103</v>
      </c>
      <c r="N817" s="2" t="s">
        <v>2103</v>
      </c>
      <c r="O817" s="2" t="s">
        <v>2104</v>
      </c>
      <c r="P817" s="2" t="s">
        <v>30</v>
      </c>
      <c r="Q817" s="2" t="str">
        <f t="shared" si="7"/>
        <v>Bill Title: Provide for a request for proposals for renewable energy for state-owned buildings and a study regarding state vehicles - Bill Description: Provide for a request for proposals for renewable energy for state-owned buildings and a study regarding state vehicles</v>
      </c>
      <c r="R817" s="2"/>
      <c r="S817" s="2" t="s">
        <v>287</v>
      </c>
    </row>
    <row r="818" ht="15.75" customHeight="1">
      <c r="A818" s="2" t="s">
        <v>2085</v>
      </c>
      <c r="B818" s="2" t="s">
        <v>2086</v>
      </c>
      <c r="C818" s="2" t="s">
        <v>2087</v>
      </c>
      <c r="D818" s="2" t="s">
        <v>2088</v>
      </c>
      <c r="E818" s="2" t="s">
        <v>2089</v>
      </c>
      <c r="F818" s="2" t="s">
        <v>2105</v>
      </c>
      <c r="G818" s="2" t="s">
        <v>19</v>
      </c>
      <c r="I818" s="2">
        <v>31.0</v>
      </c>
      <c r="K818" s="2" t="s">
        <v>2091</v>
      </c>
      <c r="L818" s="2"/>
      <c r="M818" s="2" t="s">
        <v>2106</v>
      </c>
      <c r="N818" s="2" t="s">
        <v>2106</v>
      </c>
      <c r="O818" s="2" t="s">
        <v>2107</v>
      </c>
      <c r="P818" s="2" t="s">
        <v>754</v>
      </c>
      <c r="Q818" s="2" t="str">
        <f t="shared" si="7"/>
        <v>Bill Title: Adopt the Renewable Energy Standards Act - Bill Description: Adopt the Renewable Energy Standards Act</v>
      </c>
      <c r="R818" s="2"/>
      <c r="S818" s="2" t="s">
        <v>44</v>
      </c>
    </row>
    <row r="819" ht="15.75" customHeight="1">
      <c r="A819" s="2" t="s">
        <v>2085</v>
      </c>
      <c r="B819" s="2" t="s">
        <v>2086</v>
      </c>
      <c r="C819" s="2" t="s">
        <v>2087</v>
      </c>
      <c r="D819" s="2" t="s">
        <v>2088</v>
      </c>
      <c r="E819" s="2" t="s">
        <v>2089</v>
      </c>
      <c r="F819" s="2" t="s">
        <v>2108</v>
      </c>
      <c r="G819" s="2" t="s">
        <v>19</v>
      </c>
      <c r="I819" s="2">
        <v>28.0</v>
      </c>
      <c r="K819" s="2" t="s">
        <v>2091</v>
      </c>
      <c r="L819" s="2"/>
      <c r="M819" s="2" t="s">
        <v>2109</v>
      </c>
      <c r="N819" s="2" t="s">
        <v>2109</v>
      </c>
      <c r="O819" s="2" t="s">
        <v>2110</v>
      </c>
      <c r="P819" s="2" t="s">
        <v>1624</v>
      </c>
      <c r="Q819" s="2" t="str">
        <f t="shared" si="7"/>
        <v>Bill Title: Provide duties for the state investment officer relating to investment in energy-related companies or funds - Bill Description: Provide duties for the state investment officer relating to investment in energy-related companies or funds</v>
      </c>
      <c r="R819" s="2"/>
      <c r="S819" s="2" t="s">
        <v>25</v>
      </c>
    </row>
    <row r="820" ht="15.75" customHeight="1">
      <c r="A820" s="2" t="s">
        <v>2085</v>
      </c>
      <c r="B820" s="2" t="s">
        <v>2086</v>
      </c>
      <c r="C820" s="2" t="s">
        <v>2087</v>
      </c>
      <c r="D820" s="2" t="s">
        <v>2088</v>
      </c>
      <c r="E820" s="2" t="s">
        <v>2089</v>
      </c>
      <c r="F820" s="2" t="s">
        <v>2111</v>
      </c>
      <c r="G820" s="2" t="s">
        <v>19</v>
      </c>
      <c r="I820" s="2">
        <v>27.0</v>
      </c>
      <c r="K820" s="2" t="s">
        <v>2091</v>
      </c>
      <c r="L820" s="2"/>
      <c r="M820" s="2" t="s">
        <v>2106</v>
      </c>
      <c r="N820" s="2" t="s">
        <v>2106</v>
      </c>
      <c r="O820" s="2" t="s">
        <v>51</v>
      </c>
      <c r="P820" s="2" t="s">
        <v>470</v>
      </c>
      <c r="Q820" s="2" t="str">
        <f t="shared" si="7"/>
        <v>Bill Title: Adopt the Renewable Energy Standards Act - Bill Description: Adopt the Renewable Energy Standards Act</v>
      </c>
      <c r="R820" s="2"/>
      <c r="S820" s="2" t="s">
        <v>44</v>
      </c>
    </row>
    <row r="821" ht="15.75" customHeight="1">
      <c r="A821" s="2" t="s">
        <v>2085</v>
      </c>
      <c r="B821" s="2" t="s">
        <v>2086</v>
      </c>
      <c r="C821" s="2" t="s">
        <v>2087</v>
      </c>
      <c r="D821" s="2" t="s">
        <v>2088</v>
      </c>
      <c r="E821" s="2" t="s">
        <v>2089</v>
      </c>
      <c r="F821" s="2" t="s">
        <v>2112</v>
      </c>
      <c r="G821" s="2" t="s">
        <v>19</v>
      </c>
      <c r="I821" s="2">
        <v>24.0</v>
      </c>
      <c r="K821" s="2" t="s">
        <v>2091</v>
      </c>
      <c r="L821" s="2"/>
      <c r="M821" s="2" t="s">
        <v>2113</v>
      </c>
      <c r="N821" s="2" t="s">
        <v>2113</v>
      </c>
      <c r="O821" s="2" t="s">
        <v>1248</v>
      </c>
      <c r="P821" s="2" t="s">
        <v>1624</v>
      </c>
      <c r="Q821" s="2" t="str">
        <f t="shared" si="7"/>
        <v>Bill Title: Provide for the filing of an annual report by public power suppliers with the Nebraska Power Review Board - Bill Description: Provide for the filing of an annual report by public power suppliers with the Nebraska Power Review Board</v>
      </c>
      <c r="R821" s="2"/>
      <c r="S821" s="2" t="s">
        <v>65</v>
      </c>
    </row>
    <row r="822" ht="15.75" customHeight="1">
      <c r="A822" s="2" t="s">
        <v>2085</v>
      </c>
      <c r="B822" s="2" t="s">
        <v>2086</v>
      </c>
      <c r="C822" s="2" t="s">
        <v>2087</v>
      </c>
      <c r="D822" s="2" t="s">
        <v>2088</v>
      </c>
      <c r="E822" s="2" t="s">
        <v>2089</v>
      </c>
      <c r="F822" s="2" t="s">
        <v>2114</v>
      </c>
      <c r="G822" s="2" t="s">
        <v>19</v>
      </c>
      <c r="I822" s="2">
        <v>24.0</v>
      </c>
      <c r="K822" s="2" t="s">
        <v>2091</v>
      </c>
      <c r="L822" s="2"/>
      <c r="M822" s="2" t="s">
        <v>2115</v>
      </c>
      <c r="N822" s="2" t="s">
        <v>2115</v>
      </c>
      <c r="O822" s="2" t="s">
        <v>366</v>
      </c>
      <c r="P822" s="2" t="s">
        <v>1872</v>
      </c>
      <c r="Q822" s="2" t="str">
        <f t="shared" si="7"/>
        <v>Bill Title: Provide powers and duties to the Nebraska Oil and Gas Conservation Commission regarding certain wastewater and charge an assessment for certain costs - Bill Description: Provide powers and duties to the Nebraska Oil and Gas Conservation Commission regarding certain wastewater and charge an assessment for certain costs</v>
      </c>
      <c r="R822" s="2"/>
      <c r="S822" s="2" t="s">
        <v>368</v>
      </c>
    </row>
    <row r="823" ht="15.75" customHeight="1">
      <c r="A823" s="2" t="s">
        <v>2085</v>
      </c>
      <c r="B823" s="2" t="s">
        <v>2086</v>
      </c>
      <c r="C823" s="2" t="s">
        <v>2087</v>
      </c>
      <c r="D823" s="2" t="s">
        <v>2088</v>
      </c>
      <c r="E823" s="2" t="s">
        <v>2089</v>
      </c>
      <c r="F823" s="2" t="s">
        <v>2116</v>
      </c>
      <c r="G823" s="2" t="s">
        <v>19</v>
      </c>
      <c r="I823" s="2">
        <v>23.0</v>
      </c>
      <c r="K823" s="2" t="s">
        <v>2091</v>
      </c>
      <c r="L823" s="2"/>
      <c r="M823" s="2" t="s">
        <v>2117</v>
      </c>
      <c r="N823" s="2" t="s">
        <v>2117</v>
      </c>
      <c r="O823" s="2" t="s">
        <v>35</v>
      </c>
      <c r="P823" s="2" t="s">
        <v>673</v>
      </c>
      <c r="Q823" s="2" t="str">
        <f t="shared" si="7"/>
        <v>Bill Title: State intent to appropriate funds to the Nebraska Power Review Board for a study and state public policy - Bill Description: State intent to appropriate funds to the Nebraska Power Review Board for a study and state public policy</v>
      </c>
      <c r="R823" s="2"/>
      <c r="S823" s="2" t="s">
        <v>44</v>
      </c>
    </row>
    <row r="824" ht="15.75" customHeight="1">
      <c r="A824" s="2" t="s">
        <v>2085</v>
      </c>
      <c r="B824" s="2" t="s">
        <v>2086</v>
      </c>
      <c r="C824" s="2" t="s">
        <v>2087</v>
      </c>
      <c r="D824" s="2" t="s">
        <v>2088</v>
      </c>
      <c r="E824" s="2" t="s">
        <v>2089</v>
      </c>
      <c r="F824" s="2" t="s">
        <v>2118</v>
      </c>
      <c r="G824" s="2" t="s">
        <v>19</v>
      </c>
      <c r="I824" s="2">
        <v>23.0</v>
      </c>
      <c r="K824" s="2" t="s">
        <v>2091</v>
      </c>
      <c r="L824" s="2"/>
      <c r="M824" s="2" t="s">
        <v>2119</v>
      </c>
      <c r="N824" s="2" t="s">
        <v>2119</v>
      </c>
      <c r="O824" s="2" t="s">
        <v>764</v>
      </c>
      <c r="P824" s="2" t="s">
        <v>64</v>
      </c>
      <c r="Q824" s="2" t="str">
        <f t="shared" si="7"/>
        <v>Bill Title: Change provisions relating to net metering provided by local distribution utilities - Bill Description: Change provisions relating to net metering provided by local distribution utilities</v>
      </c>
      <c r="R824" s="2"/>
      <c r="S824" s="2" t="s">
        <v>44</v>
      </c>
    </row>
    <row r="825" ht="15.75" customHeight="1">
      <c r="A825" s="2" t="s">
        <v>2085</v>
      </c>
      <c r="B825" s="2" t="s">
        <v>2086</v>
      </c>
      <c r="C825" s="2" t="s">
        <v>2087</v>
      </c>
      <c r="D825" s="2" t="s">
        <v>2088</v>
      </c>
      <c r="E825" s="2" t="s">
        <v>2089</v>
      </c>
      <c r="F825" s="2" t="s">
        <v>2120</v>
      </c>
      <c r="G825" s="2" t="s">
        <v>19</v>
      </c>
      <c r="I825" s="2">
        <v>22.0</v>
      </c>
      <c r="K825" s="2" t="s">
        <v>2091</v>
      </c>
      <c r="L825" s="2"/>
      <c r="M825" s="2" t="s">
        <v>2121</v>
      </c>
      <c r="N825" s="2" t="s">
        <v>2121</v>
      </c>
      <c r="O825" s="2" t="s">
        <v>1279</v>
      </c>
      <c r="P825" s="2" t="s">
        <v>36</v>
      </c>
      <c r="Q825" s="2" t="str">
        <f t="shared" si="7"/>
        <v>Bill Title: Adopt the Shared Community Solar Act - Bill Description: Adopt the Shared Community Solar Act</v>
      </c>
      <c r="R825" s="2"/>
      <c r="S825" s="2" t="s">
        <v>44</v>
      </c>
    </row>
    <row r="826" ht="15.75" customHeight="1">
      <c r="A826" s="2" t="s">
        <v>2085</v>
      </c>
      <c r="B826" s="2" t="s">
        <v>2086</v>
      </c>
      <c r="C826" s="2" t="s">
        <v>2087</v>
      </c>
      <c r="D826" s="2" t="s">
        <v>2088</v>
      </c>
      <c r="E826" s="2" t="s">
        <v>2089</v>
      </c>
      <c r="F826" s="2" t="s">
        <v>2122</v>
      </c>
      <c r="G826" s="2" t="s">
        <v>19</v>
      </c>
      <c r="I826" s="2">
        <v>22.0</v>
      </c>
      <c r="K826" s="2" t="s">
        <v>2091</v>
      </c>
      <c r="L826" s="2"/>
      <c r="M826" s="2" t="s">
        <v>2123</v>
      </c>
      <c r="N826" s="2" t="s">
        <v>2123</v>
      </c>
      <c r="O826" s="2" t="s">
        <v>1248</v>
      </c>
      <c r="P826" s="2" t="s">
        <v>2124</v>
      </c>
      <c r="Q826" s="2" t="str">
        <f t="shared" si="7"/>
        <v>Bill Title: Redefine a qualified facility and authorize local distribution utilities to waive certain requirements relating to net metering - Bill Description: Redefine a qualified facility and authorize local distribution utilities to waive certain requirements relating to net metering</v>
      </c>
      <c r="R826" s="2"/>
      <c r="S826" s="2" t="s">
        <v>44</v>
      </c>
    </row>
    <row r="827" ht="15.75" customHeight="1">
      <c r="A827" s="2" t="s">
        <v>2085</v>
      </c>
      <c r="B827" s="2" t="s">
        <v>2086</v>
      </c>
      <c r="C827" s="2" t="s">
        <v>2087</v>
      </c>
      <c r="D827" s="2" t="s">
        <v>2088</v>
      </c>
      <c r="E827" s="2" t="s">
        <v>2089</v>
      </c>
      <c r="F827" s="2" t="s">
        <v>2125</v>
      </c>
      <c r="G827" s="2" t="s">
        <v>19</v>
      </c>
      <c r="I827" s="2">
        <v>22.0</v>
      </c>
      <c r="K827" s="2" t="s">
        <v>2091</v>
      </c>
      <c r="L827" s="2"/>
      <c r="M827" s="2" t="s">
        <v>2126</v>
      </c>
      <c r="N827" s="2" t="s">
        <v>2126</v>
      </c>
      <c r="O827" s="2" t="s">
        <v>35</v>
      </c>
      <c r="P827" s="2" t="s">
        <v>64</v>
      </c>
      <c r="Q827" s="2" t="str">
        <f t="shared" si="7"/>
        <v>Bill Title: Provide a renewable energy electric power generation requirement for certain public power and irrigation districts - Bill Description: Provide a renewable energy electric power generation requirement for certain public power and irrigation districts</v>
      </c>
      <c r="R827" s="2"/>
      <c r="S827" s="2" t="s">
        <v>44</v>
      </c>
    </row>
    <row r="828" ht="15.75" customHeight="1">
      <c r="A828" s="2" t="s">
        <v>2085</v>
      </c>
      <c r="B828" s="2" t="s">
        <v>2086</v>
      </c>
      <c r="C828" s="2" t="s">
        <v>2087</v>
      </c>
      <c r="D828" s="2" t="s">
        <v>2088</v>
      </c>
      <c r="E828" s="2" t="s">
        <v>2089</v>
      </c>
      <c r="F828" s="2" t="s">
        <v>2127</v>
      </c>
      <c r="G828" s="2" t="s">
        <v>19</v>
      </c>
      <c r="I828" s="2">
        <v>22.0</v>
      </c>
      <c r="K828" s="2" t="s">
        <v>2091</v>
      </c>
      <c r="L828" s="2"/>
      <c r="M828" s="2" t="s">
        <v>2128</v>
      </c>
      <c r="N828" s="2" t="s">
        <v>2128</v>
      </c>
      <c r="O828" s="2" t="s">
        <v>512</v>
      </c>
      <c r="P828" s="2" t="s">
        <v>2129</v>
      </c>
      <c r="Q828" s="2" t="str">
        <f t="shared" si="7"/>
        <v>Bill Title: Appropriate funds to the University of Nebraska - Bill Description: Appropriate funds to the University of Nebraska</v>
      </c>
      <c r="R828" s="2"/>
    </row>
    <row r="829" ht="15.75" customHeight="1">
      <c r="A829" s="2" t="s">
        <v>2085</v>
      </c>
      <c r="B829" s="2" t="s">
        <v>2086</v>
      </c>
      <c r="C829" s="2" t="s">
        <v>2087</v>
      </c>
      <c r="D829" s="2" t="s">
        <v>2088</v>
      </c>
      <c r="E829" s="2" t="s">
        <v>2089</v>
      </c>
      <c r="F829" s="2" t="s">
        <v>2130</v>
      </c>
      <c r="G829" s="2" t="s">
        <v>19</v>
      </c>
      <c r="I829" s="2">
        <v>22.0</v>
      </c>
      <c r="K829" s="2" t="s">
        <v>2091</v>
      </c>
      <c r="L829" s="2"/>
      <c r="M829" s="2" t="s">
        <v>2131</v>
      </c>
      <c r="N829" s="2" t="s">
        <v>2131</v>
      </c>
      <c r="O829" s="2" t="s">
        <v>1248</v>
      </c>
      <c r="P829" s="2" t="s">
        <v>413</v>
      </c>
      <c r="Q829" s="2" t="str">
        <f t="shared" si="7"/>
        <v>Bill Title: Change provisions relating to net metering - Bill Description: Change provisions relating to net metering</v>
      </c>
      <c r="R829" s="2"/>
      <c r="S829" s="2" t="s">
        <v>44</v>
      </c>
    </row>
    <row r="830" ht="15.75" customHeight="1">
      <c r="A830" s="2" t="s">
        <v>2085</v>
      </c>
      <c r="B830" s="2" t="s">
        <v>2086</v>
      </c>
      <c r="C830" s="2" t="s">
        <v>2087</v>
      </c>
      <c r="D830" s="2" t="s">
        <v>2088</v>
      </c>
      <c r="E830" s="2" t="s">
        <v>2089</v>
      </c>
      <c r="F830" s="2" t="s">
        <v>2132</v>
      </c>
      <c r="G830" s="2" t="s">
        <v>19</v>
      </c>
      <c r="I830" s="2">
        <v>21.0</v>
      </c>
      <c r="K830" s="2" t="s">
        <v>2091</v>
      </c>
      <c r="L830" s="2"/>
      <c r="M830" s="2" t="s">
        <v>2133</v>
      </c>
      <c r="N830" s="2" t="s">
        <v>2133</v>
      </c>
      <c r="O830" s="2" t="s">
        <v>2134</v>
      </c>
      <c r="P830" s="2" t="s">
        <v>413</v>
      </c>
      <c r="Q830" s="2" t="str">
        <f t="shared" si="7"/>
        <v>Bill Title: Adopt the Solar Energy Economic Development Act - Bill Description: Adopt the Solar Energy Economic Development Act</v>
      </c>
      <c r="R830" s="2"/>
      <c r="S830" s="2" t="s">
        <v>145</v>
      </c>
    </row>
    <row r="831" ht="15.75" customHeight="1">
      <c r="A831" s="2" t="s">
        <v>2085</v>
      </c>
      <c r="B831" s="2" t="s">
        <v>2086</v>
      </c>
      <c r="C831" s="2" t="s">
        <v>2087</v>
      </c>
      <c r="D831" s="2" t="s">
        <v>2088</v>
      </c>
      <c r="E831" s="2" t="s">
        <v>2089</v>
      </c>
      <c r="F831" s="2" t="s">
        <v>2135</v>
      </c>
      <c r="G831" s="2" t="s">
        <v>19</v>
      </c>
      <c r="I831" s="2">
        <v>20.0</v>
      </c>
      <c r="K831" s="2" t="s">
        <v>2091</v>
      </c>
      <c r="L831" s="2"/>
      <c r="M831" s="2" t="s">
        <v>2136</v>
      </c>
      <c r="N831" s="2" t="s">
        <v>2136</v>
      </c>
      <c r="O831" s="2" t="s">
        <v>1279</v>
      </c>
      <c r="P831" s="2" t="s">
        <v>413</v>
      </c>
      <c r="Q831" s="2" t="str">
        <f t="shared" si="7"/>
        <v>Bill Title: Change provisions relating to net metering and authorize community solar gardens - Bill Description: Change provisions relating to net metering and authorize community solar gardens</v>
      </c>
      <c r="R831" s="2"/>
      <c r="S831" s="2" t="s">
        <v>44</v>
      </c>
    </row>
    <row r="832" ht="15.75" customHeight="1">
      <c r="A832" s="2" t="s">
        <v>2085</v>
      </c>
      <c r="B832" s="2" t="s">
        <v>2086</v>
      </c>
      <c r="C832" s="2" t="s">
        <v>2087</v>
      </c>
      <c r="D832" s="2" t="s">
        <v>2088</v>
      </c>
      <c r="E832" s="2" t="s">
        <v>2089</v>
      </c>
      <c r="F832" s="2" t="s">
        <v>2137</v>
      </c>
      <c r="G832" s="2" t="s">
        <v>19</v>
      </c>
      <c r="I832" s="2">
        <v>19.0</v>
      </c>
      <c r="K832" s="2" t="s">
        <v>2091</v>
      </c>
      <c r="L832" s="2"/>
      <c r="M832" s="2" t="s">
        <v>2138</v>
      </c>
      <c r="N832" s="2" t="s">
        <v>2138</v>
      </c>
      <c r="O832" s="2" t="s">
        <v>1248</v>
      </c>
      <c r="P832" s="2" t="s">
        <v>209</v>
      </c>
      <c r="Q832" s="2" t="str">
        <f t="shared" si="7"/>
        <v>Bill Title: Appropriate funds to the Nebraska Power Review Board for a study and state public policy - Bill Description: Appropriate funds to the Nebraska Power Review Board for a study and state public policy</v>
      </c>
      <c r="R832" s="2"/>
      <c r="S832" s="2" t="s">
        <v>31</v>
      </c>
    </row>
    <row r="833" ht="15.75" customHeight="1">
      <c r="A833" s="2" t="s">
        <v>2085</v>
      </c>
      <c r="B833" s="2" t="s">
        <v>2086</v>
      </c>
      <c r="C833" s="2" t="s">
        <v>2087</v>
      </c>
      <c r="D833" s="2" t="s">
        <v>2088</v>
      </c>
      <c r="E833" s="2" t="s">
        <v>2089</v>
      </c>
      <c r="F833" s="2" t="s">
        <v>2139</v>
      </c>
      <c r="G833" s="2" t="s">
        <v>19</v>
      </c>
      <c r="I833" s="2">
        <v>18.0</v>
      </c>
      <c r="K833" s="2" t="s">
        <v>2091</v>
      </c>
      <c r="L833" s="2"/>
      <c r="M833" s="2" t="s">
        <v>2140</v>
      </c>
      <c r="N833" s="2" t="s">
        <v>2140</v>
      </c>
      <c r="O833" s="2" t="s">
        <v>1248</v>
      </c>
      <c r="P833" s="2" t="s">
        <v>413</v>
      </c>
      <c r="Q833" s="2" t="str">
        <f t="shared" si="7"/>
        <v>Bill Title: Change net metering provisions by redefining qualified facility and increasing the rated capacity limit as prescribed - Bill Description: Change net metering provisions by redefining qualified facility and increasing the rated capacity limit as prescribed</v>
      </c>
      <c r="R833" s="2"/>
      <c r="S833" s="2" t="s">
        <v>44</v>
      </c>
    </row>
    <row r="834" ht="15.75" customHeight="1">
      <c r="A834" s="2" t="s">
        <v>2085</v>
      </c>
      <c r="B834" s="2" t="s">
        <v>2086</v>
      </c>
      <c r="C834" s="2" t="s">
        <v>2087</v>
      </c>
      <c r="D834" s="2" t="s">
        <v>2088</v>
      </c>
      <c r="E834" s="2" t="s">
        <v>2089</v>
      </c>
      <c r="F834" s="2" t="s">
        <v>2141</v>
      </c>
      <c r="G834" s="2" t="s">
        <v>19</v>
      </c>
      <c r="I834" s="2">
        <v>18.0</v>
      </c>
      <c r="K834" s="2" t="s">
        <v>2091</v>
      </c>
      <c r="L834" s="2"/>
      <c r="M834" s="2" t="s">
        <v>2131</v>
      </c>
      <c r="N834" s="2" t="s">
        <v>2131</v>
      </c>
      <c r="O834" s="2" t="s">
        <v>51</v>
      </c>
      <c r="P834" s="2" t="s">
        <v>413</v>
      </c>
      <c r="Q834" s="2" t="str">
        <f t="shared" si="7"/>
        <v>Bill Title: Change provisions relating to net metering - Bill Description: Change provisions relating to net metering</v>
      </c>
      <c r="R834" s="2"/>
      <c r="S834" s="2" t="s">
        <v>44</v>
      </c>
    </row>
    <row r="835" ht="15.75" customHeight="1">
      <c r="A835" s="2" t="s">
        <v>2085</v>
      </c>
      <c r="B835" s="2" t="s">
        <v>2086</v>
      </c>
      <c r="C835" s="2" t="s">
        <v>2087</v>
      </c>
      <c r="D835" s="2" t="s">
        <v>2088</v>
      </c>
      <c r="E835" s="2" t="s">
        <v>2089</v>
      </c>
      <c r="F835" s="2" t="s">
        <v>2142</v>
      </c>
      <c r="G835" s="2" t="s">
        <v>19</v>
      </c>
      <c r="I835" s="2">
        <v>18.0</v>
      </c>
      <c r="K835" s="2" t="s">
        <v>2091</v>
      </c>
      <c r="L835" s="2"/>
      <c r="M835" s="2" t="s">
        <v>2143</v>
      </c>
      <c r="N835" s="2" t="s">
        <v>2143</v>
      </c>
      <c r="O835" s="2" t="s">
        <v>35</v>
      </c>
      <c r="P835" s="2" t="s">
        <v>36</v>
      </c>
      <c r="Q835" s="2" t="str">
        <f t="shared" si="7"/>
        <v>Bill Title: Change provisions relating to a report filed with the Nebraska Power Review Board - Bill Description: Change provisions relating to a report filed with the Nebraska Power Review Board</v>
      </c>
      <c r="R835" s="2"/>
      <c r="S835" s="2" t="s">
        <v>31</v>
      </c>
    </row>
    <row r="836" ht="15.75" customHeight="1">
      <c r="A836" s="2" t="s">
        <v>2085</v>
      </c>
      <c r="B836" s="2" t="s">
        <v>2086</v>
      </c>
      <c r="C836" s="2" t="s">
        <v>2087</v>
      </c>
      <c r="D836" s="2" t="s">
        <v>2088</v>
      </c>
      <c r="E836" s="2" t="s">
        <v>2089</v>
      </c>
      <c r="F836" s="2" t="s">
        <v>2144</v>
      </c>
      <c r="G836" s="2" t="s">
        <v>19</v>
      </c>
      <c r="I836" s="2">
        <v>18.0</v>
      </c>
      <c r="K836" s="2" t="s">
        <v>2091</v>
      </c>
      <c r="L836" s="2"/>
      <c r="M836" s="2" t="s">
        <v>2145</v>
      </c>
      <c r="N836" s="2" t="s">
        <v>2145</v>
      </c>
      <c r="O836" s="2" t="s">
        <v>704</v>
      </c>
      <c r="P836" s="2" t="s">
        <v>413</v>
      </c>
      <c r="Q836" s="2" t="str">
        <f t="shared" si="7"/>
        <v>Bill Title: Adopt the Hazardous Liquid Pipeline Notification Act - Bill Description: Adopt the Hazardous Liquid Pipeline Notification Act</v>
      </c>
      <c r="R836" s="2"/>
    </row>
    <row r="837" ht="15.75" customHeight="1">
      <c r="A837" s="2" t="s">
        <v>2085</v>
      </c>
      <c r="B837" s="2" t="s">
        <v>2086</v>
      </c>
      <c r="C837" s="2" t="s">
        <v>2087</v>
      </c>
      <c r="D837" s="2" t="s">
        <v>2088</v>
      </c>
      <c r="E837" s="2" t="s">
        <v>2089</v>
      </c>
      <c r="F837" s="2" t="s">
        <v>2146</v>
      </c>
      <c r="G837" s="2" t="s">
        <v>19</v>
      </c>
      <c r="I837" s="2">
        <v>17.0</v>
      </c>
      <c r="K837" s="2" t="s">
        <v>2091</v>
      </c>
      <c r="L837" s="2"/>
      <c r="M837" s="2" t="s">
        <v>2109</v>
      </c>
      <c r="N837" s="2" t="s">
        <v>2109</v>
      </c>
      <c r="O837" s="2" t="s">
        <v>2147</v>
      </c>
      <c r="P837" s="2" t="s">
        <v>413</v>
      </c>
      <c r="Q837" s="2" t="str">
        <f t="shared" si="7"/>
        <v>Bill Title: Provide duties for the state investment officer relating to investment in energy-related companies or funds - Bill Description: Provide duties for the state investment officer relating to investment in energy-related companies or funds</v>
      </c>
      <c r="R837" s="2"/>
      <c r="S837" s="2" t="s">
        <v>145</v>
      </c>
    </row>
    <row r="838" ht="15.75" customHeight="1">
      <c r="A838" s="2" t="s">
        <v>2085</v>
      </c>
      <c r="B838" s="2" t="s">
        <v>2086</v>
      </c>
      <c r="C838" s="2" t="s">
        <v>2087</v>
      </c>
      <c r="D838" s="2" t="s">
        <v>2088</v>
      </c>
      <c r="E838" s="2" t="s">
        <v>2089</v>
      </c>
      <c r="F838" s="2" t="s">
        <v>2148</v>
      </c>
      <c r="G838" s="2" t="s">
        <v>19</v>
      </c>
      <c r="I838" s="2">
        <v>16.0</v>
      </c>
      <c r="K838" s="2" t="s">
        <v>2091</v>
      </c>
      <c r="L838" s="2"/>
      <c r="M838" s="2" t="s">
        <v>2149</v>
      </c>
      <c r="N838" s="2" t="s">
        <v>2149</v>
      </c>
      <c r="O838" s="2" t="s">
        <v>366</v>
      </c>
      <c r="P838" s="2" t="s">
        <v>36</v>
      </c>
      <c r="Q838" s="2" t="str">
        <f t="shared" si="7"/>
        <v>Bill Title: Require liability insurance for and restrict locations of underground enhanced recovery injection wells and wastewater disposal wells - Bill Description: Require liability insurance for and restrict locations of underground enhanced recovery injection wells and wastewater disposal wells</v>
      </c>
      <c r="R838" s="2"/>
      <c r="S838" s="2" t="s">
        <v>368</v>
      </c>
    </row>
    <row r="839" ht="15.75" customHeight="1">
      <c r="A839" s="2" t="s">
        <v>2085</v>
      </c>
      <c r="B839" s="2" t="s">
        <v>2086</v>
      </c>
      <c r="C839" s="2" t="s">
        <v>2087</v>
      </c>
      <c r="D839" s="2" t="s">
        <v>2088</v>
      </c>
      <c r="E839" s="2" t="s">
        <v>2089</v>
      </c>
      <c r="F839" s="2" t="s">
        <v>2150</v>
      </c>
      <c r="G839" s="2" t="s">
        <v>19</v>
      </c>
      <c r="I839" s="2">
        <v>15.0</v>
      </c>
      <c r="K839" s="2" t="s">
        <v>2091</v>
      </c>
      <c r="L839" s="2"/>
      <c r="M839" s="2" t="s">
        <v>2151</v>
      </c>
      <c r="N839" s="2" t="s">
        <v>2151</v>
      </c>
      <c r="O839" s="2" t="s">
        <v>112</v>
      </c>
      <c r="P839" s="2" t="s">
        <v>413</v>
      </c>
      <c r="Q839" s="2" t="str">
        <f t="shared" si="7"/>
        <v>Bill Title: Create the Public Power Task Force - Bill Description: Create the Public Power Task Force</v>
      </c>
      <c r="R839" s="2"/>
      <c r="S839" s="2" t="s">
        <v>65</v>
      </c>
    </row>
    <row r="840" ht="15.75" customHeight="1">
      <c r="A840" s="2" t="s">
        <v>2085</v>
      </c>
      <c r="B840" s="2" t="s">
        <v>2086</v>
      </c>
      <c r="C840" s="2" t="s">
        <v>2087</v>
      </c>
      <c r="D840" s="2" t="s">
        <v>2088</v>
      </c>
      <c r="E840" s="2" t="s">
        <v>2089</v>
      </c>
      <c r="F840" s="2" t="s">
        <v>2152</v>
      </c>
      <c r="G840" s="2" t="s">
        <v>19</v>
      </c>
      <c r="I840" s="2">
        <v>14.0</v>
      </c>
      <c r="K840" s="2" t="s">
        <v>2091</v>
      </c>
      <c r="L840" s="2"/>
      <c r="M840" s="2" t="s">
        <v>2153</v>
      </c>
      <c r="N840" s="2" t="s">
        <v>2153</v>
      </c>
      <c r="O840" s="2" t="s">
        <v>23</v>
      </c>
      <c r="P840" s="2" t="s">
        <v>36</v>
      </c>
      <c r="Q840" s="2" t="str">
        <f t="shared" si="7"/>
        <v>Bill Title: Require water well metering relating to hydraulic fracturing - Bill Description: Require water well metering relating to hydraulic fracturing</v>
      </c>
      <c r="R840" s="2"/>
      <c r="S840" s="2" t="s">
        <v>368</v>
      </c>
    </row>
    <row r="841" ht="15.75" customHeight="1">
      <c r="A841" s="2" t="s">
        <v>2085</v>
      </c>
      <c r="B841" s="2" t="s">
        <v>2086</v>
      </c>
      <c r="C841" s="2" t="s">
        <v>2087</v>
      </c>
      <c r="D841" s="2" t="s">
        <v>2088</v>
      </c>
      <c r="E841" s="2" t="s">
        <v>2089</v>
      </c>
      <c r="F841" s="2" t="s">
        <v>2154</v>
      </c>
      <c r="G841" s="2" t="s">
        <v>19</v>
      </c>
      <c r="I841" s="2">
        <v>12.0</v>
      </c>
      <c r="K841" s="2" t="s">
        <v>2091</v>
      </c>
      <c r="L841" s="2"/>
      <c r="M841" s="2" t="s">
        <v>2131</v>
      </c>
      <c r="N841" s="2" t="s">
        <v>2131</v>
      </c>
      <c r="O841" s="2" t="s">
        <v>1248</v>
      </c>
      <c r="P841" s="2" t="s">
        <v>36</v>
      </c>
      <c r="Q841" s="2" t="str">
        <f t="shared" si="7"/>
        <v>Bill Title: Change provisions relating to net metering - Bill Description: Change provisions relating to net metering</v>
      </c>
      <c r="R841" s="2"/>
      <c r="S841" s="2" t="s">
        <v>44</v>
      </c>
    </row>
    <row r="842" ht="15.75" customHeight="1">
      <c r="A842" s="2" t="s">
        <v>2085</v>
      </c>
      <c r="B842" s="2" t="s">
        <v>2086</v>
      </c>
      <c r="C842" s="2" t="s">
        <v>2087</v>
      </c>
      <c r="D842" s="2" t="s">
        <v>2088</v>
      </c>
      <c r="E842" s="2" t="s">
        <v>2089</v>
      </c>
      <c r="F842" s="2" t="s">
        <v>2155</v>
      </c>
      <c r="G842" s="2" t="s">
        <v>19</v>
      </c>
      <c r="I842" s="2">
        <v>11.0</v>
      </c>
      <c r="K842" s="2" t="s">
        <v>2091</v>
      </c>
      <c r="L842" s="2"/>
      <c r="M842" s="2" t="s">
        <v>2156</v>
      </c>
      <c r="N842" s="2" t="s">
        <v>2156</v>
      </c>
      <c r="O842" s="2" t="s">
        <v>23</v>
      </c>
      <c r="P842" s="2" t="s">
        <v>73</v>
      </c>
      <c r="Q842" s="2" t="str">
        <f t="shared" si="7"/>
        <v>Bill Title: Provide powers and duties regarding hydraulic fracturing to the Nebraska Oil and Gas Conservation Commission - Bill Description: Provide powers and duties regarding hydraulic fracturing to the Nebraska Oil and Gas Conservation Commission</v>
      </c>
      <c r="R842" s="2"/>
      <c r="S842" s="2" t="s">
        <v>368</v>
      </c>
    </row>
    <row r="843" ht="15.75" customHeight="1">
      <c r="A843" s="2" t="s">
        <v>2085</v>
      </c>
      <c r="B843" s="2" t="s">
        <v>2086</v>
      </c>
      <c r="C843" s="2" t="s">
        <v>2087</v>
      </c>
      <c r="D843" s="2" t="s">
        <v>2088</v>
      </c>
      <c r="E843" s="2" t="s">
        <v>2089</v>
      </c>
      <c r="F843" s="2" t="s">
        <v>2157</v>
      </c>
      <c r="G843" s="2" t="s">
        <v>19</v>
      </c>
      <c r="I843" s="2">
        <v>10.0</v>
      </c>
      <c r="K843" s="2" t="s">
        <v>2091</v>
      </c>
      <c r="L843" s="2"/>
      <c r="M843" s="2" t="s">
        <v>2158</v>
      </c>
      <c r="N843" s="2" t="s">
        <v>2158</v>
      </c>
      <c r="O843" s="2" t="s">
        <v>100</v>
      </c>
      <c r="P843" s="2" t="s">
        <v>413</v>
      </c>
      <c r="Q843" s="2" t="str">
        <f t="shared" si="7"/>
        <v>Bill Title: Provide requirements for and prevent the prohibition of the installation of solar energy systems - Bill Description: Provide requirements for and prevent the prohibition of the installation of solar energy systems</v>
      </c>
      <c r="R843" s="2"/>
    </row>
    <row r="844" ht="15.75" customHeight="1">
      <c r="A844" s="2" t="s">
        <v>2085</v>
      </c>
      <c r="B844" s="2" t="s">
        <v>2086</v>
      </c>
      <c r="C844" s="2" t="s">
        <v>2087</v>
      </c>
      <c r="D844" s="2" t="s">
        <v>2088</v>
      </c>
      <c r="E844" s="2" t="s">
        <v>2089</v>
      </c>
      <c r="F844" s="2" t="s">
        <v>2159</v>
      </c>
      <c r="G844" s="2" t="s">
        <v>19</v>
      </c>
      <c r="I844" s="2">
        <v>5.0</v>
      </c>
      <c r="K844" s="2" t="s">
        <v>2091</v>
      </c>
      <c r="L844" s="2"/>
      <c r="M844" s="2" t="s">
        <v>2160</v>
      </c>
      <c r="N844" s="2" t="s">
        <v>2160</v>
      </c>
      <c r="O844" s="2" t="s">
        <v>493</v>
      </c>
      <c r="P844" s="2" t="s">
        <v>64</v>
      </c>
      <c r="Q844" s="2" t="str">
        <f t="shared" si="7"/>
        <v>Bill Title: Provide for Public Service Commission regulation of hazardous liquid pipeline facilities - Bill Description: Provide for Public Service Commission regulation of hazardous liquid pipeline facilities</v>
      </c>
      <c r="R844" s="2"/>
    </row>
    <row r="845" ht="15.75" customHeight="1">
      <c r="A845" s="2" t="s">
        <v>2161</v>
      </c>
      <c r="B845" s="2" t="s">
        <v>2162</v>
      </c>
      <c r="C845" s="2" t="s">
        <v>2087</v>
      </c>
      <c r="D845" s="2" t="s">
        <v>2088</v>
      </c>
      <c r="E845" s="2" t="s">
        <v>2089</v>
      </c>
      <c r="F845" s="2" t="s">
        <v>2163</v>
      </c>
      <c r="G845" s="2" t="s">
        <v>19</v>
      </c>
      <c r="I845" s="2">
        <v>179.0</v>
      </c>
      <c r="K845" s="2" t="s">
        <v>2164</v>
      </c>
      <c r="L845" s="2"/>
      <c r="M845" s="2" t="s">
        <v>2165</v>
      </c>
      <c r="N845" s="2" t="s">
        <v>2165</v>
      </c>
      <c r="O845" s="2" t="s">
        <v>2166</v>
      </c>
      <c r="P845" s="2" t="s">
        <v>64</v>
      </c>
      <c r="Q845" s="2" t="str">
        <f t="shared" si="7"/>
        <v>Bill Title: Adopt the ImagiNE Nebraska Act, Renewable Chemical Production Tax Credit Act, Customized Job Training Act, and Community Economic Opportunities Act and provide tax incentives - Bill Description: Adopt the ImagiNE Nebraska Act, Renewable Chemical Production Tax Credit Act, Customized Job Training Act, and Community Economic Opportunities Act and provide tax incentives</v>
      </c>
      <c r="R845" s="2"/>
      <c r="S845" s="2" t="s">
        <v>260</v>
      </c>
    </row>
    <row r="846" ht="15.75" customHeight="1">
      <c r="A846" s="2" t="s">
        <v>2161</v>
      </c>
      <c r="B846" s="2" t="s">
        <v>2162</v>
      </c>
      <c r="C846" s="2" t="s">
        <v>2087</v>
      </c>
      <c r="D846" s="2" t="s">
        <v>2088</v>
      </c>
      <c r="E846" s="2" t="s">
        <v>2089</v>
      </c>
      <c r="F846" s="2" t="s">
        <v>2167</v>
      </c>
      <c r="G846" s="2" t="s">
        <v>19</v>
      </c>
      <c r="I846" s="2">
        <v>104.0</v>
      </c>
      <c r="K846" s="2" t="s">
        <v>2164</v>
      </c>
      <c r="L846" s="2"/>
      <c r="M846" s="2" t="s">
        <v>2168</v>
      </c>
      <c r="N846" s="2" t="s">
        <v>2168</v>
      </c>
      <c r="O846" s="2" t="s">
        <v>2169</v>
      </c>
      <c r="P846" s="2" t="s">
        <v>536</v>
      </c>
      <c r="Q846" s="2" t="str">
        <f t="shared" si="7"/>
        <v>Bill Title: Adopt the ImagiNE Nebraska Act, Key Employer and Jobs Retention Act, Renewable Chemical Production Tax Credit Act, Customized Job Training Act, Nebraska Transformational Projects Act, and Nebraska Property Tax Incentive Act and change and provide other related provisions - Bill Description: Adopt the ImagiNE Nebraska Act, Key Employer and Jobs Retention Act, Renewable Chemical Production Tax Credit Act, Customized Job Training Act, Nebraska Transformational Projects Act, and Nebraska Property Tax Incentive Act and change and provide other related provisions</v>
      </c>
      <c r="R846" s="2"/>
    </row>
    <row r="847" ht="15.75" customHeight="1">
      <c r="A847" s="2" t="s">
        <v>2170</v>
      </c>
      <c r="B847" s="2" t="s">
        <v>2162</v>
      </c>
      <c r="C847" s="2" t="s">
        <v>2087</v>
      </c>
      <c r="D847" s="2" t="s">
        <v>2088</v>
      </c>
      <c r="E847" s="2" t="s">
        <v>2089</v>
      </c>
      <c r="F847" s="2" t="s">
        <v>2171</v>
      </c>
      <c r="G847" s="2" t="s">
        <v>19</v>
      </c>
      <c r="I847" s="2">
        <v>61.0</v>
      </c>
      <c r="K847" s="2" t="s">
        <v>2172</v>
      </c>
      <c r="L847" s="2"/>
      <c r="M847" s="2" t="s">
        <v>2173</v>
      </c>
      <c r="N847" s="2" t="s">
        <v>2173</v>
      </c>
      <c r="O847" s="2" t="s">
        <v>2174</v>
      </c>
      <c r="P847" s="2" t="s">
        <v>1624</v>
      </c>
      <c r="Q847" s="2" t="str">
        <f t="shared" si="7"/>
        <v>Bill Title: Provide for a climate change study - Bill Description: Provide for a climate change study</v>
      </c>
      <c r="R847" s="2"/>
      <c r="S847" s="2" t="s">
        <v>172</v>
      </c>
    </row>
    <row r="848" ht="15.75" customHeight="1">
      <c r="A848" s="2" t="s">
        <v>2170</v>
      </c>
      <c r="B848" s="2" t="s">
        <v>2162</v>
      </c>
      <c r="C848" s="2" t="s">
        <v>2087</v>
      </c>
      <c r="D848" s="2" t="s">
        <v>2088</v>
      </c>
      <c r="E848" s="2" t="s">
        <v>2089</v>
      </c>
      <c r="F848" s="2" t="s">
        <v>2175</v>
      </c>
      <c r="G848" s="2" t="s">
        <v>19</v>
      </c>
      <c r="I848" s="2">
        <v>43.0</v>
      </c>
      <c r="K848" s="2" t="s">
        <v>2172</v>
      </c>
      <c r="L848" s="2"/>
      <c r="M848" s="2" t="s">
        <v>2176</v>
      </c>
      <c r="N848" s="2" t="s">
        <v>2176</v>
      </c>
      <c r="O848" s="2" t="s">
        <v>208</v>
      </c>
      <c r="P848" s="2" t="s">
        <v>129</v>
      </c>
      <c r="Q848" s="2" t="str">
        <f t="shared" si="7"/>
        <v>Bill Title: Adopt the Property Assessed Clean Energy Act - Bill Description: Adopt the Property Assessed Clean Energy Act</v>
      </c>
      <c r="R848" s="2"/>
      <c r="S848" s="2" t="s">
        <v>145</v>
      </c>
    </row>
    <row r="849" ht="15.75" customHeight="1">
      <c r="A849" s="2" t="s">
        <v>2170</v>
      </c>
      <c r="B849" s="2" t="s">
        <v>2162</v>
      </c>
      <c r="C849" s="2" t="s">
        <v>2087</v>
      </c>
      <c r="D849" s="2" t="s">
        <v>2088</v>
      </c>
      <c r="E849" s="2" t="s">
        <v>2089</v>
      </c>
      <c r="F849" s="2" t="s">
        <v>2177</v>
      </c>
      <c r="G849" s="2" t="s">
        <v>19</v>
      </c>
      <c r="I849" s="2">
        <v>38.0</v>
      </c>
      <c r="K849" s="2" t="s">
        <v>2172</v>
      </c>
      <c r="L849" s="2"/>
      <c r="M849" s="2" t="s">
        <v>2178</v>
      </c>
      <c r="N849" s="2" t="s">
        <v>2178</v>
      </c>
      <c r="O849" s="2" t="s">
        <v>35</v>
      </c>
      <c r="P849" s="2" t="s">
        <v>36</v>
      </c>
      <c r="Q849" s="2" t="str">
        <f t="shared" si="7"/>
        <v>Bill Title: Change a renewable energy tax credit - Bill Description: Change a renewable energy tax credit</v>
      </c>
      <c r="R849" s="2"/>
      <c r="S849" s="2" t="s">
        <v>145</v>
      </c>
    </row>
    <row r="850" ht="15.75" customHeight="1">
      <c r="A850" s="2" t="s">
        <v>2170</v>
      </c>
      <c r="B850" s="2" t="s">
        <v>2162</v>
      </c>
      <c r="C850" s="2" t="s">
        <v>2087</v>
      </c>
      <c r="D850" s="2" t="s">
        <v>2088</v>
      </c>
      <c r="E850" s="2" t="s">
        <v>2089</v>
      </c>
      <c r="F850" s="2" t="s">
        <v>2179</v>
      </c>
      <c r="G850" s="2" t="s">
        <v>19</v>
      </c>
      <c r="I850" s="2">
        <v>35.0</v>
      </c>
      <c r="K850" s="2" t="s">
        <v>2172</v>
      </c>
      <c r="L850" s="2"/>
      <c r="M850" s="2" t="s">
        <v>2180</v>
      </c>
      <c r="N850" s="2" t="s">
        <v>2180</v>
      </c>
      <c r="O850" s="2" t="s">
        <v>332</v>
      </c>
      <c r="P850" s="2" t="s">
        <v>73</v>
      </c>
      <c r="Q850" s="2" t="str">
        <f t="shared" si="7"/>
        <v>Bill Title: Change provisions relating to community-based energy development projects - Bill Description: Change provisions relating to community-based energy development projects</v>
      </c>
      <c r="R850" s="2"/>
      <c r="S850" s="2" t="s">
        <v>44</v>
      </c>
    </row>
    <row r="851" ht="15.75" customHeight="1">
      <c r="A851" s="2" t="s">
        <v>2170</v>
      </c>
      <c r="B851" s="2" t="s">
        <v>2162</v>
      </c>
      <c r="C851" s="2" t="s">
        <v>2087</v>
      </c>
      <c r="D851" s="2" t="s">
        <v>2088</v>
      </c>
      <c r="E851" s="2" t="s">
        <v>2089</v>
      </c>
      <c r="F851" s="2" t="s">
        <v>2181</v>
      </c>
      <c r="G851" s="2" t="s">
        <v>19</v>
      </c>
      <c r="I851" s="2">
        <v>34.0</v>
      </c>
      <c r="K851" s="2" t="s">
        <v>2172</v>
      </c>
      <c r="L851" s="2"/>
      <c r="M851" s="2" t="s">
        <v>2182</v>
      </c>
      <c r="N851" s="2" t="s">
        <v>2182</v>
      </c>
      <c r="O851" s="2" t="s">
        <v>332</v>
      </c>
      <c r="P851" s="2" t="s">
        <v>24</v>
      </c>
      <c r="Q851" s="2" t="str">
        <f t="shared" si="7"/>
        <v>Bill Title: Change provisions relating to solar energy and wind energy, declare certain instruments void and unenforceable, and provide for a civil cause of action - Bill Description: Change provisions relating to solar energy and wind energy, declare certain instruments void and unenforceable, and provide for a civil cause of action</v>
      </c>
      <c r="R851" s="2"/>
      <c r="S851" s="2" t="s">
        <v>44</v>
      </c>
    </row>
    <row r="852" ht="15.75" customHeight="1">
      <c r="A852" s="2" t="s">
        <v>2170</v>
      </c>
      <c r="B852" s="2" t="s">
        <v>2162</v>
      </c>
      <c r="C852" s="2" t="s">
        <v>2087</v>
      </c>
      <c r="D852" s="2" t="s">
        <v>2088</v>
      </c>
      <c r="E852" s="2" t="s">
        <v>2089</v>
      </c>
      <c r="F852" s="2" t="s">
        <v>2183</v>
      </c>
      <c r="G852" s="2" t="s">
        <v>19</v>
      </c>
      <c r="I852" s="2">
        <v>33.0</v>
      </c>
      <c r="K852" s="2" t="s">
        <v>2172</v>
      </c>
      <c r="L852" s="2"/>
      <c r="M852" s="2" t="s">
        <v>2184</v>
      </c>
      <c r="N852" s="2" t="s">
        <v>2184</v>
      </c>
      <c r="O852" s="2" t="s">
        <v>1888</v>
      </c>
      <c r="P852" s="2" t="s">
        <v>36</v>
      </c>
      <c r="Q852" s="2" t="str">
        <f t="shared" si="7"/>
        <v>Bill Title: Create the Health and Climate Resiliency Task Force - Bill Description: Create the Health and Climate Resiliency Task Force</v>
      </c>
      <c r="R852" s="2"/>
      <c r="S852" s="2" t="s">
        <v>172</v>
      </c>
    </row>
    <row r="853" ht="15.75" customHeight="1">
      <c r="A853" s="2" t="s">
        <v>2170</v>
      </c>
      <c r="B853" s="2" t="s">
        <v>2162</v>
      </c>
      <c r="C853" s="2" t="s">
        <v>2087</v>
      </c>
      <c r="D853" s="2" t="s">
        <v>2088</v>
      </c>
      <c r="E853" s="2" t="s">
        <v>2089</v>
      </c>
      <c r="F853" s="2" t="s">
        <v>2185</v>
      </c>
      <c r="G853" s="2" t="s">
        <v>19</v>
      </c>
      <c r="I853" s="2">
        <v>31.0</v>
      </c>
      <c r="K853" s="2" t="s">
        <v>2172</v>
      </c>
      <c r="L853" s="2"/>
      <c r="M853" s="2" t="s">
        <v>2186</v>
      </c>
      <c r="N853" s="2" t="s">
        <v>2186</v>
      </c>
      <c r="O853" s="2" t="s">
        <v>1700</v>
      </c>
      <c r="P853" s="2" t="s">
        <v>64</v>
      </c>
      <c r="Q853" s="2" t="str">
        <f t="shared" si="7"/>
        <v>Bill Title: Require a state energy plan - Bill Description: Require a state energy plan</v>
      </c>
      <c r="R853" s="2"/>
      <c r="S853" s="2" t="s">
        <v>31</v>
      </c>
    </row>
    <row r="854" ht="15.75" customHeight="1">
      <c r="A854" s="2" t="s">
        <v>2170</v>
      </c>
      <c r="B854" s="2" t="s">
        <v>2162</v>
      </c>
      <c r="C854" s="2" t="s">
        <v>2087</v>
      </c>
      <c r="D854" s="2" t="s">
        <v>2088</v>
      </c>
      <c r="E854" s="2" t="s">
        <v>2089</v>
      </c>
      <c r="F854" s="2" t="s">
        <v>2187</v>
      </c>
      <c r="G854" s="2" t="s">
        <v>19</v>
      </c>
      <c r="I854" s="2">
        <v>30.0</v>
      </c>
      <c r="K854" s="2" t="s">
        <v>2172</v>
      </c>
      <c r="L854" s="2"/>
      <c r="M854" s="2" t="s">
        <v>2188</v>
      </c>
      <c r="N854" s="2" t="s">
        <v>2188</v>
      </c>
      <c r="O854" s="2" t="s">
        <v>92</v>
      </c>
      <c r="P854" s="2" t="s">
        <v>2189</v>
      </c>
      <c r="Q854" s="2" t="str">
        <f t="shared" si="7"/>
        <v>Bill Title: Create the Volkswagen Settlement Cash Fund and provide duties for the Department of Environmental Quality - Bill Description: Create the Volkswagen Settlement Cash Fund and provide duties for the Department of Environmental Quality</v>
      </c>
      <c r="R854" s="2"/>
      <c r="S854" s="2" t="s">
        <v>145</v>
      </c>
    </row>
    <row r="855" ht="15.75" customHeight="1">
      <c r="A855" s="2" t="s">
        <v>2170</v>
      </c>
      <c r="B855" s="2" t="s">
        <v>2162</v>
      </c>
      <c r="C855" s="2" t="s">
        <v>2087</v>
      </c>
      <c r="D855" s="2" t="s">
        <v>2088</v>
      </c>
      <c r="E855" s="2" t="s">
        <v>2089</v>
      </c>
      <c r="F855" s="2" t="s">
        <v>2190</v>
      </c>
      <c r="G855" s="2" t="s">
        <v>19</v>
      </c>
      <c r="I855" s="2">
        <v>26.0</v>
      </c>
      <c r="K855" s="2" t="s">
        <v>2172</v>
      </c>
      <c r="L855" s="2"/>
      <c r="M855" s="2" t="s">
        <v>2191</v>
      </c>
      <c r="N855" s="2" t="s">
        <v>2191</v>
      </c>
      <c r="O855" s="2" t="s">
        <v>1429</v>
      </c>
      <c r="P855" s="2" t="s">
        <v>478</v>
      </c>
      <c r="Q855" s="2" t="str">
        <f t="shared" si="7"/>
        <v>Bill Title: Provide for an extreme weather preparedness task force and strategic action plan - Bill Description: Provide for an extreme weather preparedness task force and strategic action plan</v>
      </c>
      <c r="R855" s="2"/>
      <c r="S855" s="2" t="s">
        <v>172</v>
      </c>
    </row>
    <row r="856" ht="15.75" customHeight="1">
      <c r="A856" s="2" t="s">
        <v>2170</v>
      </c>
      <c r="B856" s="2" t="s">
        <v>2162</v>
      </c>
      <c r="C856" s="2" t="s">
        <v>2087</v>
      </c>
      <c r="D856" s="2" t="s">
        <v>2088</v>
      </c>
      <c r="E856" s="2" t="s">
        <v>2089</v>
      </c>
      <c r="F856" s="2" t="s">
        <v>2192</v>
      </c>
      <c r="G856" s="2" t="s">
        <v>19</v>
      </c>
      <c r="I856" s="2">
        <v>24.0</v>
      </c>
      <c r="K856" s="2" t="s">
        <v>2172</v>
      </c>
      <c r="L856" s="2"/>
      <c r="M856" s="2" t="s">
        <v>2193</v>
      </c>
      <c r="N856" s="2" t="s">
        <v>2193</v>
      </c>
      <c r="O856" s="2" t="s">
        <v>1279</v>
      </c>
      <c r="P856" s="2" t="s">
        <v>184</v>
      </c>
      <c r="Q856" s="2" t="str">
        <f t="shared" si="7"/>
        <v>Bill Title: Adopt the Community Solar Energy Economic Development Act - Bill Description: Adopt the Community Solar Energy Economic Development Act</v>
      </c>
      <c r="R856" s="2"/>
      <c r="S856" s="2" t="s">
        <v>145</v>
      </c>
    </row>
    <row r="857" ht="15.75" customHeight="1">
      <c r="A857" s="2" t="s">
        <v>2170</v>
      </c>
      <c r="B857" s="2" t="s">
        <v>2162</v>
      </c>
      <c r="C857" s="2" t="s">
        <v>2087</v>
      </c>
      <c r="D857" s="2" t="s">
        <v>2088</v>
      </c>
      <c r="E857" s="2" t="s">
        <v>2089</v>
      </c>
      <c r="F857" s="2" t="s">
        <v>2194</v>
      </c>
      <c r="G857" s="2" t="s">
        <v>19</v>
      </c>
      <c r="I857" s="2">
        <v>23.0</v>
      </c>
      <c r="K857" s="2" t="s">
        <v>2172</v>
      </c>
      <c r="L857" s="2"/>
      <c r="M857" s="2" t="s">
        <v>2195</v>
      </c>
      <c r="N857" s="2" t="s">
        <v>2195</v>
      </c>
      <c r="O857" s="2" t="s">
        <v>35</v>
      </c>
      <c r="P857" s="2" t="s">
        <v>1404</v>
      </c>
      <c r="Q857" s="2" t="str">
        <f t="shared" si="7"/>
        <v>Bill Title: Change provisions relating to the nameplate capacity tax - Bill Description: Change provisions relating to the nameplate capacity tax</v>
      </c>
      <c r="R857" s="2"/>
      <c r="S857" s="2" t="s">
        <v>65</v>
      </c>
    </row>
    <row r="858" ht="15.75" customHeight="1">
      <c r="A858" s="2" t="s">
        <v>2170</v>
      </c>
      <c r="B858" s="2" t="s">
        <v>2162</v>
      </c>
      <c r="C858" s="2" t="s">
        <v>2087</v>
      </c>
      <c r="D858" s="2" t="s">
        <v>2088</v>
      </c>
      <c r="E858" s="2" t="s">
        <v>2089</v>
      </c>
      <c r="F858" s="2" t="s">
        <v>2196</v>
      </c>
      <c r="G858" s="2" t="s">
        <v>19</v>
      </c>
      <c r="I858" s="2">
        <v>22.0</v>
      </c>
      <c r="K858" s="2" t="s">
        <v>2172</v>
      </c>
      <c r="L858" s="2"/>
      <c r="M858" s="2" t="s">
        <v>2197</v>
      </c>
      <c r="N858" s="2" t="s">
        <v>2197</v>
      </c>
      <c r="O858" s="2" t="s">
        <v>35</v>
      </c>
      <c r="P858" s="2" t="s">
        <v>470</v>
      </c>
      <c r="Q858" s="2" t="str">
        <f t="shared" si="7"/>
        <v>Bill Title: Change provisions relating to privately developed renewable energy generation facilities - Bill Description: Change provisions relating to privately developed renewable energy generation facilities</v>
      </c>
      <c r="R858" s="2"/>
      <c r="S858" s="2" t="s">
        <v>31</v>
      </c>
    </row>
    <row r="859" ht="15.75" customHeight="1">
      <c r="A859" s="2" t="s">
        <v>2170</v>
      </c>
      <c r="B859" s="2" t="s">
        <v>2162</v>
      </c>
      <c r="C859" s="2" t="s">
        <v>2087</v>
      </c>
      <c r="D859" s="2" t="s">
        <v>2088</v>
      </c>
      <c r="E859" s="2" t="s">
        <v>2089</v>
      </c>
      <c r="F859" s="2" t="s">
        <v>2198</v>
      </c>
      <c r="G859" s="2" t="s">
        <v>19</v>
      </c>
      <c r="I859" s="2">
        <v>22.0</v>
      </c>
      <c r="K859" s="2" t="s">
        <v>2172</v>
      </c>
      <c r="L859" s="2"/>
      <c r="M859" s="2" t="s">
        <v>2199</v>
      </c>
      <c r="N859" s="2" t="s">
        <v>2199</v>
      </c>
      <c r="O859" s="2" t="s">
        <v>640</v>
      </c>
      <c r="P859" s="2" t="s">
        <v>1404</v>
      </c>
      <c r="Q859" s="2" t="str">
        <f t="shared" si="7"/>
        <v>Bill Title: Adopt the Wind, Solar, and Fuel Cell Business Financing Act - Bill Description: Adopt the Wind, Solar, and Fuel Cell Business Financing Act</v>
      </c>
      <c r="R859" s="2"/>
      <c r="S859" s="2" t="s">
        <v>145</v>
      </c>
    </row>
    <row r="860" ht="15.75" customHeight="1">
      <c r="A860" s="2" t="s">
        <v>2170</v>
      </c>
      <c r="B860" s="2" t="s">
        <v>2162</v>
      </c>
      <c r="C860" s="2" t="s">
        <v>2087</v>
      </c>
      <c r="D860" s="2" t="s">
        <v>2088</v>
      </c>
      <c r="E860" s="2" t="s">
        <v>2089</v>
      </c>
      <c r="F860" s="2" t="s">
        <v>2200</v>
      </c>
      <c r="G860" s="2" t="s">
        <v>19</v>
      </c>
      <c r="I860" s="2">
        <v>21.0</v>
      </c>
      <c r="K860" s="2" t="s">
        <v>2172</v>
      </c>
      <c r="L860" s="2"/>
      <c r="M860" s="2" t="s">
        <v>2201</v>
      </c>
      <c r="N860" s="2" t="s">
        <v>2201</v>
      </c>
      <c r="O860" s="2" t="s">
        <v>128</v>
      </c>
      <c r="P860" s="2" t="s">
        <v>478</v>
      </c>
      <c r="Q860" s="2" t="str">
        <f t="shared" si="7"/>
        <v>Bill Title: Adopt the Wind Energy Expansion Act - Bill Description: Adopt the Wind Energy Expansion Act</v>
      </c>
      <c r="R860" s="2"/>
      <c r="S860" s="2" t="s">
        <v>44</v>
      </c>
    </row>
    <row r="861" ht="15.75" customHeight="1">
      <c r="A861" s="2" t="s">
        <v>2170</v>
      </c>
      <c r="B861" s="2" t="s">
        <v>2162</v>
      </c>
      <c r="C861" s="2" t="s">
        <v>2087</v>
      </c>
      <c r="D861" s="2" t="s">
        <v>2088</v>
      </c>
      <c r="E861" s="2" t="s">
        <v>2089</v>
      </c>
      <c r="F861" s="2" t="s">
        <v>2202</v>
      </c>
      <c r="G861" s="2" t="s">
        <v>19</v>
      </c>
      <c r="I861" s="2">
        <v>21.0</v>
      </c>
      <c r="K861" s="2" t="s">
        <v>2172</v>
      </c>
      <c r="L861" s="2"/>
      <c r="M861" s="2" t="s">
        <v>2178</v>
      </c>
      <c r="N861" s="2" t="s">
        <v>2178</v>
      </c>
      <c r="O861" s="2" t="s">
        <v>35</v>
      </c>
      <c r="P861" s="2" t="s">
        <v>2203</v>
      </c>
      <c r="Q861" s="2" t="str">
        <f t="shared" si="7"/>
        <v>Bill Title: Change a renewable energy tax credit - Bill Description: Change a renewable energy tax credit</v>
      </c>
      <c r="R861" s="2"/>
      <c r="S861" s="2" t="s">
        <v>145</v>
      </c>
    </row>
    <row r="862" ht="15.75" customHeight="1">
      <c r="A862" s="2" t="s">
        <v>2170</v>
      </c>
      <c r="B862" s="2" t="s">
        <v>2162</v>
      </c>
      <c r="C862" s="2" t="s">
        <v>2087</v>
      </c>
      <c r="D862" s="2" t="s">
        <v>2088</v>
      </c>
      <c r="E862" s="2" t="s">
        <v>2089</v>
      </c>
      <c r="F862" s="2" t="s">
        <v>2204</v>
      </c>
      <c r="G862" s="2" t="s">
        <v>19</v>
      </c>
      <c r="I862" s="2">
        <v>20.0</v>
      </c>
      <c r="K862" s="2" t="s">
        <v>2172</v>
      </c>
      <c r="L862" s="2"/>
      <c r="M862" s="2" t="s">
        <v>2205</v>
      </c>
      <c r="N862" s="2" t="s">
        <v>2205</v>
      </c>
      <c r="O862" s="2" t="s">
        <v>208</v>
      </c>
      <c r="P862" s="2" t="s">
        <v>478</v>
      </c>
      <c r="Q862" s="2" t="str">
        <f t="shared" si="7"/>
        <v>Bill Title: Change the Property Assessed Clean Energy Act - Bill Description: Change the Property Assessed Clean Energy Act</v>
      </c>
      <c r="R862" s="2"/>
      <c r="S862" s="2" t="s">
        <v>145</v>
      </c>
    </row>
    <row r="863" ht="15.75" customHeight="1">
      <c r="A863" s="2" t="s">
        <v>2170</v>
      </c>
      <c r="B863" s="2" t="s">
        <v>2162</v>
      </c>
      <c r="C863" s="2" t="s">
        <v>2087</v>
      </c>
      <c r="D863" s="2" t="s">
        <v>2088</v>
      </c>
      <c r="E863" s="2" t="s">
        <v>2089</v>
      </c>
      <c r="F863" s="2" t="s">
        <v>2206</v>
      </c>
      <c r="G863" s="2" t="s">
        <v>19</v>
      </c>
      <c r="I863" s="2">
        <v>19.0</v>
      </c>
      <c r="K863" s="2" t="s">
        <v>2172</v>
      </c>
      <c r="L863" s="2"/>
      <c r="M863" s="2" t="s">
        <v>2207</v>
      </c>
      <c r="N863" s="2" t="s">
        <v>2207</v>
      </c>
      <c r="O863" s="2" t="s">
        <v>1248</v>
      </c>
      <c r="P863" s="2" t="s">
        <v>478</v>
      </c>
      <c r="Q863" s="2" t="str">
        <f t="shared" si="7"/>
        <v>Bill Title: Provide for virtual net metering - Bill Description: Provide for virtual net metering</v>
      </c>
      <c r="R863" s="2"/>
      <c r="S863" s="2" t="s">
        <v>44</v>
      </c>
    </row>
    <row r="864" ht="15.75" customHeight="1">
      <c r="A864" s="2" t="s">
        <v>2170</v>
      </c>
      <c r="B864" s="2" t="s">
        <v>2162</v>
      </c>
      <c r="C864" s="2" t="s">
        <v>2087</v>
      </c>
      <c r="D864" s="2" t="s">
        <v>2088</v>
      </c>
      <c r="E864" s="2" t="s">
        <v>2089</v>
      </c>
      <c r="F864" s="2" t="s">
        <v>2208</v>
      </c>
      <c r="G864" s="2" t="s">
        <v>19</v>
      </c>
      <c r="I864" s="2">
        <v>18.0</v>
      </c>
      <c r="K864" s="2" t="s">
        <v>2172</v>
      </c>
      <c r="L864" s="2"/>
      <c r="M864" s="2" t="s">
        <v>2209</v>
      </c>
      <c r="N864" s="2" t="s">
        <v>2209</v>
      </c>
      <c r="O864" s="2" t="s">
        <v>51</v>
      </c>
      <c r="P864" s="2" t="s">
        <v>478</v>
      </c>
      <c r="Q864" s="2" t="str">
        <f t="shared" si="7"/>
        <v>Bill Title: Change the definition of qualified facility for purposes of net metering - Bill Description: Change the definition of qualified facility for purposes of net metering</v>
      </c>
      <c r="R864" s="2"/>
      <c r="S864" s="2" t="s">
        <v>44</v>
      </c>
    </row>
    <row r="865" ht="15.75" customHeight="1">
      <c r="A865" s="2" t="s">
        <v>2170</v>
      </c>
      <c r="B865" s="2" t="s">
        <v>2162</v>
      </c>
      <c r="C865" s="2" t="s">
        <v>2087</v>
      </c>
      <c r="D865" s="2" t="s">
        <v>2088</v>
      </c>
      <c r="E865" s="2" t="s">
        <v>2089</v>
      </c>
      <c r="F865" s="2" t="s">
        <v>2210</v>
      </c>
      <c r="G865" s="2" t="s">
        <v>19</v>
      </c>
      <c r="I865" s="2">
        <v>18.0</v>
      </c>
      <c r="K865" s="2" t="s">
        <v>2172</v>
      </c>
      <c r="L865" s="2"/>
      <c r="M865" s="2" t="s">
        <v>2211</v>
      </c>
      <c r="N865" s="2" t="s">
        <v>2211</v>
      </c>
      <c r="O865" s="2" t="s">
        <v>143</v>
      </c>
      <c r="P865" s="2" t="s">
        <v>478</v>
      </c>
      <c r="Q865" s="2" t="str">
        <f t="shared" si="7"/>
        <v>Bill Title: Appropriate funds for capital construction - Bill Description: Appropriate funds for capital construction</v>
      </c>
      <c r="R865" s="2"/>
    </row>
    <row r="866" ht="15.75" customHeight="1">
      <c r="A866" s="2" t="s">
        <v>2170</v>
      </c>
      <c r="B866" s="2" t="s">
        <v>2162</v>
      </c>
      <c r="C866" s="2" t="s">
        <v>2087</v>
      </c>
      <c r="D866" s="2" t="s">
        <v>2088</v>
      </c>
      <c r="E866" s="2" t="s">
        <v>2089</v>
      </c>
      <c r="F866" s="2" t="s">
        <v>2212</v>
      </c>
      <c r="G866" s="2" t="s">
        <v>19</v>
      </c>
      <c r="I866" s="2">
        <v>18.0</v>
      </c>
      <c r="K866" s="2" t="s">
        <v>2172</v>
      </c>
      <c r="L866" s="2"/>
      <c r="M866" s="2" t="s">
        <v>2213</v>
      </c>
      <c r="N866" s="2" t="s">
        <v>2213</v>
      </c>
      <c r="O866" s="2" t="s">
        <v>800</v>
      </c>
      <c r="P866" s="2" t="s">
        <v>1236</v>
      </c>
      <c r="Q866" s="2" t="str">
        <f t="shared" si="7"/>
        <v>Bill Title: Provide duties for the Climate Assessment Response Committee - Bill Description: Provide duties for the Climate Assessment Response Committee</v>
      </c>
      <c r="R866" s="2"/>
      <c r="S866" s="2" t="s">
        <v>172</v>
      </c>
    </row>
    <row r="867" ht="15.75" customHeight="1">
      <c r="A867" s="2" t="s">
        <v>2170</v>
      </c>
      <c r="B867" s="2" t="s">
        <v>2162</v>
      </c>
      <c r="C867" s="2" t="s">
        <v>2087</v>
      </c>
      <c r="D867" s="2" t="s">
        <v>2088</v>
      </c>
      <c r="E867" s="2" t="s">
        <v>2089</v>
      </c>
      <c r="F867" s="2" t="s">
        <v>2214</v>
      </c>
      <c r="G867" s="2" t="s">
        <v>19</v>
      </c>
      <c r="I867" s="2">
        <v>17.0</v>
      </c>
      <c r="K867" s="2" t="s">
        <v>2172</v>
      </c>
      <c r="L867" s="2"/>
      <c r="M867" s="2" t="s">
        <v>2215</v>
      </c>
      <c r="N867" s="2" t="s">
        <v>2215</v>
      </c>
      <c r="O867" s="2" t="s">
        <v>128</v>
      </c>
      <c r="P867" s="2" t="s">
        <v>73</v>
      </c>
      <c r="Q867" s="2" t="str">
        <f t="shared" si="7"/>
        <v>Bill Title: Appropriate funds for the Nebraska Wind Applications Center - Bill Description: Appropriate funds for the Nebraska Wind Applications Center</v>
      </c>
      <c r="R867" s="2"/>
      <c r="S867" s="2" t="s">
        <v>44</v>
      </c>
    </row>
    <row r="868" ht="15.75" customHeight="1">
      <c r="A868" s="2" t="s">
        <v>2170</v>
      </c>
      <c r="B868" s="2" t="s">
        <v>2162</v>
      </c>
      <c r="C868" s="2" t="s">
        <v>2087</v>
      </c>
      <c r="D868" s="2" t="s">
        <v>2088</v>
      </c>
      <c r="E868" s="2" t="s">
        <v>2089</v>
      </c>
      <c r="F868" s="2" t="s">
        <v>2216</v>
      </c>
      <c r="G868" s="2" t="s">
        <v>19</v>
      </c>
      <c r="I868" s="2">
        <v>17.0</v>
      </c>
      <c r="K868" s="2" t="s">
        <v>2172</v>
      </c>
      <c r="L868" s="2"/>
      <c r="M868" s="2" t="s">
        <v>2205</v>
      </c>
      <c r="N868" s="2" t="s">
        <v>2205</v>
      </c>
      <c r="O868" s="2" t="s">
        <v>208</v>
      </c>
      <c r="P868" s="2" t="s">
        <v>2203</v>
      </c>
      <c r="Q868" s="2" t="str">
        <f t="shared" si="7"/>
        <v>Bill Title: Change the Property Assessed Clean Energy Act - Bill Description: Change the Property Assessed Clean Energy Act</v>
      </c>
      <c r="R868" s="2"/>
      <c r="S868" s="2" t="s">
        <v>145</v>
      </c>
    </row>
    <row r="869" ht="15.75" customHeight="1">
      <c r="A869" s="2" t="s">
        <v>2170</v>
      </c>
      <c r="B869" s="2" t="s">
        <v>2162</v>
      </c>
      <c r="C869" s="2" t="s">
        <v>2087</v>
      </c>
      <c r="D869" s="2" t="s">
        <v>2088</v>
      </c>
      <c r="E869" s="2" t="s">
        <v>2089</v>
      </c>
      <c r="F869" s="2" t="s">
        <v>2217</v>
      </c>
      <c r="G869" s="2" t="s">
        <v>19</v>
      </c>
      <c r="I869" s="2">
        <v>16.0</v>
      </c>
      <c r="K869" s="2" t="s">
        <v>2172</v>
      </c>
      <c r="L869" s="2"/>
      <c r="M869" s="2" t="s">
        <v>2178</v>
      </c>
      <c r="N869" s="2" t="s">
        <v>2178</v>
      </c>
      <c r="O869" s="2" t="s">
        <v>274</v>
      </c>
      <c r="P869" s="2" t="s">
        <v>2189</v>
      </c>
      <c r="Q869" s="2" t="str">
        <f t="shared" si="7"/>
        <v>Bill Title: Change a renewable energy tax credit - Bill Description: Change a renewable energy tax credit</v>
      </c>
      <c r="R869" s="2"/>
    </row>
    <row r="870" ht="15.75" customHeight="1">
      <c r="A870" s="2" t="s">
        <v>2170</v>
      </c>
      <c r="B870" s="2" t="s">
        <v>2162</v>
      </c>
      <c r="C870" s="2" t="s">
        <v>2087</v>
      </c>
      <c r="D870" s="2" t="s">
        <v>2088</v>
      </c>
      <c r="E870" s="2" t="s">
        <v>2089</v>
      </c>
      <c r="F870" s="2" t="s">
        <v>2218</v>
      </c>
      <c r="G870" s="2" t="s">
        <v>19</v>
      </c>
      <c r="I870" s="2">
        <v>16.0</v>
      </c>
      <c r="K870" s="2" t="s">
        <v>2172</v>
      </c>
      <c r="L870" s="2"/>
      <c r="M870" s="2" t="s">
        <v>2219</v>
      </c>
      <c r="N870" s="2" t="s">
        <v>2219</v>
      </c>
      <c r="O870" s="2" t="s">
        <v>640</v>
      </c>
      <c r="P870" s="2" t="s">
        <v>144</v>
      </c>
      <c r="Q870" s="2" t="str">
        <f t="shared" si="7"/>
        <v>Bill Title: Provide tax incentives under the Nebraska Advantage Act for renewable energy projects - Bill Description: Provide tax incentives under the Nebraska Advantage Act for renewable energy projects</v>
      </c>
      <c r="R870" s="2"/>
    </row>
    <row r="871" ht="15.75" customHeight="1">
      <c r="A871" s="2" t="s">
        <v>2170</v>
      </c>
      <c r="B871" s="2" t="s">
        <v>2162</v>
      </c>
      <c r="C871" s="2" t="s">
        <v>2087</v>
      </c>
      <c r="D871" s="2" t="s">
        <v>2088</v>
      </c>
      <c r="E871" s="2" t="s">
        <v>2089</v>
      </c>
      <c r="F871" s="2" t="s">
        <v>2220</v>
      </c>
      <c r="G871" s="2" t="s">
        <v>19</v>
      </c>
      <c r="I871" s="2">
        <v>16.0</v>
      </c>
      <c r="K871" s="2" t="s">
        <v>2172</v>
      </c>
      <c r="L871" s="2"/>
      <c r="M871" s="2" t="s">
        <v>2221</v>
      </c>
      <c r="N871" s="2" t="s">
        <v>2221</v>
      </c>
      <c r="O871" s="2" t="s">
        <v>208</v>
      </c>
      <c r="P871" s="2" t="s">
        <v>2189</v>
      </c>
      <c r="Q871" s="2" t="str">
        <f t="shared" si="7"/>
        <v>Bill Title: Change provisions relating to jointly created clean energy assessment districts under the Property Assessed Clean Energy Act - Bill Description: Change provisions relating to jointly created clean energy assessment districts under the Property Assessed Clean Energy Act</v>
      </c>
      <c r="R871" s="2"/>
      <c r="S871" s="2" t="s">
        <v>145</v>
      </c>
    </row>
    <row r="872" ht="15.75" customHeight="1">
      <c r="A872" s="2" t="s">
        <v>2170</v>
      </c>
      <c r="B872" s="2" t="s">
        <v>2162</v>
      </c>
      <c r="C872" s="2" t="s">
        <v>2087</v>
      </c>
      <c r="D872" s="2" t="s">
        <v>2088</v>
      </c>
      <c r="E872" s="2" t="s">
        <v>2089</v>
      </c>
      <c r="F872" s="2" t="s">
        <v>2222</v>
      </c>
      <c r="G872" s="2" t="s">
        <v>19</v>
      </c>
      <c r="I872" s="2">
        <v>16.0</v>
      </c>
      <c r="K872" s="2" t="s">
        <v>2172</v>
      </c>
      <c r="L872" s="2"/>
      <c r="M872" s="2" t="s">
        <v>2178</v>
      </c>
      <c r="N872" s="2" t="s">
        <v>2178</v>
      </c>
      <c r="O872" s="2" t="s">
        <v>274</v>
      </c>
      <c r="P872" s="2" t="s">
        <v>144</v>
      </c>
      <c r="Q872" s="2" t="str">
        <f t="shared" si="7"/>
        <v>Bill Title: Change a renewable energy tax credit - Bill Description: Change a renewable energy tax credit</v>
      </c>
      <c r="R872" s="2"/>
      <c r="S872" s="2" t="s">
        <v>145</v>
      </c>
    </row>
    <row r="873" ht="15.75" customHeight="1">
      <c r="A873" s="2" t="s">
        <v>2170</v>
      </c>
      <c r="B873" s="2" t="s">
        <v>2162</v>
      </c>
      <c r="C873" s="2" t="s">
        <v>2087</v>
      </c>
      <c r="D873" s="2" t="s">
        <v>2088</v>
      </c>
      <c r="E873" s="2" t="s">
        <v>2089</v>
      </c>
      <c r="F873" s="2" t="s">
        <v>2223</v>
      </c>
      <c r="G873" s="2" t="s">
        <v>19</v>
      </c>
      <c r="I873" s="2">
        <v>16.0</v>
      </c>
      <c r="K873" s="2" t="s">
        <v>2172</v>
      </c>
      <c r="L873" s="2"/>
      <c r="M873" s="2" t="s">
        <v>2224</v>
      </c>
      <c r="N873" s="2" t="s">
        <v>2224</v>
      </c>
      <c r="O873" s="2" t="s">
        <v>35</v>
      </c>
      <c r="P873" s="2" t="s">
        <v>144</v>
      </c>
      <c r="Q873" s="2" t="str">
        <f t="shared" si="7"/>
        <v>Bill Title: Change provisions relating to the Rural Community-Based Energy Development Act - Bill Description: Change provisions relating to the Rural Community-Based Energy Development Act</v>
      </c>
      <c r="R873" s="2"/>
      <c r="S873" s="2" t="s">
        <v>44</v>
      </c>
    </row>
    <row r="874" ht="15.75" customHeight="1">
      <c r="A874" s="2" t="s">
        <v>2170</v>
      </c>
      <c r="B874" s="2" t="s">
        <v>2162</v>
      </c>
      <c r="C874" s="2" t="s">
        <v>2087</v>
      </c>
      <c r="D874" s="2" t="s">
        <v>2088</v>
      </c>
      <c r="E874" s="2" t="s">
        <v>2089</v>
      </c>
      <c r="F874" s="2" t="s">
        <v>2225</v>
      </c>
      <c r="G874" s="2" t="s">
        <v>19</v>
      </c>
      <c r="I874" s="2">
        <v>16.0</v>
      </c>
      <c r="K874" s="2" t="s">
        <v>2172</v>
      </c>
      <c r="L874" s="2"/>
      <c r="M874" s="2" t="s">
        <v>2195</v>
      </c>
      <c r="N874" s="2" t="s">
        <v>2195</v>
      </c>
      <c r="O874" s="2" t="s">
        <v>128</v>
      </c>
      <c r="P874" s="2" t="s">
        <v>754</v>
      </c>
      <c r="Q874" s="2" t="str">
        <f t="shared" si="7"/>
        <v>Bill Title: Change provisions relating to the nameplate capacity tax - Bill Description: Change provisions relating to the nameplate capacity tax</v>
      </c>
      <c r="R874" s="2"/>
      <c r="S874" s="2" t="s">
        <v>145</v>
      </c>
    </row>
    <row r="875" ht="15.75" customHeight="1">
      <c r="A875" s="2" t="s">
        <v>2170</v>
      </c>
      <c r="B875" s="2" t="s">
        <v>2162</v>
      </c>
      <c r="C875" s="2" t="s">
        <v>2087</v>
      </c>
      <c r="D875" s="2" t="s">
        <v>2088</v>
      </c>
      <c r="E875" s="2" t="s">
        <v>2089</v>
      </c>
      <c r="F875" s="2" t="s">
        <v>2226</v>
      </c>
      <c r="G875" s="2" t="s">
        <v>19</v>
      </c>
      <c r="I875" s="2">
        <v>15.0</v>
      </c>
      <c r="K875" s="2" t="s">
        <v>2172</v>
      </c>
      <c r="L875" s="2"/>
      <c r="M875" s="2" t="s">
        <v>2227</v>
      </c>
      <c r="N875" s="2" t="s">
        <v>2227</v>
      </c>
      <c r="O875" s="2" t="s">
        <v>35</v>
      </c>
      <c r="P875" s="2" t="s">
        <v>993</v>
      </c>
      <c r="Q875" s="2" t="str">
        <f t="shared" si="7"/>
        <v>Bill Title: Change application provisions relating to electric transmission lines and development of renewable energy sources - Bill Description: Change application provisions relating to electric transmission lines and development of renewable energy sources</v>
      </c>
      <c r="R875" s="2"/>
    </row>
    <row r="876" ht="15.75" customHeight="1">
      <c r="A876" s="2" t="s">
        <v>2170</v>
      </c>
      <c r="B876" s="2" t="s">
        <v>2162</v>
      </c>
      <c r="C876" s="2" t="s">
        <v>2087</v>
      </c>
      <c r="D876" s="2" t="s">
        <v>2088</v>
      </c>
      <c r="E876" s="2" t="s">
        <v>2089</v>
      </c>
      <c r="F876" s="2" t="s">
        <v>2228</v>
      </c>
      <c r="G876" s="2" t="s">
        <v>19</v>
      </c>
      <c r="I876" s="2">
        <v>15.0</v>
      </c>
      <c r="K876" s="2" t="s">
        <v>2172</v>
      </c>
      <c r="L876" s="2"/>
      <c r="M876" s="2" t="s">
        <v>2229</v>
      </c>
      <c r="N876" s="2" t="s">
        <v>2229</v>
      </c>
      <c r="O876" s="2" t="s">
        <v>274</v>
      </c>
      <c r="P876" s="2" t="s">
        <v>215</v>
      </c>
      <c r="Q876" s="2" t="str">
        <f t="shared" si="7"/>
        <v>Bill Title: Provide tax incentives for renewable energy projects under the Nebraska Advantage Act - Bill Description: Provide tax incentives for renewable energy projects under the Nebraska Advantage Act</v>
      </c>
      <c r="R876" s="2"/>
    </row>
    <row r="877" ht="15.75" customHeight="1">
      <c r="A877" s="2" t="s">
        <v>2170</v>
      </c>
      <c r="B877" s="2" t="s">
        <v>2162</v>
      </c>
      <c r="C877" s="2" t="s">
        <v>2087</v>
      </c>
      <c r="D877" s="2" t="s">
        <v>2088</v>
      </c>
      <c r="E877" s="2" t="s">
        <v>2089</v>
      </c>
      <c r="F877" s="2" t="s">
        <v>2230</v>
      </c>
      <c r="G877" s="2" t="s">
        <v>19</v>
      </c>
      <c r="I877" s="2">
        <v>13.0</v>
      </c>
      <c r="K877" s="2" t="s">
        <v>2172</v>
      </c>
      <c r="L877" s="2"/>
      <c r="M877" s="2" t="s">
        <v>2231</v>
      </c>
      <c r="N877" s="2" t="s">
        <v>2231</v>
      </c>
      <c r="O877" s="2" t="s">
        <v>800</v>
      </c>
      <c r="P877" s="2" t="s">
        <v>478</v>
      </c>
      <c r="Q877" s="2" t="str">
        <f t="shared" si="7"/>
        <v>Bill Title: Change duties of the Climate Assessment Response Committee - Bill Description: Change duties of the Climate Assessment Response Committee</v>
      </c>
      <c r="R877" s="2"/>
      <c r="S877" s="2" t="s">
        <v>172</v>
      </c>
    </row>
    <row r="878" ht="15.75" customHeight="1">
      <c r="A878" s="2" t="s">
        <v>2170</v>
      </c>
      <c r="B878" s="2" t="s">
        <v>2162</v>
      </c>
      <c r="C878" s="2" t="s">
        <v>2087</v>
      </c>
      <c r="D878" s="2" t="s">
        <v>2088</v>
      </c>
      <c r="E878" s="2" t="s">
        <v>2089</v>
      </c>
      <c r="F878" s="2" t="s">
        <v>2232</v>
      </c>
      <c r="G878" s="2" t="s">
        <v>19</v>
      </c>
      <c r="I878" s="2">
        <v>11.0</v>
      </c>
      <c r="K878" s="2" t="s">
        <v>2172</v>
      </c>
      <c r="L878" s="2"/>
      <c r="M878" s="2" t="s">
        <v>2178</v>
      </c>
      <c r="N878" s="2" t="s">
        <v>2178</v>
      </c>
      <c r="O878" s="2" t="s">
        <v>35</v>
      </c>
      <c r="P878" s="2" t="s">
        <v>144</v>
      </c>
      <c r="Q878" s="2" t="str">
        <f t="shared" si="7"/>
        <v>Bill Title: Change a renewable energy tax credit - Bill Description: Change a renewable energy tax credit</v>
      </c>
      <c r="R878" s="2"/>
    </row>
    <row r="879" ht="15.75" customHeight="1">
      <c r="A879" s="2" t="s">
        <v>2170</v>
      </c>
      <c r="B879" s="2" t="s">
        <v>2162</v>
      </c>
      <c r="C879" s="2" t="s">
        <v>2087</v>
      </c>
      <c r="D879" s="2" t="s">
        <v>2088</v>
      </c>
      <c r="E879" s="2" t="s">
        <v>2089</v>
      </c>
      <c r="F879" s="2" t="s">
        <v>2233</v>
      </c>
      <c r="G879" s="2" t="s">
        <v>19</v>
      </c>
      <c r="I879" s="2">
        <v>10.0</v>
      </c>
      <c r="K879" s="2" t="s">
        <v>2172</v>
      </c>
      <c r="L879" s="2"/>
      <c r="M879" s="2" t="s">
        <v>2234</v>
      </c>
      <c r="N879" s="2" t="s">
        <v>2234</v>
      </c>
      <c r="O879" s="2" t="s">
        <v>2235</v>
      </c>
      <c r="P879" s="2" t="s">
        <v>2189</v>
      </c>
      <c r="Q879" s="2" t="str">
        <f t="shared" si="7"/>
        <v>Bill Title: Change provisions relating to wind and solar energy agreements - Bill Description: Change provisions relating to wind and solar energy agreements</v>
      </c>
      <c r="R879" s="2"/>
    </row>
    <row r="880" ht="15.75" customHeight="1">
      <c r="A880" s="2" t="s">
        <v>2170</v>
      </c>
      <c r="B880" s="2" t="s">
        <v>2162</v>
      </c>
      <c r="C880" s="2" t="s">
        <v>2087</v>
      </c>
      <c r="D880" s="2" t="s">
        <v>2088</v>
      </c>
      <c r="E880" s="2" t="s">
        <v>2089</v>
      </c>
      <c r="F880" s="2" t="s">
        <v>2236</v>
      </c>
      <c r="G880" s="2" t="s">
        <v>19</v>
      </c>
      <c r="I880" s="2">
        <v>10.0</v>
      </c>
      <c r="K880" s="2" t="s">
        <v>2172</v>
      </c>
      <c r="L880" s="2"/>
      <c r="M880" s="2" t="s">
        <v>2237</v>
      </c>
      <c r="N880" s="2" t="s">
        <v>2237</v>
      </c>
      <c r="O880" s="2" t="s">
        <v>1259</v>
      </c>
      <c r="P880" s="2" t="s">
        <v>470</v>
      </c>
      <c r="Q880" s="2" t="str">
        <f t="shared" si="7"/>
        <v>Bill Title: Change provisions governing tax credits for energy generation facilities and property taxation - Bill Description: Change provisions governing tax credits for energy generation facilities and property taxation</v>
      </c>
      <c r="R880" s="2"/>
    </row>
    <row r="881" ht="15.75" customHeight="1">
      <c r="A881" s="2" t="s">
        <v>2170</v>
      </c>
      <c r="B881" s="2" t="s">
        <v>2162</v>
      </c>
      <c r="C881" s="2" t="s">
        <v>2087</v>
      </c>
      <c r="D881" s="2" t="s">
        <v>2088</v>
      </c>
      <c r="E881" s="2" t="s">
        <v>2089</v>
      </c>
      <c r="F881" s="2" t="s">
        <v>2238</v>
      </c>
      <c r="G881" s="2" t="s">
        <v>19</v>
      </c>
      <c r="I881" s="2">
        <v>10.0</v>
      </c>
      <c r="K881" s="2" t="s">
        <v>2172</v>
      </c>
      <c r="L881" s="2"/>
      <c r="M881" s="2" t="s">
        <v>2239</v>
      </c>
      <c r="N881" s="2" t="s">
        <v>2239</v>
      </c>
      <c r="O881" s="2" t="s">
        <v>214</v>
      </c>
      <c r="P881" s="2" t="s">
        <v>1236</v>
      </c>
      <c r="Q881" s="2" t="str">
        <f t="shared" si="7"/>
        <v>Bill Title: Provide an income tax credit relating to purchases of energy star certified materials and equipment - Bill Description: Provide an income tax credit relating to purchases of energy star certified materials and equipment</v>
      </c>
      <c r="R881" s="2"/>
    </row>
    <row r="882" ht="15.75" customHeight="1">
      <c r="A882" s="2" t="s">
        <v>2170</v>
      </c>
      <c r="B882" s="2" t="s">
        <v>2162</v>
      </c>
      <c r="C882" s="2" t="s">
        <v>2087</v>
      </c>
      <c r="D882" s="2" t="s">
        <v>2088</v>
      </c>
      <c r="E882" s="2" t="s">
        <v>2089</v>
      </c>
      <c r="F882" s="2" t="s">
        <v>2240</v>
      </c>
      <c r="G882" s="2" t="s">
        <v>19</v>
      </c>
      <c r="I882" s="2">
        <v>9.0</v>
      </c>
      <c r="K882" s="2" t="s">
        <v>2172</v>
      </c>
      <c r="L882" s="2"/>
      <c r="M882" s="2" t="s">
        <v>2231</v>
      </c>
      <c r="N882" s="2" t="s">
        <v>2231</v>
      </c>
      <c r="O882" s="2" t="s">
        <v>800</v>
      </c>
      <c r="P882" s="2" t="s">
        <v>2189</v>
      </c>
      <c r="Q882" s="2" t="str">
        <f t="shared" si="7"/>
        <v>Bill Title: Change duties of the Climate Assessment Response Committee - Bill Description: Change duties of the Climate Assessment Response Committee</v>
      </c>
      <c r="R882" s="2"/>
      <c r="S882" s="2" t="s">
        <v>172</v>
      </c>
    </row>
    <row r="883" ht="15.75" customHeight="1">
      <c r="A883" s="2" t="s">
        <v>2170</v>
      </c>
      <c r="B883" s="2" t="s">
        <v>2162</v>
      </c>
      <c r="C883" s="2" t="s">
        <v>2087</v>
      </c>
      <c r="D883" s="2" t="s">
        <v>2088</v>
      </c>
      <c r="E883" s="2" t="s">
        <v>2089</v>
      </c>
      <c r="F883" s="2" t="s">
        <v>2241</v>
      </c>
      <c r="G883" s="2" t="s">
        <v>19</v>
      </c>
      <c r="I883" s="2">
        <v>8.0</v>
      </c>
      <c r="K883" s="2" t="s">
        <v>2172</v>
      </c>
      <c r="L883" s="2"/>
      <c r="M883" s="2" t="s">
        <v>2242</v>
      </c>
      <c r="N883" s="2" t="s">
        <v>2242</v>
      </c>
      <c r="O883" s="2" t="s">
        <v>290</v>
      </c>
      <c r="P883" s="2" t="s">
        <v>2243</v>
      </c>
      <c r="Q883" s="2" t="str">
        <f t="shared" si="7"/>
        <v>Bill Title: Update references to the International Energy Conservation Code - Bill Description: Update references to the International Energy Conservation Code</v>
      </c>
      <c r="R883" s="2"/>
    </row>
    <row r="884" ht="15.75" customHeight="1">
      <c r="A884" s="2" t="s">
        <v>2170</v>
      </c>
      <c r="B884" s="2" t="s">
        <v>2162</v>
      </c>
      <c r="C884" s="2" t="s">
        <v>2087</v>
      </c>
      <c r="D884" s="2" t="s">
        <v>2088</v>
      </c>
      <c r="E884" s="2" t="s">
        <v>2089</v>
      </c>
      <c r="F884" s="2" t="s">
        <v>2244</v>
      </c>
      <c r="G884" s="2" t="s">
        <v>19</v>
      </c>
      <c r="I884" s="2">
        <v>7.0</v>
      </c>
      <c r="K884" s="2" t="s">
        <v>2172</v>
      </c>
      <c r="L884" s="2"/>
      <c r="M884" s="2" t="s">
        <v>2245</v>
      </c>
      <c r="N884" s="2" t="s">
        <v>2245</v>
      </c>
      <c r="O884" s="2" t="s">
        <v>143</v>
      </c>
      <c r="P884" s="2" t="s">
        <v>73</v>
      </c>
      <c r="Q884" s="2" t="str">
        <f t="shared" si="7"/>
        <v>Bill Title: Provide powers and duties to the state building division relating to the energy efficiency of state facilities - Bill Description: Provide powers and duties to the state building division relating to the energy efficiency of state facilities</v>
      </c>
      <c r="R884" s="2"/>
    </row>
    <row r="885" ht="15.75" customHeight="1">
      <c r="A885" s="2" t="s">
        <v>2170</v>
      </c>
      <c r="B885" s="2" t="s">
        <v>2162</v>
      </c>
      <c r="C885" s="2" t="s">
        <v>2087</v>
      </c>
      <c r="D885" s="2" t="s">
        <v>2088</v>
      </c>
      <c r="E885" s="2" t="s">
        <v>2089</v>
      </c>
      <c r="F885" s="2" t="s">
        <v>2246</v>
      </c>
      <c r="G885" s="2" t="s">
        <v>19</v>
      </c>
      <c r="I885" s="2">
        <v>7.0</v>
      </c>
      <c r="K885" s="2" t="s">
        <v>2172</v>
      </c>
      <c r="L885" s="2"/>
      <c r="M885" s="2" t="s">
        <v>2247</v>
      </c>
      <c r="N885" s="2" t="s">
        <v>2247</v>
      </c>
      <c r="O885" s="2" t="s">
        <v>1259</v>
      </c>
      <c r="P885" s="2" t="s">
        <v>78</v>
      </c>
      <c r="Q885" s="2" t="str">
        <f t="shared" si="7"/>
        <v>Bill Title: Eliminate provisions relating to a tax credit for wind energy generating facilities - Bill Description: Eliminate provisions relating to a tax credit for wind energy generating facilities</v>
      </c>
      <c r="R885" s="2"/>
    </row>
    <row r="886" ht="15.75" customHeight="1">
      <c r="A886" s="2" t="s">
        <v>2170</v>
      </c>
      <c r="B886" s="2" t="s">
        <v>2162</v>
      </c>
      <c r="C886" s="2" t="s">
        <v>2087</v>
      </c>
      <c r="D886" s="2" t="s">
        <v>2088</v>
      </c>
      <c r="E886" s="2" t="s">
        <v>2089</v>
      </c>
      <c r="F886" s="2" t="s">
        <v>2248</v>
      </c>
      <c r="G886" s="2" t="s">
        <v>19</v>
      </c>
      <c r="I886" s="2">
        <v>7.0</v>
      </c>
      <c r="K886" s="2" t="s">
        <v>2172</v>
      </c>
      <c r="L886" s="2"/>
      <c r="M886" s="2" t="s">
        <v>2249</v>
      </c>
      <c r="N886" s="2" t="s">
        <v>2249</v>
      </c>
      <c r="O886" s="2" t="s">
        <v>512</v>
      </c>
      <c r="P886" s="2" t="s">
        <v>291</v>
      </c>
      <c r="Q886" s="2" t="str">
        <f t="shared" si="7"/>
        <v>Bill Title: Provide the Executive Board of the Legislative Council appoint a special committee to examine issues related to the impacts of climate change on the State of Nebraska - Bill Description: Provide the Executive Board of the Legislative Council appoint a special committee to examine issues related to the impacts of climate change on the State of Nebraska</v>
      </c>
      <c r="R886" s="2"/>
    </row>
    <row r="887" ht="15.75" customHeight="1">
      <c r="A887" s="2" t="s">
        <v>2170</v>
      </c>
      <c r="B887" s="2" t="s">
        <v>2162</v>
      </c>
      <c r="C887" s="2" t="s">
        <v>2087</v>
      </c>
      <c r="D887" s="2" t="s">
        <v>2088</v>
      </c>
      <c r="E887" s="2" t="s">
        <v>2089</v>
      </c>
      <c r="F887" s="2" t="s">
        <v>2250</v>
      </c>
      <c r="G887" s="2" t="s">
        <v>19</v>
      </c>
      <c r="I887" s="2">
        <v>5.0</v>
      </c>
      <c r="K887" s="2" t="s">
        <v>2172</v>
      </c>
      <c r="L887" s="2"/>
      <c r="M887" s="2" t="s">
        <v>2251</v>
      </c>
      <c r="N887" s="2" t="s">
        <v>2251</v>
      </c>
      <c r="O887" s="2" t="s">
        <v>332</v>
      </c>
      <c r="P887" s="2" t="s">
        <v>101</v>
      </c>
      <c r="Q887" s="2" t="str">
        <f t="shared" si="7"/>
        <v>Bill Title: Authorize leases on school lands for solar and wind energy production - Bill Description: Authorize leases on school lands for solar and wind energy production</v>
      </c>
      <c r="R887" s="2"/>
    </row>
    <row r="888" ht="15.75" customHeight="1">
      <c r="A888" s="2" t="s">
        <v>2170</v>
      </c>
      <c r="B888" s="2" t="s">
        <v>2162</v>
      </c>
      <c r="C888" s="2" t="s">
        <v>2087</v>
      </c>
      <c r="D888" s="2" t="s">
        <v>2088</v>
      </c>
      <c r="E888" s="2" t="s">
        <v>2089</v>
      </c>
      <c r="F888" s="2" t="s">
        <v>2252</v>
      </c>
      <c r="G888" s="2" t="s">
        <v>19</v>
      </c>
      <c r="I888" s="2">
        <v>5.0</v>
      </c>
      <c r="K888" s="2" t="s">
        <v>2172</v>
      </c>
      <c r="L888" s="2"/>
      <c r="M888" s="2" t="s">
        <v>2253</v>
      </c>
      <c r="N888" s="2" t="s">
        <v>2253</v>
      </c>
      <c r="O888" s="2" t="s">
        <v>23</v>
      </c>
      <c r="P888" s="2" t="s">
        <v>2254</v>
      </c>
      <c r="Q888" s="2" t="str">
        <f t="shared" si="7"/>
        <v>Bill Title: Require disclosure of hydraulic fracturing treatment information - Bill Description: Require disclosure of hydraulic fracturing treatment information</v>
      </c>
      <c r="R888" s="2"/>
    </row>
    <row r="889" ht="15.75" customHeight="1">
      <c r="A889" s="2" t="s">
        <v>2170</v>
      </c>
      <c r="B889" s="2" t="s">
        <v>2162</v>
      </c>
      <c r="C889" s="2" t="s">
        <v>2087</v>
      </c>
      <c r="D889" s="2" t="s">
        <v>2088</v>
      </c>
      <c r="E889" s="2" t="s">
        <v>2089</v>
      </c>
      <c r="F889" s="2" t="s">
        <v>2255</v>
      </c>
      <c r="G889" s="2" t="s">
        <v>19</v>
      </c>
      <c r="I889" s="2">
        <v>4.0</v>
      </c>
      <c r="K889" s="2" t="s">
        <v>2172</v>
      </c>
      <c r="L889" s="2"/>
      <c r="M889" s="2" t="s">
        <v>2256</v>
      </c>
      <c r="N889" s="2" t="s">
        <v>2256</v>
      </c>
      <c r="O889" s="2" t="s">
        <v>143</v>
      </c>
      <c r="P889" s="2" t="s">
        <v>478</v>
      </c>
      <c r="Q889" s="2" t="str">
        <f t="shared" si="7"/>
        <v>Bill Title: Provide requirements relating to energy star certified appliances in the state's competitive bidding process - Bill Description: Provide requirements relating to energy star certified appliances in the state's competitive bidding process</v>
      </c>
      <c r="R889" s="2"/>
    </row>
    <row r="890" ht="15.75" customHeight="1">
      <c r="A890" s="2" t="s">
        <v>2170</v>
      </c>
      <c r="B890" s="2" t="s">
        <v>2162</v>
      </c>
      <c r="C890" s="2" t="s">
        <v>2087</v>
      </c>
      <c r="D890" s="2" t="s">
        <v>2088</v>
      </c>
      <c r="E890" s="2" t="s">
        <v>2089</v>
      </c>
      <c r="F890" s="2" t="s">
        <v>2257</v>
      </c>
      <c r="G890" s="2" t="s">
        <v>19</v>
      </c>
      <c r="I890" s="2">
        <v>4.0</v>
      </c>
      <c r="K890" s="2" t="s">
        <v>2172</v>
      </c>
      <c r="L890" s="2"/>
      <c r="M890" s="2" t="s">
        <v>2258</v>
      </c>
      <c r="N890" s="2" t="s">
        <v>2258</v>
      </c>
      <c r="O890" s="2" t="s">
        <v>274</v>
      </c>
      <c r="P890" s="2" t="s">
        <v>144</v>
      </c>
      <c r="Q890" s="2" t="str">
        <f t="shared" si="7"/>
        <v>Bill Title: Create sales and use tax credits for certified renewable export facilities - Bill Description: Create sales and use tax credits for certified renewable export facilities</v>
      </c>
      <c r="R890" s="2"/>
    </row>
    <row r="891" ht="15.75" customHeight="1">
      <c r="A891" s="2" t="s">
        <v>2170</v>
      </c>
      <c r="B891" s="2" t="s">
        <v>2162</v>
      </c>
      <c r="C891" s="2" t="s">
        <v>2087</v>
      </c>
      <c r="D891" s="2" t="s">
        <v>2088</v>
      </c>
      <c r="E891" s="2" t="s">
        <v>2089</v>
      </c>
      <c r="F891" s="2" t="s">
        <v>2259</v>
      </c>
      <c r="G891" s="2" t="s">
        <v>19</v>
      </c>
      <c r="I891" s="2">
        <v>3.0</v>
      </c>
      <c r="K891" s="2" t="s">
        <v>2172</v>
      </c>
      <c r="L891" s="2"/>
      <c r="M891" s="2" t="s">
        <v>2260</v>
      </c>
      <c r="N891" s="2" t="s">
        <v>2260</v>
      </c>
      <c r="O891" s="2" t="s">
        <v>143</v>
      </c>
      <c r="P891" s="2" t="s">
        <v>291</v>
      </c>
      <c r="Q891" s="2" t="str">
        <f t="shared" si="7"/>
        <v>Bill Title: Provide for energy audits under the Deferred Building Renewal Act - Bill Description: Provide for energy audits under the Deferred Building Renewal Act</v>
      </c>
      <c r="R891" s="2"/>
    </row>
    <row r="892" ht="15.75" customHeight="1">
      <c r="A892" s="2" t="s">
        <v>2170</v>
      </c>
      <c r="B892" s="2" t="s">
        <v>2162</v>
      </c>
      <c r="C892" s="2" t="s">
        <v>2087</v>
      </c>
      <c r="D892" s="2" t="s">
        <v>2088</v>
      </c>
      <c r="E892" s="2" t="s">
        <v>2089</v>
      </c>
      <c r="F892" s="2" t="s">
        <v>2261</v>
      </c>
      <c r="G892" s="2" t="s">
        <v>19</v>
      </c>
      <c r="I892" s="2">
        <v>2.0</v>
      </c>
      <c r="K892" s="2" t="s">
        <v>2172</v>
      </c>
      <c r="L892" s="2"/>
      <c r="M892" s="2" t="s">
        <v>2262</v>
      </c>
      <c r="N892" s="2" t="s">
        <v>2262</v>
      </c>
      <c r="P892" s="2" t="s">
        <v>478</v>
      </c>
      <c r="Q892" s="2" t="str">
        <f t="shared" si="7"/>
        <v>Bill Title: Change provisions relating to the use of certain funds by the Department of Environmental Quality - Bill Description: Change provisions relating to the use of certain funds by the Department of Environmental Quality</v>
      </c>
      <c r="R892" s="2"/>
    </row>
    <row r="893" ht="15.75" customHeight="1">
      <c r="A893" s="2" t="s">
        <v>2263</v>
      </c>
      <c r="B893" s="2" t="s">
        <v>2264</v>
      </c>
      <c r="C893" s="2" t="s">
        <v>2087</v>
      </c>
      <c r="D893" s="2" t="s">
        <v>2088</v>
      </c>
      <c r="E893" s="2" t="s">
        <v>2089</v>
      </c>
      <c r="F893" s="2" t="s">
        <v>2265</v>
      </c>
      <c r="G893" s="2" t="s">
        <v>19</v>
      </c>
      <c r="I893" s="2">
        <v>50.0</v>
      </c>
      <c r="K893" s="2" t="s">
        <v>2266</v>
      </c>
      <c r="L893" s="2"/>
      <c r="M893" s="2" t="s">
        <v>2267</v>
      </c>
      <c r="N893" s="2" t="s">
        <v>2267</v>
      </c>
      <c r="O893" s="2" t="s">
        <v>128</v>
      </c>
      <c r="P893" s="2" t="s">
        <v>73</v>
      </c>
      <c r="Q893" s="2" t="str">
        <f t="shared" si="7"/>
        <v>Bill Title: Provide for a moratorium on industrial development of wind energy projects and for a task force study as prescribed - Bill Description: Provide for a moratorium on industrial development of wind energy projects and for a task force study as prescribed</v>
      </c>
      <c r="R893" s="2"/>
      <c r="S893" s="2" t="s">
        <v>31</v>
      </c>
    </row>
    <row r="894" ht="15.75" customHeight="1">
      <c r="A894" s="2" t="s">
        <v>2263</v>
      </c>
      <c r="B894" s="2" t="s">
        <v>2264</v>
      </c>
      <c r="C894" s="2" t="s">
        <v>2087</v>
      </c>
      <c r="D894" s="2" t="s">
        <v>2088</v>
      </c>
      <c r="E894" s="2" t="s">
        <v>2089</v>
      </c>
      <c r="F894" s="2" t="s">
        <v>2268</v>
      </c>
      <c r="G894" s="2" t="s">
        <v>19</v>
      </c>
      <c r="I894" s="2">
        <v>50.0</v>
      </c>
      <c r="K894" s="2" t="s">
        <v>2266</v>
      </c>
      <c r="L894" s="2"/>
      <c r="M894" s="2" t="s">
        <v>2269</v>
      </c>
      <c r="N894" s="2" t="s">
        <v>2269</v>
      </c>
      <c r="O894" s="2" t="s">
        <v>128</v>
      </c>
      <c r="P894" s="2" t="s">
        <v>2203</v>
      </c>
      <c r="Q894" s="2" t="str">
        <f t="shared" si="7"/>
        <v>Bill Title: Provide for decommissioning and reclamation of a wind energy conversion system - Bill Description: Provide for decommissioning and reclamation of a wind energy conversion system</v>
      </c>
      <c r="R894" s="2"/>
      <c r="S894" s="2" t="s">
        <v>31</v>
      </c>
    </row>
    <row r="895" ht="15.75" customHeight="1">
      <c r="A895" s="2" t="s">
        <v>2263</v>
      </c>
      <c r="B895" s="2" t="s">
        <v>2264</v>
      </c>
      <c r="C895" s="2" t="s">
        <v>2087</v>
      </c>
      <c r="D895" s="2" t="s">
        <v>2088</v>
      </c>
      <c r="E895" s="2" t="s">
        <v>2089</v>
      </c>
      <c r="F895" s="2" t="s">
        <v>2270</v>
      </c>
      <c r="G895" s="2" t="s">
        <v>19</v>
      </c>
      <c r="I895" s="2">
        <v>39.0</v>
      </c>
      <c r="K895" s="2" t="s">
        <v>2266</v>
      </c>
      <c r="L895" s="2"/>
      <c r="M895" s="2" t="s">
        <v>2271</v>
      </c>
      <c r="N895" s="2" t="s">
        <v>2271</v>
      </c>
      <c r="O895" s="2" t="s">
        <v>1248</v>
      </c>
      <c r="P895" s="2" t="s">
        <v>73</v>
      </c>
      <c r="Q895" s="2" t="str">
        <f t="shared" si="7"/>
        <v>Bill Title: Change eminent domain provisions that apply to privately developed renewable energy generation facilities - Bill Description: Change eminent domain provisions that apply to privately developed renewable energy generation facilities</v>
      </c>
      <c r="R895" s="2"/>
      <c r="S895" s="2" t="s">
        <v>31</v>
      </c>
    </row>
    <row r="896" ht="15.75" customHeight="1">
      <c r="A896" s="2" t="s">
        <v>2263</v>
      </c>
      <c r="B896" s="2" t="s">
        <v>2264</v>
      </c>
      <c r="C896" s="2" t="s">
        <v>2087</v>
      </c>
      <c r="D896" s="2" t="s">
        <v>2088</v>
      </c>
      <c r="E896" s="2" t="s">
        <v>2089</v>
      </c>
      <c r="F896" s="2" t="s">
        <v>2272</v>
      </c>
      <c r="G896" s="2" t="s">
        <v>19</v>
      </c>
      <c r="I896" s="2">
        <v>39.0</v>
      </c>
      <c r="K896" s="2" t="s">
        <v>2266</v>
      </c>
      <c r="L896" s="2"/>
      <c r="M896" s="2" t="s">
        <v>2273</v>
      </c>
      <c r="N896" s="2" t="s">
        <v>2273</v>
      </c>
      <c r="O896" s="2" t="s">
        <v>128</v>
      </c>
      <c r="P896" s="2" t="s">
        <v>2274</v>
      </c>
      <c r="Q896" s="2" t="str">
        <f t="shared" si="7"/>
        <v>Bill Title: Provide setback and zoning requirements for wind energy generation projects - Bill Description: Provide setback and zoning requirements for wind energy generation projects</v>
      </c>
      <c r="R896" s="2"/>
      <c r="S896" s="2" t="s">
        <v>31</v>
      </c>
    </row>
    <row r="897" ht="15.75" customHeight="1">
      <c r="A897" s="2" t="s">
        <v>2263</v>
      </c>
      <c r="B897" s="2" t="s">
        <v>2264</v>
      </c>
      <c r="C897" s="2" t="s">
        <v>2087</v>
      </c>
      <c r="D897" s="2" t="s">
        <v>2088</v>
      </c>
      <c r="E897" s="2" t="s">
        <v>2089</v>
      </c>
      <c r="F897" s="2" t="s">
        <v>2275</v>
      </c>
      <c r="G897" s="2" t="s">
        <v>19</v>
      </c>
      <c r="I897" s="2">
        <v>34.0</v>
      </c>
      <c r="K897" s="2" t="s">
        <v>2266</v>
      </c>
      <c r="L897" s="2"/>
      <c r="M897" s="2" t="s">
        <v>2276</v>
      </c>
      <c r="N897" s="2" t="s">
        <v>2276</v>
      </c>
      <c r="O897" s="2" t="s">
        <v>128</v>
      </c>
      <c r="P897" s="2" t="s">
        <v>1441</v>
      </c>
      <c r="Q897" s="2" t="str">
        <f t="shared" si="7"/>
        <v>Bill Title: Provide and change zoning requirements for wind energy generation projects - Bill Description: Provide and change zoning requirements for wind energy generation projects</v>
      </c>
      <c r="R897" s="2"/>
      <c r="S897" s="2" t="s">
        <v>65</v>
      </c>
    </row>
    <row r="898" ht="15.75" customHeight="1">
      <c r="A898" s="2" t="s">
        <v>2263</v>
      </c>
      <c r="B898" s="2" t="s">
        <v>2264</v>
      </c>
      <c r="C898" s="2" t="s">
        <v>2087</v>
      </c>
      <c r="D898" s="2" t="s">
        <v>2088</v>
      </c>
      <c r="E898" s="2" t="s">
        <v>2089</v>
      </c>
      <c r="F898" s="2" t="s">
        <v>2277</v>
      </c>
      <c r="G898" s="2" t="s">
        <v>19</v>
      </c>
      <c r="I898" s="2">
        <v>31.0</v>
      </c>
      <c r="K898" s="2" t="s">
        <v>2266</v>
      </c>
      <c r="L898" s="2"/>
      <c r="M898" s="2" t="s">
        <v>2278</v>
      </c>
      <c r="N898" s="2" t="s">
        <v>2278</v>
      </c>
      <c r="O898" s="2" t="s">
        <v>128</v>
      </c>
      <c r="P898" s="2" t="s">
        <v>291</v>
      </c>
      <c r="Q898" s="2" t="str">
        <f t="shared" si="7"/>
        <v>Bill Title: Change provisions relating to hearings before the Nebraska Power Review Board and electric generation using wind - Bill Description: Change provisions relating to hearings before the Nebraska Power Review Board and electric generation using wind</v>
      </c>
      <c r="R898" s="2"/>
      <c r="S898" s="2" t="s">
        <v>31</v>
      </c>
    </row>
    <row r="899" ht="15.75" customHeight="1">
      <c r="A899" s="2" t="s">
        <v>2263</v>
      </c>
      <c r="B899" s="2" t="s">
        <v>2264</v>
      </c>
      <c r="C899" s="2" t="s">
        <v>2087</v>
      </c>
      <c r="D899" s="2" t="s">
        <v>2088</v>
      </c>
      <c r="E899" s="2" t="s">
        <v>2089</v>
      </c>
      <c r="F899" s="2" t="s">
        <v>2279</v>
      </c>
      <c r="G899" s="2" t="s">
        <v>19</v>
      </c>
      <c r="I899" s="2">
        <v>21.0</v>
      </c>
      <c r="K899" s="2" t="s">
        <v>2266</v>
      </c>
      <c r="L899" s="2"/>
      <c r="M899" s="2" t="s">
        <v>2280</v>
      </c>
      <c r="N899" s="2" t="s">
        <v>2280</v>
      </c>
      <c r="O899" s="2" t="s">
        <v>35</v>
      </c>
      <c r="P899" s="2" t="s">
        <v>144</v>
      </c>
      <c r="Q899" s="2" t="str">
        <f t="shared" si="7"/>
        <v>Bill Title: Adjust the nameplate capacity tax for inflation - Bill Description: Adjust the nameplate capacity tax for inflation</v>
      </c>
      <c r="R899" s="2"/>
    </row>
    <row r="900" ht="15.75" customHeight="1">
      <c r="A900" s="2" t="s">
        <v>2281</v>
      </c>
      <c r="B900" s="2" t="s">
        <v>2162</v>
      </c>
      <c r="C900" s="2" t="s">
        <v>2087</v>
      </c>
      <c r="D900" s="2" t="s">
        <v>2088</v>
      </c>
      <c r="E900" s="2" t="s">
        <v>2089</v>
      </c>
      <c r="F900" s="2" t="s">
        <v>2282</v>
      </c>
      <c r="G900" s="2" t="s">
        <v>19</v>
      </c>
      <c r="I900" s="2">
        <v>42.0</v>
      </c>
      <c r="K900" s="2" t="s">
        <v>2283</v>
      </c>
      <c r="L900" s="2"/>
      <c r="M900" s="2" t="s">
        <v>2284</v>
      </c>
      <c r="N900" s="2" t="s">
        <v>2284</v>
      </c>
      <c r="O900" s="2" t="s">
        <v>2285</v>
      </c>
      <c r="P900" s="2" t="s">
        <v>2286</v>
      </c>
      <c r="Q900" s="2" t="str">
        <f t="shared" si="7"/>
        <v>Bill Title: Merge the State Energy Office with and rename the Department of Environmental Quality - Bill Description: Merge the State Energy Office with and rename the Department of Environmental Quality</v>
      </c>
      <c r="R900" s="2"/>
      <c r="S900" s="2" t="s">
        <v>65</v>
      </c>
    </row>
    <row r="901" ht="15.75" customHeight="1">
      <c r="A901" s="2" t="s">
        <v>2281</v>
      </c>
      <c r="B901" s="2" t="s">
        <v>2162</v>
      </c>
      <c r="C901" s="2" t="s">
        <v>2087</v>
      </c>
      <c r="D901" s="2" t="s">
        <v>2088</v>
      </c>
      <c r="E901" s="2" t="s">
        <v>2089</v>
      </c>
      <c r="F901" s="2" t="s">
        <v>2287</v>
      </c>
      <c r="G901" s="2" t="s">
        <v>19</v>
      </c>
      <c r="I901" s="2">
        <v>39.0</v>
      </c>
      <c r="K901" s="2" t="s">
        <v>2283</v>
      </c>
      <c r="L901" s="2"/>
      <c r="M901" s="2" t="s">
        <v>2288</v>
      </c>
      <c r="N901" s="2" t="s">
        <v>2288</v>
      </c>
      <c r="O901" s="2" t="s">
        <v>23</v>
      </c>
      <c r="P901" s="2" t="s">
        <v>470</v>
      </c>
      <c r="Q901" s="2" t="str">
        <f t="shared" si="7"/>
        <v>Bill Title: Provide the Public Service Commission with exclusive jurisdiction over depth requirements for underground oil and natural gas pipelines - Bill Description: Provide the Public Service Commission with exclusive jurisdiction over depth requirements for underground oil and natural gas pipelines</v>
      </c>
      <c r="R901" s="2"/>
      <c r="S901" s="2" t="s">
        <v>31</v>
      </c>
    </row>
    <row r="902" ht="15.75" customHeight="1">
      <c r="A902" s="2" t="s">
        <v>2281</v>
      </c>
      <c r="B902" s="2" t="s">
        <v>2162</v>
      </c>
      <c r="C902" s="2" t="s">
        <v>2087</v>
      </c>
      <c r="D902" s="2" t="s">
        <v>2088</v>
      </c>
      <c r="E902" s="2" t="s">
        <v>2089</v>
      </c>
      <c r="F902" s="2" t="s">
        <v>2289</v>
      </c>
      <c r="G902" s="2" t="s">
        <v>19</v>
      </c>
      <c r="I902" s="2">
        <v>37.0</v>
      </c>
      <c r="K902" s="2" t="s">
        <v>2283</v>
      </c>
      <c r="L902" s="2"/>
      <c r="M902" s="2" t="s">
        <v>2290</v>
      </c>
      <c r="N902" s="2" t="s">
        <v>2290</v>
      </c>
      <c r="O902" s="2" t="s">
        <v>112</v>
      </c>
      <c r="P902" s="2" t="s">
        <v>754</v>
      </c>
      <c r="Q902" s="2" t="str">
        <f t="shared" si="7"/>
        <v>Bill Title: Provide for withholding public records relating to energy infrastructure - Bill Description: Provide for withholding public records relating to energy infrastructure</v>
      </c>
      <c r="R902" s="2"/>
      <c r="S902" s="2" t="s">
        <v>31</v>
      </c>
    </row>
    <row r="903" ht="15.75" customHeight="1">
      <c r="A903" s="2" t="s">
        <v>2281</v>
      </c>
      <c r="B903" s="2" t="s">
        <v>2162</v>
      </c>
      <c r="C903" s="2" t="s">
        <v>2087</v>
      </c>
      <c r="D903" s="2" t="s">
        <v>2088</v>
      </c>
      <c r="E903" s="2" t="s">
        <v>2089</v>
      </c>
      <c r="F903" s="2" t="s">
        <v>2291</v>
      </c>
      <c r="G903" s="2" t="s">
        <v>19</v>
      </c>
      <c r="I903" s="2">
        <v>35.0</v>
      </c>
      <c r="K903" s="2" t="s">
        <v>2283</v>
      </c>
      <c r="L903" s="2"/>
      <c r="M903" s="2" t="s">
        <v>2292</v>
      </c>
      <c r="N903" s="2" t="s">
        <v>2292</v>
      </c>
      <c r="O903" s="2" t="s">
        <v>927</v>
      </c>
      <c r="P903" s="2" t="s">
        <v>144</v>
      </c>
      <c r="Q903" s="2" t="str">
        <f t="shared" si="7"/>
        <v>Bill Title: Adopt the Nebraska Geologic Storage of Carbon Dioxide Act - Bill Description: Adopt the Nebraska Geologic Storage of Carbon Dioxide Act</v>
      </c>
      <c r="R903" s="2"/>
    </row>
    <row r="904" ht="15.75" customHeight="1">
      <c r="A904" s="2" t="s">
        <v>2281</v>
      </c>
      <c r="B904" s="2" t="s">
        <v>2162</v>
      </c>
      <c r="C904" s="2" t="s">
        <v>2087</v>
      </c>
      <c r="D904" s="2" t="s">
        <v>2088</v>
      </c>
      <c r="E904" s="2" t="s">
        <v>2089</v>
      </c>
      <c r="F904" s="2" t="s">
        <v>2293</v>
      </c>
      <c r="G904" s="2" t="s">
        <v>19</v>
      </c>
      <c r="I904" s="2">
        <v>32.0</v>
      </c>
      <c r="K904" s="2" t="s">
        <v>2283</v>
      </c>
      <c r="L904" s="2"/>
      <c r="M904" s="2" t="s">
        <v>2294</v>
      </c>
      <c r="N904" s="2" t="s">
        <v>2294</v>
      </c>
      <c r="O904" s="2" t="s">
        <v>2295</v>
      </c>
      <c r="P904" s="2" t="s">
        <v>118</v>
      </c>
      <c r="Q904" s="2" t="str">
        <f t="shared" si="7"/>
        <v>Bill Title: Change provisions relating to education - Bill Description: Change provisions relating to education</v>
      </c>
      <c r="R904" s="2"/>
    </row>
    <row r="905" ht="15.75" customHeight="1">
      <c r="A905" s="2" t="s">
        <v>2281</v>
      </c>
      <c r="B905" s="2" t="s">
        <v>2162</v>
      </c>
      <c r="C905" s="2" t="s">
        <v>2087</v>
      </c>
      <c r="D905" s="2" t="s">
        <v>2088</v>
      </c>
      <c r="E905" s="2" t="s">
        <v>2089</v>
      </c>
      <c r="F905" s="2" t="s">
        <v>2296</v>
      </c>
      <c r="G905" s="2" t="s">
        <v>19</v>
      </c>
      <c r="I905" s="2">
        <v>31.0</v>
      </c>
      <c r="K905" s="2" t="s">
        <v>2283</v>
      </c>
      <c r="L905" s="2"/>
      <c r="M905" s="2" t="s">
        <v>2297</v>
      </c>
      <c r="N905" s="2" t="s">
        <v>2297</v>
      </c>
      <c r="O905" s="2" t="s">
        <v>112</v>
      </c>
      <c r="P905" s="2" t="s">
        <v>144</v>
      </c>
      <c r="Q905" s="2" t="str">
        <f t="shared" si="7"/>
        <v>Bill Title: Adopt the Facilitating Business Rapid Response to State Declared Disasters Act - Bill Description: Adopt the Facilitating Business Rapid Response to State Declared Disasters Act</v>
      </c>
      <c r="R905" s="2"/>
    </row>
    <row r="906" ht="15.75" customHeight="1">
      <c r="A906" s="2" t="s">
        <v>2281</v>
      </c>
      <c r="B906" s="2" t="s">
        <v>2162</v>
      </c>
      <c r="C906" s="2" t="s">
        <v>2087</v>
      </c>
      <c r="D906" s="2" t="s">
        <v>2088</v>
      </c>
      <c r="E906" s="2" t="s">
        <v>2089</v>
      </c>
      <c r="F906" s="2" t="s">
        <v>2298</v>
      </c>
      <c r="G906" s="2" t="s">
        <v>19</v>
      </c>
      <c r="I906" s="2">
        <v>31.0</v>
      </c>
      <c r="K906" s="2" t="s">
        <v>2283</v>
      </c>
      <c r="L906" s="2"/>
      <c r="M906" s="2" t="s">
        <v>2299</v>
      </c>
      <c r="N906" s="2" t="s">
        <v>2299</v>
      </c>
      <c r="O906" s="2" t="s">
        <v>2300</v>
      </c>
      <c r="P906" s="2" t="s">
        <v>478</v>
      </c>
      <c r="Q906" s="2" t="str">
        <f t="shared" si="7"/>
        <v>Bill Title: Provide procedures and reporting requirements relating to a state plan on carbon dioxide emissions, require a strategic state energy plan, and provide requirements for meteorological evaluation towers - Bill Description: Provide procedures and reporting requirements relating to a state plan on carbon dioxide emissions, require a strategic state energy plan, and provide requirements for meteorological evaluation towers</v>
      </c>
      <c r="R906" s="2"/>
      <c r="S906" s="2" t="s">
        <v>172</v>
      </c>
    </row>
    <row r="907" ht="15.75" customHeight="1">
      <c r="A907" s="2" t="s">
        <v>2281</v>
      </c>
      <c r="B907" s="2" t="s">
        <v>2162</v>
      </c>
      <c r="C907" s="2" t="s">
        <v>2087</v>
      </c>
      <c r="D907" s="2" t="s">
        <v>2088</v>
      </c>
      <c r="E907" s="2" t="s">
        <v>2089</v>
      </c>
      <c r="F907" s="2" t="s">
        <v>2301</v>
      </c>
      <c r="G907" s="2" t="s">
        <v>19</v>
      </c>
      <c r="I907" s="2">
        <v>30.0</v>
      </c>
      <c r="K907" s="2" t="s">
        <v>2283</v>
      </c>
      <c r="L907" s="2"/>
      <c r="M907" s="2" t="s">
        <v>2302</v>
      </c>
      <c r="N907" s="2" t="s">
        <v>2302</v>
      </c>
      <c r="O907" s="2" t="s">
        <v>143</v>
      </c>
      <c r="P907" s="2" t="s">
        <v>101</v>
      </c>
      <c r="Q907" s="2" t="str">
        <f t="shared" si="7"/>
        <v>Bill Title: Exempt certain purchases of energy star qualified products from sales and use taxes - Bill Description: Exempt certain purchases of energy star qualified products from sales and use taxes</v>
      </c>
      <c r="R907" s="2"/>
      <c r="S907" s="2" t="s">
        <v>145</v>
      </c>
    </row>
    <row r="908" ht="15.75" customHeight="1">
      <c r="A908" s="2" t="s">
        <v>2281</v>
      </c>
      <c r="B908" s="2" t="s">
        <v>2162</v>
      </c>
      <c r="C908" s="2" t="s">
        <v>2087</v>
      </c>
      <c r="D908" s="2" t="s">
        <v>2088</v>
      </c>
      <c r="E908" s="2" t="s">
        <v>2089</v>
      </c>
      <c r="F908" s="2" t="s">
        <v>2303</v>
      </c>
      <c r="G908" s="2" t="s">
        <v>19</v>
      </c>
      <c r="I908" s="2">
        <v>29.0</v>
      </c>
      <c r="K908" s="2" t="s">
        <v>2283</v>
      </c>
      <c r="L908" s="2"/>
      <c r="M908" s="2" t="s">
        <v>2304</v>
      </c>
      <c r="N908" s="2" t="s">
        <v>2304</v>
      </c>
      <c r="O908" s="2" t="s">
        <v>332</v>
      </c>
      <c r="P908" s="2" t="s">
        <v>144</v>
      </c>
      <c r="Q908" s="2" t="str">
        <f t="shared" si="7"/>
        <v>Bill Title: Provide for teacher mentoring program grants using income from solar and wind agreements on school lands - Bill Description: Provide for teacher mentoring program grants using income from solar and wind agreements on school lands</v>
      </c>
      <c r="R908" s="2"/>
      <c r="S908" s="2" t="s">
        <v>65</v>
      </c>
    </row>
    <row r="909" ht="15.75" customHeight="1">
      <c r="A909" s="2" t="s">
        <v>2281</v>
      </c>
      <c r="B909" s="2" t="s">
        <v>2162</v>
      </c>
      <c r="C909" s="2" t="s">
        <v>2087</v>
      </c>
      <c r="D909" s="2" t="s">
        <v>2088</v>
      </c>
      <c r="E909" s="2" t="s">
        <v>2089</v>
      </c>
      <c r="F909" s="2" t="s">
        <v>2305</v>
      </c>
      <c r="G909" s="2" t="s">
        <v>19</v>
      </c>
      <c r="I909" s="2">
        <v>28.0</v>
      </c>
      <c r="K909" s="2" t="s">
        <v>2283</v>
      </c>
      <c r="L909" s="2"/>
      <c r="M909" s="2" t="s">
        <v>2306</v>
      </c>
      <c r="N909" s="2" t="s">
        <v>2306</v>
      </c>
      <c r="O909" s="2" t="s">
        <v>493</v>
      </c>
      <c r="P909" s="2" t="s">
        <v>2274</v>
      </c>
      <c r="Q909" s="2" t="str">
        <f t="shared" si="7"/>
        <v>Bill Title: Adopt the Nebraska Anti-Terrorism Act - Bill Description: Adopt the Nebraska Anti-Terrorism Act</v>
      </c>
      <c r="R909" s="2"/>
    </row>
    <row r="910" ht="15.75" customHeight="1">
      <c r="A910" s="2" t="s">
        <v>2281</v>
      </c>
      <c r="B910" s="2" t="s">
        <v>2162</v>
      </c>
      <c r="C910" s="2" t="s">
        <v>2087</v>
      </c>
      <c r="D910" s="2" t="s">
        <v>2088</v>
      </c>
      <c r="E910" s="2" t="s">
        <v>2089</v>
      </c>
      <c r="F910" s="2" t="s">
        <v>2307</v>
      </c>
      <c r="G910" s="2" t="s">
        <v>19</v>
      </c>
      <c r="I910" s="2">
        <v>28.0</v>
      </c>
      <c r="K910" s="2" t="s">
        <v>2283</v>
      </c>
      <c r="L910" s="2"/>
      <c r="M910" s="2" t="s">
        <v>2308</v>
      </c>
      <c r="N910" s="2" t="s">
        <v>2308</v>
      </c>
      <c r="O910" s="2" t="s">
        <v>29</v>
      </c>
      <c r="P910" s="2" t="s">
        <v>144</v>
      </c>
      <c r="Q910" s="2" t="str">
        <f t="shared" si="7"/>
        <v>Bill Title: Redefine terms relating to tax incentive performance audits and the ImagiNE Nebraska Act - Bill Description: Redefine terms relating to tax incentive performance audits and the ImagiNE Nebraska Act</v>
      </c>
      <c r="R910" s="2"/>
    </row>
    <row r="911" ht="15.75" customHeight="1">
      <c r="A911" s="2" t="s">
        <v>2281</v>
      </c>
      <c r="B911" s="2" t="s">
        <v>2162</v>
      </c>
      <c r="C911" s="2" t="s">
        <v>2087</v>
      </c>
      <c r="D911" s="2" t="s">
        <v>2088</v>
      </c>
      <c r="E911" s="2" t="s">
        <v>2089</v>
      </c>
      <c r="F911" s="2" t="s">
        <v>2309</v>
      </c>
      <c r="G911" s="2" t="s">
        <v>19</v>
      </c>
      <c r="I911" s="2">
        <v>27.0</v>
      </c>
      <c r="K911" s="2" t="s">
        <v>2283</v>
      </c>
      <c r="L911" s="2"/>
      <c r="M911" s="2" t="s">
        <v>2310</v>
      </c>
      <c r="N911" s="2" t="s">
        <v>2310</v>
      </c>
      <c r="O911" s="2" t="s">
        <v>112</v>
      </c>
      <c r="P911" s="2" t="s">
        <v>144</v>
      </c>
      <c r="Q911" s="2" t="str">
        <f t="shared" si="7"/>
        <v>Bill Title: Provide for the withholding of records relating to certain critical infrastructure - Bill Description: Provide for the withholding of records relating to certain critical infrastructure</v>
      </c>
      <c r="R911" s="2"/>
      <c r="S911" s="2" t="s">
        <v>31</v>
      </c>
    </row>
    <row r="912" ht="15.75" customHeight="1">
      <c r="A912" s="2" t="s">
        <v>2281</v>
      </c>
      <c r="B912" s="2" t="s">
        <v>2162</v>
      </c>
      <c r="C912" s="2" t="s">
        <v>2087</v>
      </c>
      <c r="D912" s="2" t="s">
        <v>2088</v>
      </c>
      <c r="E912" s="2" t="s">
        <v>2089</v>
      </c>
      <c r="F912" s="2" t="s">
        <v>2311</v>
      </c>
      <c r="G912" s="2" t="s">
        <v>19</v>
      </c>
      <c r="I912" s="2">
        <v>26.0</v>
      </c>
      <c r="K912" s="2" t="s">
        <v>2283</v>
      </c>
      <c r="L912" s="2"/>
      <c r="M912" s="2" t="s">
        <v>2312</v>
      </c>
      <c r="N912" s="2" t="s">
        <v>2312</v>
      </c>
      <c r="O912" s="2" t="s">
        <v>112</v>
      </c>
      <c r="P912" s="2" t="s">
        <v>129</v>
      </c>
      <c r="Q912" s="2" t="str">
        <f t="shared" si="7"/>
        <v>Bill Title: Adopt the Critical Infrastructure Utility Worker Protection Act - Bill Description: Adopt the Critical Infrastructure Utility Worker Protection Act</v>
      </c>
      <c r="R912" s="2"/>
      <c r="S912" s="2" t="s">
        <v>44</v>
      </c>
    </row>
    <row r="913" ht="15.75" customHeight="1">
      <c r="A913" s="2" t="s">
        <v>2281</v>
      </c>
      <c r="B913" s="2" t="s">
        <v>2162</v>
      </c>
      <c r="C913" s="2" t="s">
        <v>2087</v>
      </c>
      <c r="D913" s="2" t="s">
        <v>2088</v>
      </c>
      <c r="E913" s="2" t="s">
        <v>2089</v>
      </c>
      <c r="F913" s="2" t="s">
        <v>2313</v>
      </c>
      <c r="G913" s="2" t="s">
        <v>19</v>
      </c>
      <c r="I913" s="2">
        <v>24.0</v>
      </c>
      <c r="K913" s="2" t="s">
        <v>2283</v>
      </c>
      <c r="L913" s="2"/>
      <c r="M913" s="2" t="s">
        <v>2314</v>
      </c>
      <c r="N913" s="2" t="s">
        <v>2314</v>
      </c>
      <c r="O913" s="2" t="s">
        <v>1086</v>
      </c>
      <c r="P913" s="2" t="s">
        <v>291</v>
      </c>
      <c r="Q913" s="2" t="str">
        <f t="shared" si="7"/>
        <v>Bill Title: Provide eligibility requirements for the low-income home energy assistance program - Bill Description: Provide eligibility requirements for the low-income home energy assistance program</v>
      </c>
      <c r="R913" s="2"/>
      <c r="S913" s="2" t="s">
        <v>287</v>
      </c>
    </row>
    <row r="914" ht="15.75" customHeight="1">
      <c r="A914" s="2" t="s">
        <v>2281</v>
      </c>
      <c r="B914" s="2" t="s">
        <v>2162</v>
      </c>
      <c r="C914" s="2" t="s">
        <v>2087</v>
      </c>
      <c r="D914" s="2" t="s">
        <v>2088</v>
      </c>
      <c r="E914" s="2" t="s">
        <v>2089</v>
      </c>
      <c r="F914" s="2" t="s">
        <v>2315</v>
      </c>
      <c r="G914" s="2" t="s">
        <v>19</v>
      </c>
      <c r="I914" s="2">
        <v>24.0</v>
      </c>
      <c r="K914" s="2" t="s">
        <v>2283</v>
      </c>
      <c r="L914" s="2"/>
      <c r="M914" s="2" t="s">
        <v>2316</v>
      </c>
      <c r="N914" s="2" t="s">
        <v>2316</v>
      </c>
      <c r="O914" s="2" t="s">
        <v>2030</v>
      </c>
      <c r="P914" s="2" t="s">
        <v>470</v>
      </c>
      <c r="Q914" s="2" t="str">
        <f t="shared" si="7"/>
        <v>Bill Title: Adopt the Nebraska Clean-burning Motor Fuel Development Act - Bill Description: Adopt the Nebraska Clean-burning Motor Fuel Development Act</v>
      </c>
      <c r="R914" s="2"/>
      <c r="S914" s="2" t="s">
        <v>145</v>
      </c>
    </row>
    <row r="915" ht="15.75" customHeight="1">
      <c r="A915" s="2" t="s">
        <v>2281</v>
      </c>
      <c r="B915" s="2" t="s">
        <v>2162</v>
      </c>
      <c r="C915" s="2" t="s">
        <v>2087</v>
      </c>
      <c r="D915" s="2" t="s">
        <v>2088</v>
      </c>
      <c r="E915" s="2" t="s">
        <v>2089</v>
      </c>
      <c r="F915" s="2" t="s">
        <v>2317</v>
      </c>
      <c r="G915" s="2" t="s">
        <v>19</v>
      </c>
      <c r="I915" s="2">
        <v>22.0</v>
      </c>
      <c r="K915" s="2" t="s">
        <v>2283</v>
      </c>
      <c r="L915" s="2"/>
      <c r="M915" s="2" t="s">
        <v>2318</v>
      </c>
      <c r="N915" s="2" t="s">
        <v>2318</v>
      </c>
      <c r="O915" s="2" t="s">
        <v>512</v>
      </c>
      <c r="P915" s="2" t="s">
        <v>1441</v>
      </c>
      <c r="Q915" s="2" t="str">
        <f t="shared" si="7"/>
        <v>Bill Title: Prohibit the state and political subdivisions from adopting certain policy recommendations - Bill Description: Prohibit the state and political subdivisions from adopting certain policy recommendations</v>
      </c>
      <c r="R915" s="2"/>
    </row>
    <row r="916" ht="15.75" customHeight="1">
      <c r="A916" s="2" t="s">
        <v>2281</v>
      </c>
      <c r="B916" s="2" t="s">
        <v>2162</v>
      </c>
      <c r="C916" s="2" t="s">
        <v>2087</v>
      </c>
      <c r="D916" s="2" t="s">
        <v>2088</v>
      </c>
      <c r="E916" s="2" t="s">
        <v>2089</v>
      </c>
      <c r="F916" s="2" t="s">
        <v>2319</v>
      </c>
      <c r="G916" s="2" t="s">
        <v>19</v>
      </c>
      <c r="I916" s="2">
        <v>21.0</v>
      </c>
      <c r="K916" s="2" t="s">
        <v>2283</v>
      </c>
      <c r="L916" s="2"/>
      <c r="M916" s="2" t="s">
        <v>2320</v>
      </c>
      <c r="N916" s="2" t="s">
        <v>2320</v>
      </c>
      <c r="O916" s="2" t="s">
        <v>143</v>
      </c>
      <c r="P916" s="2" t="s">
        <v>993</v>
      </c>
      <c r="Q916" s="2" t="str">
        <f t="shared" si="7"/>
        <v>Bill Title: Rename and change the Low-Income Home Energy Conservation Act - Bill Description: Rename and change the Low-Income Home Energy Conservation Act</v>
      </c>
      <c r="R916" s="2"/>
      <c r="S916" s="2" t="s">
        <v>145</v>
      </c>
    </row>
    <row r="917" ht="15.75" customHeight="1">
      <c r="A917" s="2" t="s">
        <v>2281</v>
      </c>
      <c r="B917" s="2" t="s">
        <v>2162</v>
      </c>
      <c r="C917" s="2" t="s">
        <v>2087</v>
      </c>
      <c r="D917" s="2" t="s">
        <v>2088</v>
      </c>
      <c r="E917" s="2" t="s">
        <v>2089</v>
      </c>
      <c r="F917" s="2" t="s">
        <v>2321</v>
      </c>
      <c r="G917" s="2" t="s">
        <v>19</v>
      </c>
      <c r="I917" s="2">
        <v>19.0</v>
      </c>
      <c r="K917" s="2" t="s">
        <v>2283</v>
      </c>
      <c r="L917" s="2"/>
      <c r="M917" s="2" t="s">
        <v>2322</v>
      </c>
      <c r="N917" s="2" t="s">
        <v>2322</v>
      </c>
      <c r="O917" s="2" t="s">
        <v>51</v>
      </c>
      <c r="P917" s="2" t="s">
        <v>209</v>
      </c>
      <c r="Q917" s="2" t="str">
        <f t="shared" si="7"/>
        <v>Bill Title: Change provisions relating to electric utilities and electric suppliers under the Rural Community-Based Energy Development Act - Bill Description: Change provisions relating to electric utilities and electric suppliers under the Rural Community-Based Energy Development Act</v>
      </c>
      <c r="R917" s="2"/>
      <c r="S917" s="2" t="s">
        <v>44</v>
      </c>
    </row>
    <row r="918" ht="15.75" customHeight="1">
      <c r="A918" s="2" t="s">
        <v>2281</v>
      </c>
      <c r="B918" s="2" t="s">
        <v>2162</v>
      </c>
      <c r="C918" s="2" t="s">
        <v>2087</v>
      </c>
      <c r="D918" s="2" t="s">
        <v>2088</v>
      </c>
      <c r="E918" s="2" t="s">
        <v>2089</v>
      </c>
      <c r="F918" s="2" t="s">
        <v>2323</v>
      </c>
      <c r="G918" s="2" t="s">
        <v>19</v>
      </c>
      <c r="I918" s="2">
        <v>19.0</v>
      </c>
      <c r="K918" s="2" t="s">
        <v>2283</v>
      </c>
      <c r="L918" s="2"/>
      <c r="M918" s="2" t="s">
        <v>2324</v>
      </c>
      <c r="N918" s="2" t="s">
        <v>2324</v>
      </c>
      <c r="O918" s="2" t="s">
        <v>274</v>
      </c>
      <c r="P918" s="2" t="s">
        <v>144</v>
      </c>
      <c r="Q918" s="2" t="str">
        <f t="shared" si="7"/>
        <v>Bill Title: Change provisions of the Municipal Cooperative Financing Act, the Petroleum Release Remedial Action Act, the Niobrara Scenic River Act, and the Nebraska Litter Reduction and Recycling Act - Bill Description: Change provisions of the Municipal Cooperative Financing Act, the Petroleum Release Remedial Action Act, the Niobrara Scenic River Act, and the Nebraska Litter Reduction and Recycling Act</v>
      </c>
      <c r="R918" s="2"/>
      <c r="S918" s="2" t="s">
        <v>65</v>
      </c>
    </row>
    <row r="919" ht="15.75" customHeight="1">
      <c r="A919" s="2" t="s">
        <v>2281</v>
      </c>
      <c r="B919" s="2" t="s">
        <v>2162</v>
      </c>
      <c r="C919" s="2" t="s">
        <v>2087</v>
      </c>
      <c r="D919" s="2" t="s">
        <v>2088</v>
      </c>
      <c r="E919" s="2" t="s">
        <v>2089</v>
      </c>
      <c r="F919" s="2" t="s">
        <v>2325</v>
      </c>
      <c r="G919" s="2" t="s">
        <v>19</v>
      </c>
      <c r="I919" s="2">
        <v>18.0</v>
      </c>
      <c r="K919" s="2" t="s">
        <v>2283</v>
      </c>
      <c r="L919" s="2"/>
      <c r="M919" s="2" t="s">
        <v>2326</v>
      </c>
      <c r="N919" s="2" t="s">
        <v>2326</v>
      </c>
      <c r="O919" s="2" t="s">
        <v>92</v>
      </c>
      <c r="P919" s="2" t="s">
        <v>470</v>
      </c>
      <c r="Q919" s="2" t="str">
        <f t="shared" si="7"/>
        <v>Bill Title: Adopt and update references to federal law relating to transportation and increase fines for violations of certain motor carrier statutes and regulations - Bill Description: Adopt and update references to federal law relating to transportation and increase fines for violations of certain motor carrier statutes and regulations</v>
      </c>
      <c r="R919" s="2"/>
    </row>
    <row r="920" ht="15.75" customHeight="1">
      <c r="A920" s="2" t="s">
        <v>2281</v>
      </c>
      <c r="B920" s="2" t="s">
        <v>2162</v>
      </c>
      <c r="C920" s="2" t="s">
        <v>2087</v>
      </c>
      <c r="D920" s="2" t="s">
        <v>2088</v>
      </c>
      <c r="E920" s="2" t="s">
        <v>2089</v>
      </c>
      <c r="F920" s="2" t="s">
        <v>2327</v>
      </c>
      <c r="G920" s="2" t="s">
        <v>19</v>
      </c>
      <c r="I920" s="2">
        <v>17.0</v>
      </c>
      <c r="K920" s="2" t="s">
        <v>2283</v>
      </c>
      <c r="L920" s="2"/>
      <c r="M920" s="2" t="s">
        <v>2328</v>
      </c>
      <c r="N920" s="2" t="s">
        <v>2328</v>
      </c>
      <c r="O920" s="2" t="s">
        <v>35</v>
      </c>
      <c r="P920" s="2" t="s">
        <v>478</v>
      </c>
      <c r="Q920" s="2" t="str">
        <f t="shared" si="7"/>
        <v>Bill Title: Require audits of tax incentive programs under the Legislative Performance Audit Act and change tax incentive sunset dates - Bill Description: Require audits of tax incentive programs under the Legislative Performance Audit Act and change tax incentive sunset dates</v>
      </c>
      <c r="R920" s="2"/>
    </row>
    <row r="921" ht="15.75" customHeight="1">
      <c r="A921" s="2" t="s">
        <v>2281</v>
      </c>
      <c r="B921" s="2" t="s">
        <v>2162</v>
      </c>
      <c r="C921" s="2" t="s">
        <v>2087</v>
      </c>
      <c r="D921" s="2" t="s">
        <v>2088</v>
      </c>
      <c r="E921" s="2" t="s">
        <v>2089</v>
      </c>
      <c r="F921" s="2" t="s">
        <v>2329</v>
      </c>
      <c r="G921" s="2" t="s">
        <v>19</v>
      </c>
      <c r="I921" s="2">
        <v>16.0</v>
      </c>
      <c r="K921" s="2" t="s">
        <v>2283</v>
      </c>
      <c r="L921" s="2"/>
      <c r="M921" s="2" t="s">
        <v>2330</v>
      </c>
      <c r="N921" s="2" t="s">
        <v>2330</v>
      </c>
      <c r="O921" s="2" t="s">
        <v>92</v>
      </c>
      <c r="P921" s="2" t="s">
        <v>209</v>
      </c>
      <c r="Q921" s="2" t="str">
        <f t="shared" si="7"/>
        <v>Bill Title: Create and repeal funds and provide, change, and eliminate sources, uses, and transfers of funds - Bill Description: Create and repeal funds and provide, change, and eliminate sources, uses, and transfers of funds</v>
      </c>
      <c r="R921" s="2"/>
      <c r="S921" s="2" t="s">
        <v>145</v>
      </c>
    </row>
    <row r="922" ht="15.75" customHeight="1">
      <c r="A922" s="2" t="s">
        <v>2281</v>
      </c>
      <c r="B922" s="2" t="s">
        <v>2162</v>
      </c>
      <c r="C922" s="2" t="s">
        <v>2087</v>
      </c>
      <c r="D922" s="2" t="s">
        <v>2088</v>
      </c>
      <c r="E922" s="2" t="s">
        <v>2089</v>
      </c>
      <c r="F922" s="2" t="s">
        <v>2331</v>
      </c>
      <c r="G922" s="2" t="s">
        <v>19</v>
      </c>
      <c r="I922" s="2">
        <v>15.0</v>
      </c>
      <c r="K922" s="2" t="s">
        <v>2283</v>
      </c>
      <c r="L922" s="2"/>
      <c r="M922" s="2" t="s">
        <v>2302</v>
      </c>
      <c r="N922" s="2" t="s">
        <v>2302</v>
      </c>
      <c r="O922" s="2" t="s">
        <v>143</v>
      </c>
      <c r="P922" s="2" t="s">
        <v>2332</v>
      </c>
      <c r="Q922" s="2" t="str">
        <f t="shared" si="7"/>
        <v>Bill Title: Exempt certain purchases of energy star qualified products from sales and use taxes - Bill Description: Exempt certain purchases of energy star qualified products from sales and use taxes</v>
      </c>
      <c r="R922" s="2"/>
      <c r="S922" s="2" t="s">
        <v>145</v>
      </c>
    </row>
    <row r="923" ht="15.75" customHeight="1">
      <c r="A923" s="2" t="s">
        <v>2281</v>
      </c>
      <c r="B923" s="2" t="s">
        <v>2162</v>
      </c>
      <c r="C923" s="2" t="s">
        <v>2087</v>
      </c>
      <c r="D923" s="2" t="s">
        <v>2088</v>
      </c>
      <c r="E923" s="2" t="s">
        <v>2089</v>
      </c>
      <c r="F923" s="2" t="s">
        <v>2333</v>
      </c>
      <c r="G923" s="2" t="s">
        <v>19</v>
      </c>
      <c r="I923" s="2">
        <v>14.0</v>
      </c>
      <c r="K923" s="2" t="s">
        <v>2283</v>
      </c>
      <c r="L923" s="2"/>
      <c r="M923" s="2" t="s">
        <v>2334</v>
      </c>
      <c r="N923" s="2" t="s">
        <v>2334</v>
      </c>
      <c r="O923" s="2" t="s">
        <v>290</v>
      </c>
      <c r="P923" s="2" t="s">
        <v>144</v>
      </c>
      <c r="Q923" s="2" t="str">
        <f t="shared" si="7"/>
        <v>Bill Title: Update the International Energy Conservation Code and change Nebraska Energy Code provisions - Bill Description: Update the International Energy Conservation Code and change Nebraska Energy Code provisions</v>
      </c>
      <c r="R923" s="2"/>
    </row>
    <row r="924" ht="15.75" customHeight="1">
      <c r="A924" s="2" t="s">
        <v>2281</v>
      </c>
      <c r="B924" s="2" t="s">
        <v>2162</v>
      </c>
      <c r="C924" s="2" t="s">
        <v>2087</v>
      </c>
      <c r="D924" s="2" t="s">
        <v>2088</v>
      </c>
      <c r="E924" s="2" t="s">
        <v>2089</v>
      </c>
      <c r="F924" s="2" t="s">
        <v>2335</v>
      </c>
      <c r="G924" s="2" t="s">
        <v>19</v>
      </c>
      <c r="I924" s="2">
        <v>14.0</v>
      </c>
      <c r="K924" s="2" t="s">
        <v>2283</v>
      </c>
      <c r="L924" s="2"/>
      <c r="M924" s="2" t="s">
        <v>2336</v>
      </c>
      <c r="N924" s="2" t="s">
        <v>2336</v>
      </c>
      <c r="O924" s="2" t="s">
        <v>493</v>
      </c>
      <c r="P924" s="2" t="s">
        <v>101</v>
      </c>
      <c r="Q924" s="2" t="str">
        <f t="shared" si="7"/>
        <v>Bill Title: Authorize construction and operation of natural gas pipeline facilities by jurisdictional utilities - Bill Description: Authorize construction and operation of natural gas pipeline facilities by jurisdictional utilities</v>
      </c>
      <c r="R924" s="2"/>
    </row>
    <row r="925" ht="15.75" customHeight="1">
      <c r="A925" s="2" t="s">
        <v>2281</v>
      </c>
      <c r="B925" s="2" t="s">
        <v>2162</v>
      </c>
      <c r="C925" s="2" t="s">
        <v>2087</v>
      </c>
      <c r="D925" s="2" t="s">
        <v>2088</v>
      </c>
      <c r="E925" s="2" t="s">
        <v>2089</v>
      </c>
      <c r="F925" s="2" t="s">
        <v>2337</v>
      </c>
      <c r="G925" s="2" t="s">
        <v>19</v>
      </c>
      <c r="I925" s="2">
        <v>12.0</v>
      </c>
      <c r="K925" s="2" t="s">
        <v>2283</v>
      </c>
      <c r="L925" s="2"/>
      <c r="M925" s="2" t="s">
        <v>2338</v>
      </c>
      <c r="N925" s="2" t="s">
        <v>2338</v>
      </c>
      <c r="O925" s="2" t="s">
        <v>214</v>
      </c>
      <c r="P925" s="2" t="s">
        <v>452</v>
      </c>
      <c r="Q925" s="2" t="str">
        <f t="shared" si="7"/>
        <v>Bill Title: Create an energy conservation grant program - Bill Description: Create an energy conservation grant program</v>
      </c>
      <c r="R925" s="2"/>
      <c r="S925" s="2" t="s">
        <v>145</v>
      </c>
    </row>
    <row r="926" ht="15.75" customHeight="1">
      <c r="A926" s="2" t="s">
        <v>2281</v>
      </c>
      <c r="B926" s="2" t="s">
        <v>2162</v>
      </c>
      <c r="C926" s="2" t="s">
        <v>2087</v>
      </c>
      <c r="D926" s="2" t="s">
        <v>2088</v>
      </c>
      <c r="E926" s="2" t="s">
        <v>2089</v>
      </c>
      <c r="F926" s="2" t="s">
        <v>2339</v>
      </c>
      <c r="G926" s="2" t="s">
        <v>19</v>
      </c>
      <c r="I926" s="2">
        <v>12.0</v>
      </c>
      <c r="K926" s="2" t="s">
        <v>2283</v>
      </c>
      <c r="L926" s="2"/>
      <c r="M926" s="2" t="s">
        <v>2340</v>
      </c>
      <c r="N926" s="2" t="s">
        <v>2340</v>
      </c>
      <c r="O926" s="2" t="s">
        <v>89</v>
      </c>
      <c r="P926" s="2" t="s">
        <v>226</v>
      </c>
      <c r="Q926" s="2" t="str">
        <f t="shared" si="7"/>
        <v>Bill Title: Change the Nebraska Clean-burning Motor Fuel Development Act - Bill Description: Change the Nebraska Clean-burning Motor Fuel Development Act</v>
      </c>
      <c r="R926" s="2"/>
      <c r="S926" s="2" t="s">
        <v>145</v>
      </c>
    </row>
    <row r="927" ht="15.75" customHeight="1">
      <c r="A927" s="2" t="s">
        <v>2281</v>
      </c>
      <c r="B927" s="2" t="s">
        <v>2162</v>
      </c>
      <c r="C927" s="2" t="s">
        <v>2087</v>
      </c>
      <c r="D927" s="2" t="s">
        <v>2088</v>
      </c>
      <c r="E927" s="2" t="s">
        <v>2089</v>
      </c>
      <c r="F927" s="2" t="s">
        <v>2341</v>
      </c>
      <c r="G927" s="2" t="s">
        <v>19</v>
      </c>
      <c r="I927" s="2">
        <v>12.0</v>
      </c>
      <c r="K927" s="2" t="s">
        <v>2283</v>
      </c>
      <c r="L927" s="2"/>
      <c r="M927" s="2" t="s">
        <v>2342</v>
      </c>
      <c r="N927" s="2" t="s">
        <v>2342</v>
      </c>
      <c r="O927" s="2" t="s">
        <v>143</v>
      </c>
      <c r="P927" s="2" t="s">
        <v>90</v>
      </c>
      <c r="Q927" s="2" t="str">
        <f t="shared" si="7"/>
        <v>Bill Title: Appropriate funds for capital construction and property acquisition - Bill Description: Appropriate funds for capital construction and property acquisition</v>
      </c>
      <c r="R927" s="2"/>
    </row>
    <row r="928" ht="15.75" customHeight="1">
      <c r="A928" s="2" t="s">
        <v>2281</v>
      </c>
      <c r="B928" s="2" t="s">
        <v>2162</v>
      </c>
      <c r="C928" s="2" t="s">
        <v>2087</v>
      </c>
      <c r="D928" s="2" t="s">
        <v>2088</v>
      </c>
      <c r="E928" s="2" t="s">
        <v>2089</v>
      </c>
      <c r="F928" s="2" t="s">
        <v>2343</v>
      </c>
      <c r="G928" s="2" t="s">
        <v>19</v>
      </c>
      <c r="I928" s="2">
        <v>11.0</v>
      </c>
      <c r="K928" s="2" t="s">
        <v>2283</v>
      </c>
      <c r="L928" s="2"/>
      <c r="M928" s="2" t="s">
        <v>2344</v>
      </c>
      <c r="N928" s="2" t="s">
        <v>2344</v>
      </c>
      <c r="O928" s="2" t="s">
        <v>707</v>
      </c>
      <c r="P928" s="2" t="s">
        <v>226</v>
      </c>
      <c r="Q928" s="2" t="str">
        <f t="shared" si="7"/>
        <v>Bill Title: Urge the United States Environmental Protection Agency, in developing guidelines for regulating carbon dioxide emissions from existing power plants, to respect the primacy of Nebraska and other states and to rely on state regulators to develop performance standards - Bill Description: Urge the United States Environmental Protection Agency, in developing guidelines for regulating carbon dioxide emissions from existing power plants, to respect the primacy of Nebraska and other states and to rely on state regulators to develop performance standards</v>
      </c>
      <c r="R928" s="2"/>
      <c r="S928" s="2" t="s">
        <v>172</v>
      </c>
    </row>
    <row r="929" ht="15.75" customHeight="1">
      <c r="A929" s="2" t="s">
        <v>2281</v>
      </c>
      <c r="B929" s="2" t="s">
        <v>2162</v>
      </c>
      <c r="C929" s="2" t="s">
        <v>2087</v>
      </c>
      <c r="D929" s="2" t="s">
        <v>2088</v>
      </c>
      <c r="E929" s="2" t="s">
        <v>2089</v>
      </c>
      <c r="F929" s="2" t="s">
        <v>2345</v>
      </c>
      <c r="G929" s="2" t="s">
        <v>19</v>
      </c>
      <c r="I929" s="2">
        <v>11.0</v>
      </c>
      <c r="K929" s="2" t="s">
        <v>2283</v>
      </c>
      <c r="L929" s="2"/>
      <c r="M929" s="2" t="s">
        <v>2346</v>
      </c>
      <c r="N929" s="2" t="s">
        <v>2346</v>
      </c>
      <c r="O929" s="2" t="s">
        <v>2104</v>
      </c>
      <c r="P929" s="2" t="s">
        <v>90</v>
      </c>
      <c r="Q929" s="2" t="str">
        <f t="shared" si="7"/>
        <v>Bill Title: Urge the United States government to support a sustainable Renewable Fuel Standard - Bill Description: Urge the United States government to support a sustainable Renewable Fuel Standard</v>
      </c>
      <c r="R929" s="2"/>
    </row>
    <row r="930" ht="15.75" customHeight="1">
      <c r="A930" s="2" t="s">
        <v>2281</v>
      </c>
      <c r="B930" s="2" t="s">
        <v>2162</v>
      </c>
      <c r="C930" s="2" t="s">
        <v>2087</v>
      </c>
      <c r="D930" s="2" t="s">
        <v>2088</v>
      </c>
      <c r="E930" s="2" t="s">
        <v>2089</v>
      </c>
      <c r="F930" s="2" t="s">
        <v>2347</v>
      </c>
      <c r="G930" s="2" t="s">
        <v>19</v>
      </c>
      <c r="I930" s="2">
        <v>11.0</v>
      </c>
      <c r="K930" s="2" t="s">
        <v>2283</v>
      </c>
      <c r="L930" s="2"/>
      <c r="M930" s="2" t="s">
        <v>2348</v>
      </c>
      <c r="N930" s="2" t="s">
        <v>2348</v>
      </c>
      <c r="O930" s="2" t="s">
        <v>1086</v>
      </c>
      <c r="P930" s="2" t="s">
        <v>90</v>
      </c>
      <c r="Q930" s="2" t="str">
        <f t="shared" si="7"/>
        <v>Bill Title: Appropriate funds to the Department of Environment and Energy - Bill Description: Appropriate funds to the Department of Environment and Energy</v>
      </c>
      <c r="R930" s="2"/>
      <c r="S930" s="2" t="s">
        <v>287</v>
      </c>
    </row>
    <row r="931" ht="15.75" customHeight="1">
      <c r="A931" s="2" t="s">
        <v>2281</v>
      </c>
      <c r="B931" s="2" t="s">
        <v>2162</v>
      </c>
      <c r="C931" s="2" t="s">
        <v>2087</v>
      </c>
      <c r="D931" s="2" t="s">
        <v>2088</v>
      </c>
      <c r="E931" s="2" t="s">
        <v>2089</v>
      </c>
      <c r="F931" s="2" t="s">
        <v>2349</v>
      </c>
      <c r="G931" s="2" t="s">
        <v>19</v>
      </c>
      <c r="I931" s="2">
        <v>10.0</v>
      </c>
      <c r="K931" s="2" t="s">
        <v>2283</v>
      </c>
      <c r="L931" s="2"/>
      <c r="M931" s="2" t="s">
        <v>2350</v>
      </c>
      <c r="N931" s="2" t="s">
        <v>2350</v>
      </c>
      <c r="O931" s="2" t="s">
        <v>35</v>
      </c>
      <c r="P931" s="2" t="s">
        <v>90</v>
      </c>
      <c r="Q931" s="2" t="str">
        <f t="shared" si="7"/>
        <v>Bill Title: Adopt the Wildfire Control Act of 2013 - Bill Description: Adopt the Wildfire Control Act of 2013</v>
      </c>
      <c r="R931" s="2"/>
    </row>
    <row r="932" ht="15.75" customHeight="1">
      <c r="A932" s="2" t="s">
        <v>2281</v>
      </c>
      <c r="B932" s="2" t="s">
        <v>2162</v>
      </c>
      <c r="C932" s="2" t="s">
        <v>2087</v>
      </c>
      <c r="D932" s="2" t="s">
        <v>2088</v>
      </c>
      <c r="E932" s="2" t="s">
        <v>2089</v>
      </c>
      <c r="F932" s="2" t="s">
        <v>2351</v>
      </c>
      <c r="G932" s="2" t="s">
        <v>19</v>
      </c>
      <c r="I932" s="2">
        <v>8.0</v>
      </c>
      <c r="K932" s="2" t="s">
        <v>2283</v>
      </c>
      <c r="L932" s="2"/>
      <c r="M932" s="2" t="s">
        <v>2352</v>
      </c>
      <c r="N932" s="2" t="s">
        <v>2352</v>
      </c>
      <c r="O932" s="2" t="s">
        <v>117</v>
      </c>
      <c r="P932" s="2" t="s">
        <v>90</v>
      </c>
      <c r="Q932" s="2" t="str">
        <f t="shared" si="7"/>
        <v>Bill Title: Provide an exception for permit amendments under the Industrial Ground Water Regulatory Act for mineral exploration and production - Bill Description: Provide an exception for permit amendments under the Industrial Ground Water Regulatory Act for mineral exploration and production</v>
      </c>
      <c r="R932" s="2"/>
    </row>
    <row r="933" ht="15.75" customHeight="1">
      <c r="A933" s="2" t="s">
        <v>2281</v>
      </c>
      <c r="B933" s="2" t="s">
        <v>2162</v>
      </c>
      <c r="C933" s="2" t="s">
        <v>2087</v>
      </c>
      <c r="D933" s="2" t="s">
        <v>2088</v>
      </c>
      <c r="E933" s="2" t="s">
        <v>2089</v>
      </c>
      <c r="F933" s="2" t="s">
        <v>2353</v>
      </c>
      <c r="G933" s="2" t="s">
        <v>19</v>
      </c>
      <c r="I933" s="2">
        <v>7.0</v>
      </c>
      <c r="K933" s="2" t="s">
        <v>2283</v>
      </c>
      <c r="L933" s="2"/>
      <c r="M933" s="2" t="s">
        <v>2354</v>
      </c>
      <c r="N933" s="2" t="s">
        <v>2354</v>
      </c>
      <c r="O933" s="2" t="s">
        <v>89</v>
      </c>
      <c r="P933" s="2" t="s">
        <v>90</v>
      </c>
      <c r="Q933" s="2" t="str">
        <f t="shared" si="7"/>
        <v>Bill Title: Create the Natural Gas Fuel Board - Bill Description: Create the Natural Gas Fuel Board</v>
      </c>
      <c r="R933" s="2"/>
    </row>
    <row r="934" ht="15.75" customHeight="1">
      <c r="A934" s="2" t="s">
        <v>2281</v>
      </c>
      <c r="B934" s="2" t="s">
        <v>2162</v>
      </c>
      <c r="C934" s="2" t="s">
        <v>2087</v>
      </c>
      <c r="D934" s="2" t="s">
        <v>2088</v>
      </c>
      <c r="E934" s="2" t="s">
        <v>2089</v>
      </c>
      <c r="F934" s="2" t="s">
        <v>2355</v>
      </c>
      <c r="G934" s="2" t="s">
        <v>19</v>
      </c>
      <c r="I934" s="2">
        <v>6.0</v>
      </c>
      <c r="K934" s="2" t="s">
        <v>2283</v>
      </c>
      <c r="L934" s="2"/>
      <c r="M934" s="2" t="s">
        <v>2356</v>
      </c>
      <c r="N934" s="2" t="s">
        <v>2356</v>
      </c>
      <c r="O934" s="2" t="s">
        <v>1138</v>
      </c>
      <c r="P934" s="2" t="s">
        <v>90</v>
      </c>
      <c r="Q934" s="2" t="str">
        <f t="shared" si="7"/>
        <v>Bill Title: Change powers and duties of the Department of Health and Human Services under the Radiation Control Act - Bill Description: Change powers and duties of the Department of Health and Human Services under the Radiation Control Act</v>
      </c>
      <c r="R934" s="2"/>
    </row>
    <row r="935" ht="15.75" customHeight="1">
      <c r="A935" s="2" t="s">
        <v>2281</v>
      </c>
      <c r="B935" s="2" t="s">
        <v>2162</v>
      </c>
      <c r="C935" s="2" t="s">
        <v>2087</v>
      </c>
      <c r="D935" s="2" t="s">
        <v>2088</v>
      </c>
      <c r="E935" s="2" t="s">
        <v>2089</v>
      </c>
      <c r="F935" s="2" t="s">
        <v>2357</v>
      </c>
      <c r="G935" s="2" t="s">
        <v>19</v>
      </c>
      <c r="I935" s="2">
        <v>4.0</v>
      </c>
      <c r="K935" s="2" t="s">
        <v>2283</v>
      </c>
      <c r="L935" s="2"/>
      <c r="M935" s="2" t="s">
        <v>2358</v>
      </c>
      <c r="N935" s="2" t="s">
        <v>2358</v>
      </c>
      <c r="O935" s="2" t="s">
        <v>496</v>
      </c>
      <c r="P935" s="2" t="s">
        <v>90</v>
      </c>
      <c r="Q935" s="2" t="str">
        <f t="shared" si="7"/>
        <v>Bill Title: Eliminate a sunset provision relating to certain retail sales of natural gas by a metropolitan utilities district - Bill Description: Eliminate a sunset provision relating to certain retail sales of natural gas by a metropolitan utilities district</v>
      </c>
      <c r="R935" s="2"/>
      <c r="S935" s="2" t="s">
        <v>65</v>
      </c>
    </row>
    <row r="936" ht="15.75" customHeight="1">
      <c r="A936" s="2" t="s">
        <v>2281</v>
      </c>
      <c r="B936" s="2" t="s">
        <v>2162</v>
      </c>
      <c r="C936" s="2" t="s">
        <v>2087</v>
      </c>
      <c r="D936" s="2" t="s">
        <v>2088</v>
      </c>
      <c r="E936" s="2" t="s">
        <v>2089</v>
      </c>
      <c r="F936" s="2" t="s">
        <v>2359</v>
      </c>
      <c r="G936" s="2" t="s">
        <v>19</v>
      </c>
      <c r="I936" s="2">
        <v>4.0</v>
      </c>
      <c r="K936" s="2" t="s">
        <v>2283</v>
      </c>
      <c r="L936" s="2"/>
      <c r="M936" s="2" t="s">
        <v>2360</v>
      </c>
      <c r="N936" s="2" t="s">
        <v>2360</v>
      </c>
      <c r="O936" s="2" t="s">
        <v>112</v>
      </c>
      <c r="P936" s="2" t="s">
        <v>90</v>
      </c>
      <c r="Q936" s="2" t="str">
        <f t="shared" si="7"/>
        <v>Bill Title: Recognize August 26, 2014, as Lineworker Appreciation Day in Nebraska - Bill Description: Recognize August 26, 2014, as Lineworker Appreciation Day in Nebraska</v>
      </c>
      <c r="R936" s="2"/>
    </row>
    <row r="937" ht="15.75" customHeight="1">
      <c r="A937" s="2" t="s">
        <v>2361</v>
      </c>
      <c r="B937" s="2" t="s">
        <v>2264</v>
      </c>
      <c r="C937" s="2" t="s">
        <v>2087</v>
      </c>
      <c r="D937" s="2" t="s">
        <v>2088</v>
      </c>
      <c r="E937" s="2" t="s">
        <v>2089</v>
      </c>
      <c r="F937" s="2" t="s">
        <v>2362</v>
      </c>
      <c r="G937" s="2" t="s">
        <v>19</v>
      </c>
      <c r="I937" s="2">
        <v>38.0</v>
      </c>
      <c r="K937" s="2" t="s">
        <v>2363</v>
      </c>
      <c r="L937" s="2"/>
      <c r="M937" s="2" t="s">
        <v>2364</v>
      </c>
      <c r="N937" s="2" t="s">
        <v>2364</v>
      </c>
      <c r="O937" s="2" t="s">
        <v>63</v>
      </c>
      <c r="P937" s="2" t="s">
        <v>90</v>
      </c>
      <c r="Q937" s="2" t="str">
        <f t="shared" si="7"/>
        <v>Bill Title: Adopt the Nebraska Retail Electricity Choice Act and remove a restriction on the sale or delivery of retail electricity by a private electric supplier - Bill Description: Adopt the Nebraska Retail Electricity Choice Act and remove a restriction on the sale or delivery of retail electricity by a private electric supplier</v>
      </c>
      <c r="R937" s="2"/>
      <c r="S937" s="2" t="s">
        <v>65</v>
      </c>
    </row>
    <row r="938" ht="15.75" customHeight="1">
      <c r="A938" s="2" t="s">
        <v>2361</v>
      </c>
      <c r="B938" s="2" t="s">
        <v>2264</v>
      </c>
      <c r="C938" s="2" t="s">
        <v>2087</v>
      </c>
      <c r="D938" s="2" t="s">
        <v>2088</v>
      </c>
      <c r="E938" s="2" t="s">
        <v>2089</v>
      </c>
      <c r="F938" s="2" t="s">
        <v>2365</v>
      </c>
      <c r="G938" s="2" t="s">
        <v>19</v>
      </c>
      <c r="I938" s="2">
        <v>35.0</v>
      </c>
      <c r="K938" s="2" t="s">
        <v>2363</v>
      </c>
      <c r="L938" s="2"/>
      <c r="M938" s="2" t="s">
        <v>2366</v>
      </c>
      <c r="N938" s="2" t="s">
        <v>2366</v>
      </c>
      <c r="O938" s="2" t="s">
        <v>35</v>
      </c>
      <c r="P938" s="2" t="s">
        <v>937</v>
      </c>
      <c r="Q938" s="2" t="str">
        <f t="shared" si="7"/>
        <v>Bill Title: State legislative findings and change provisions relating to eminent domain and review by the Nebraska Power Review Board - Bill Description: State legislative findings and change provisions relating to eminent domain and review by the Nebraska Power Review Board</v>
      </c>
      <c r="R938" s="2"/>
      <c r="S938" s="2" t="s">
        <v>31</v>
      </c>
    </row>
    <row r="939" ht="15.75" customHeight="1">
      <c r="A939" s="2" t="s">
        <v>2361</v>
      </c>
      <c r="B939" s="2" t="s">
        <v>2264</v>
      </c>
      <c r="C939" s="2" t="s">
        <v>2087</v>
      </c>
      <c r="D939" s="2" t="s">
        <v>2088</v>
      </c>
      <c r="E939" s="2" t="s">
        <v>2089</v>
      </c>
      <c r="F939" s="2" t="s">
        <v>2367</v>
      </c>
      <c r="G939" s="2" t="s">
        <v>19</v>
      </c>
      <c r="I939" s="2">
        <v>27.0</v>
      </c>
      <c r="K939" s="2" t="s">
        <v>2363</v>
      </c>
      <c r="L939" s="2"/>
      <c r="M939" s="2" t="s">
        <v>2368</v>
      </c>
      <c r="N939" s="2" t="s">
        <v>2368</v>
      </c>
      <c r="O939" s="2" t="s">
        <v>51</v>
      </c>
      <c r="P939" s="2" t="s">
        <v>90</v>
      </c>
      <c r="Q939" s="2" t="str">
        <f t="shared" si="7"/>
        <v>Bill Title: Adopt the Retail Electricity Transparency Act - Bill Description: Adopt the Retail Electricity Transparency Act</v>
      </c>
      <c r="R939" s="2"/>
      <c r="S939" s="2" t="s">
        <v>65</v>
      </c>
    </row>
    <row r="940" ht="15.75" customHeight="1">
      <c r="A940" s="2" t="s">
        <v>2361</v>
      </c>
      <c r="B940" s="2" t="s">
        <v>2264</v>
      </c>
      <c r="C940" s="2" t="s">
        <v>2087</v>
      </c>
      <c r="D940" s="2" t="s">
        <v>2088</v>
      </c>
      <c r="E940" s="2" t="s">
        <v>2089</v>
      </c>
      <c r="F940" s="2" t="s">
        <v>2369</v>
      </c>
      <c r="G940" s="2" t="s">
        <v>19</v>
      </c>
      <c r="I940" s="2">
        <v>27.0</v>
      </c>
      <c r="K940" s="2" t="s">
        <v>2363</v>
      </c>
      <c r="L940" s="2"/>
      <c r="M940" s="2" t="s">
        <v>2370</v>
      </c>
      <c r="N940" s="2" t="s">
        <v>2370</v>
      </c>
      <c r="O940" s="2" t="s">
        <v>1248</v>
      </c>
      <c r="P940" s="2" t="s">
        <v>2371</v>
      </c>
      <c r="Q940" s="2" t="str">
        <f t="shared" si="7"/>
        <v>Bill Title: Provide a moratorium on construction of electric transmission lines and create the Electric Transmission Line Study Committee of the Legislature - Bill Description: Provide a moratorium on construction of electric transmission lines and create the Electric Transmission Line Study Committee of the Legislature</v>
      </c>
      <c r="R940" s="2"/>
      <c r="S940" s="2" t="s">
        <v>65</v>
      </c>
    </row>
    <row r="941" ht="15.75" customHeight="1">
      <c r="A941" s="2" t="s">
        <v>2361</v>
      </c>
      <c r="B941" s="2" t="s">
        <v>2264</v>
      </c>
      <c r="C941" s="2" t="s">
        <v>2087</v>
      </c>
      <c r="D941" s="2" t="s">
        <v>2088</v>
      </c>
      <c r="E941" s="2" t="s">
        <v>2089</v>
      </c>
      <c r="F941" s="2" t="s">
        <v>2372</v>
      </c>
      <c r="G941" s="2" t="s">
        <v>19</v>
      </c>
      <c r="I941" s="2">
        <v>22.0</v>
      </c>
      <c r="K941" s="2" t="s">
        <v>2363</v>
      </c>
      <c r="L941" s="2"/>
      <c r="M941" s="2" t="s">
        <v>2373</v>
      </c>
      <c r="N941" s="2" t="s">
        <v>2373</v>
      </c>
      <c r="O941" s="2" t="s">
        <v>2374</v>
      </c>
      <c r="P941" s="2" t="s">
        <v>90</v>
      </c>
      <c r="Q941" s="2" t="str">
        <f t="shared" si="7"/>
        <v>Bill Title: Adopt the Electric Customer Protection Act and provide duties for the Public Service Commission - Bill Description: Adopt the Electric Customer Protection Act and provide duties for the Public Service Commission</v>
      </c>
      <c r="R941" s="2"/>
      <c r="S941" s="2" t="s">
        <v>44</v>
      </c>
    </row>
    <row r="942" ht="15.75" customHeight="1">
      <c r="A942" s="2" t="s">
        <v>2361</v>
      </c>
      <c r="B942" s="2" t="s">
        <v>2264</v>
      </c>
      <c r="C942" s="2" t="s">
        <v>2087</v>
      </c>
      <c r="D942" s="2" t="s">
        <v>2088</v>
      </c>
      <c r="E942" s="2" t="s">
        <v>2089</v>
      </c>
      <c r="F942" s="2" t="s">
        <v>2375</v>
      </c>
      <c r="G942" s="2" t="s">
        <v>19</v>
      </c>
      <c r="I942" s="2">
        <v>22.0</v>
      </c>
      <c r="K942" s="2" t="s">
        <v>2363</v>
      </c>
      <c r="L942" s="2"/>
      <c r="M942" s="2" t="s">
        <v>2376</v>
      </c>
      <c r="N942" s="2" t="s">
        <v>2376</v>
      </c>
      <c r="O942" s="2" t="s">
        <v>1367</v>
      </c>
      <c r="P942" s="2" t="s">
        <v>90</v>
      </c>
      <c r="Q942" s="2" t="str">
        <f t="shared" si="7"/>
        <v>Bill Title: Provide for a special election prior to the exercise of eminent domain for transmission lines in certain circumstances - Bill Description: Provide for a special election prior to the exercise of eminent domain for transmission lines in certain circumstances</v>
      </c>
      <c r="R942" s="2"/>
      <c r="S942" s="2" t="s">
        <v>31</v>
      </c>
    </row>
    <row r="943" ht="15.75" customHeight="1">
      <c r="A943" s="2" t="s">
        <v>2361</v>
      </c>
      <c r="B943" s="2" t="s">
        <v>2264</v>
      </c>
      <c r="C943" s="2" t="s">
        <v>2087</v>
      </c>
      <c r="D943" s="2" t="s">
        <v>2088</v>
      </c>
      <c r="E943" s="2" t="s">
        <v>2089</v>
      </c>
      <c r="F943" s="2" t="s">
        <v>2377</v>
      </c>
      <c r="G943" s="2" t="s">
        <v>19</v>
      </c>
      <c r="I943" s="2">
        <v>17.0</v>
      </c>
      <c r="K943" s="2" t="s">
        <v>2363</v>
      </c>
      <c r="L943" s="2"/>
      <c r="M943" s="2" t="s">
        <v>2131</v>
      </c>
      <c r="N943" s="2" t="s">
        <v>2131</v>
      </c>
      <c r="O943" s="2" t="s">
        <v>100</v>
      </c>
      <c r="P943" s="2" t="s">
        <v>90</v>
      </c>
      <c r="Q943" s="2" t="str">
        <f t="shared" si="7"/>
        <v>Bill Title: Change provisions relating to net metering - Bill Description: Change provisions relating to net metering</v>
      </c>
      <c r="R943" s="2"/>
      <c r="S943" s="2" t="s">
        <v>44</v>
      </c>
    </row>
    <row r="944" ht="15.75" customHeight="1">
      <c r="A944" s="2" t="s">
        <v>2378</v>
      </c>
      <c r="B944" s="2" t="s">
        <v>2162</v>
      </c>
      <c r="C944" s="2" t="s">
        <v>2087</v>
      </c>
      <c r="D944" s="2" t="s">
        <v>2088</v>
      </c>
      <c r="E944" s="2" t="s">
        <v>2089</v>
      </c>
      <c r="F944" s="2" t="s">
        <v>2379</v>
      </c>
      <c r="G944" s="2" t="s">
        <v>19</v>
      </c>
      <c r="I944" s="2">
        <v>41.0</v>
      </c>
      <c r="K944" s="2" t="s">
        <v>2363</v>
      </c>
      <c r="L944" s="2"/>
      <c r="M944" s="2" t="s">
        <v>2380</v>
      </c>
      <c r="N944" s="2" t="s">
        <v>2380</v>
      </c>
      <c r="O944" s="2" t="s">
        <v>35</v>
      </c>
      <c r="P944" s="2" t="s">
        <v>90</v>
      </c>
      <c r="Q944" s="2" t="str">
        <f t="shared" si="7"/>
        <v>Bill Title: Change sales and use tax increases under the Local Option Revenue Act and provide tax incentives for renewable energy projects under the Nebraska Advantage Act - Bill Description: Change sales and use tax increases under the Local Option Revenue Act and provide tax incentives for renewable energy projects under the Nebraska Advantage Act</v>
      </c>
      <c r="R944" s="2"/>
      <c r="S944" s="2" t="s">
        <v>145</v>
      </c>
    </row>
    <row r="945" ht="15.75" customHeight="1">
      <c r="A945" s="2" t="s">
        <v>2378</v>
      </c>
      <c r="B945" s="2" t="s">
        <v>2162</v>
      </c>
      <c r="C945" s="2" t="s">
        <v>2087</v>
      </c>
      <c r="D945" s="2" t="s">
        <v>2088</v>
      </c>
      <c r="E945" s="2" t="s">
        <v>2089</v>
      </c>
      <c r="F945" s="2" t="s">
        <v>2381</v>
      </c>
      <c r="G945" s="2" t="s">
        <v>19</v>
      </c>
      <c r="I945" s="2">
        <v>40.0</v>
      </c>
      <c r="K945" s="2" t="s">
        <v>2363</v>
      </c>
      <c r="L945" s="2"/>
      <c r="M945" s="2" t="s">
        <v>2382</v>
      </c>
      <c r="N945" s="2" t="s">
        <v>2382</v>
      </c>
      <c r="O945" s="2" t="s">
        <v>35</v>
      </c>
      <c r="P945" s="2" t="s">
        <v>90</v>
      </c>
      <c r="Q945" s="2" t="str">
        <f t="shared" si="7"/>
        <v>Bill Title: Provide for compensation of certain Nebraska Power Review Board members and for privately developed renewable energy generation facilities and appropriate funds - Bill Description: Provide for compensation of certain Nebraska Power Review Board members and for privately developed renewable energy generation facilities and appropriate funds</v>
      </c>
      <c r="R945" s="2"/>
      <c r="S945" s="2" t="s">
        <v>31</v>
      </c>
    </row>
    <row r="946" ht="15.75" customHeight="1">
      <c r="A946" s="2" t="s">
        <v>2378</v>
      </c>
      <c r="B946" s="2" t="s">
        <v>2162</v>
      </c>
      <c r="C946" s="2" t="s">
        <v>2087</v>
      </c>
      <c r="D946" s="2" t="s">
        <v>2088</v>
      </c>
      <c r="E946" s="2" t="s">
        <v>2089</v>
      </c>
      <c r="F946" s="2" t="s">
        <v>2383</v>
      </c>
      <c r="G946" s="2" t="s">
        <v>19</v>
      </c>
      <c r="I946" s="2">
        <v>38.0</v>
      </c>
      <c r="K946" s="2" t="s">
        <v>2363</v>
      </c>
      <c r="L946" s="2"/>
      <c r="M946" s="2" t="s">
        <v>2384</v>
      </c>
      <c r="N946" s="2" t="s">
        <v>2384</v>
      </c>
      <c r="O946" s="2" t="s">
        <v>35</v>
      </c>
      <c r="P946" s="2" t="s">
        <v>90</v>
      </c>
      <c r="Q946" s="2" t="str">
        <f t="shared" si="7"/>
        <v>Bill Title: Provide a sales and use tax exemption for certain machinery and equipment used to produce electricity - Bill Description: Provide a sales and use tax exemption for certain machinery and equipment used to produce electricity</v>
      </c>
      <c r="R946" s="2"/>
      <c r="S946" s="2" t="s">
        <v>145</v>
      </c>
    </row>
    <row r="947" ht="15.75" customHeight="1">
      <c r="A947" s="2" t="s">
        <v>2378</v>
      </c>
      <c r="B947" s="2" t="s">
        <v>2162</v>
      </c>
      <c r="C947" s="2" t="s">
        <v>2087</v>
      </c>
      <c r="D947" s="2" t="s">
        <v>2088</v>
      </c>
      <c r="E947" s="2" t="s">
        <v>2089</v>
      </c>
      <c r="F947" s="2" t="s">
        <v>2385</v>
      </c>
      <c r="G947" s="2" t="s">
        <v>19</v>
      </c>
      <c r="I947" s="2">
        <v>34.0</v>
      </c>
      <c r="K947" s="2" t="s">
        <v>2363</v>
      </c>
      <c r="L947" s="2"/>
      <c r="M947" s="2" t="s">
        <v>2386</v>
      </c>
      <c r="N947" s="2" t="s">
        <v>2386</v>
      </c>
      <c r="O947" s="2" t="s">
        <v>35</v>
      </c>
      <c r="P947" s="2" t="s">
        <v>90</v>
      </c>
      <c r="Q947" s="2" t="str">
        <f t="shared" si="7"/>
        <v>Bill Title: Change provisions relating to the Game Law, the compensation of certain commission members, the withholding of certain competitive information, certain privately developed renewable energy generation facilities, and certain scrap tire projects - Bill Description: Change provisions relating to the Game Law, the compensation of certain commission members, the withholding of certain competitive information, certain privately developed renewable energy generation facilities, and certain scrap tire projects</v>
      </c>
      <c r="R947" s="2"/>
      <c r="S947" s="2" t="s">
        <v>65</v>
      </c>
    </row>
    <row r="948" ht="15.75" customHeight="1">
      <c r="A948" s="2" t="s">
        <v>2378</v>
      </c>
      <c r="B948" s="2" t="s">
        <v>2162</v>
      </c>
      <c r="C948" s="2" t="s">
        <v>2087</v>
      </c>
      <c r="D948" s="2" t="s">
        <v>2088</v>
      </c>
      <c r="E948" s="2" t="s">
        <v>2089</v>
      </c>
      <c r="F948" s="2" t="s">
        <v>2387</v>
      </c>
      <c r="G948" s="2" t="s">
        <v>19</v>
      </c>
      <c r="I948" s="2">
        <v>32.0</v>
      </c>
      <c r="K948" s="2" t="s">
        <v>2363</v>
      </c>
      <c r="L948" s="2"/>
      <c r="M948" s="2" t="s">
        <v>2388</v>
      </c>
      <c r="N948" s="2" t="s">
        <v>2388</v>
      </c>
      <c r="O948" s="2" t="s">
        <v>128</v>
      </c>
      <c r="P948" s="2" t="s">
        <v>90</v>
      </c>
      <c r="Q948" s="2" t="str">
        <f t="shared" si="7"/>
        <v>Bill Title: Adopt the Wind Friendly Counties Act - Bill Description: Adopt the Wind Friendly Counties Act</v>
      </c>
      <c r="R948" s="2"/>
      <c r="S948" s="2" t="s">
        <v>44</v>
      </c>
    </row>
    <row r="949" ht="15.75" customHeight="1">
      <c r="A949" s="2" t="s">
        <v>2378</v>
      </c>
      <c r="B949" s="2" t="s">
        <v>2162</v>
      </c>
      <c r="C949" s="2" t="s">
        <v>2087</v>
      </c>
      <c r="D949" s="2" t="s">
        <v>2088</v>
      </c>
      <c r="E949" s="2" t="s">
        <v>2089</v>
      </c>
      <c r="F949" s="2" t="s">
        <v>2389</v>
      </c>
      <c r="G949" s="2" t="s">
        <v>19</v>
      </c>
      <c r="I949" s="2">
        <v>30.0</v>
      </c>
      <c r="K949" s="2" t="s">
        <v>2363</v>
      </c>
      <c r="L949" s="2"/>
      <c r="M949" s="2" t="s">
        <v>2390</v>
      </c>
      <c r="N949" s="2" t="s">
        <v>2390</v>
      </c>
      <c r="O949" s="2" t="s">
        <v>290</v>
      </c>
      <c r="P949" s="2" t="s">
        <v>452</v>
      </c>
      <c r="Q949" s="2" t="str">
        <f t="shared" si="7"/>
        <v>Bill Title: Adopt updates to building and energy codes - Bill Description: Adopt updates to building and energy codes</v>
      </c>
      <c r="R949" s="2"/>
      <c r="S949" s="2" t="s">
        <v>287</v>
      </c>
    </row>
    <row r="950" ht="15.75" customHeight="1">
      <c r="A950" s="2" t="s">
        <v>2378</v>
      </c>
      <c r="B950" s="2" t="s">
        <v>2162</v>
      </c>
      <c r="C950" s="2" t="s">
        <v>2087</v>
      </c>
      <c r="D950" s="2" t="s">
        <v>2088</v>
      </c>
      <c r="E950" s="2" t="s">
        <v>2089</v>
      </c>
      <c r="F950" s="2" t="s">
        <v>2391</v>
      </c>
      <c r="G950" s="2" t="s">
        <v>19</v>
      </c>
      <c r="I950" s="2">
        <v>24.0</v>
      </c>
      <c r="K950" s="2" t="s">
        <v>2363</v>
      </c>
      <c r="L950" s="2"/>
      <c r="M950" s="2" t="s">
        <v>2392</v>
      </c>
      <c r="N950" s="2" t="s">
        <v>2392</v>
      </c>
      <c r="O950" s="2" t="s">
        <v>2393</v>
      </c>
      <c r="P950" s="2" t="s">
        <v>90</v>
      </c>
      <c r="Q950" s="2" t="str">
        <f t="shared" si="7"/>
        <v>Bill Title: Change provisions relating to the sale of natural gas by metropolitan utilities districts and exempt certain purchases of energy and fuel from sales tax - Bill Description: Change provisions relating to the sale of natural gas by metropolitan utilities districts and exempt certain purchases of energy and fuel from sales tax</v>
      </c>
      <c r="R950" s="2"/>
      <c r="S950" s="2" t="s">
        <v>145</v>
      </c>
    </row>
    <row r="951" ht="15.75" customHeight="1">
      <c r="A951" s="2" t="s">
        <v>2378</v>
      </c>
      <c r="B951" s="2" t="s">
        <v>2162</v>
      </c>
      <c r="C951" s="2" t="s">
        <v>2087</v>
      </c>
      <c r="D951" s="2" t="s">
        <v>2088</v>
      </c>
      <c r="E951" s="2" t="s">
        <v>2089</v>
      </c>
      <c r="F951" s="2" t="s">
        <v>2394</v>
      </c>
      <c r="G951" s="2" t="s">
        <v>19</v>
      </c>
      <c r="I951" s="2">
        <v>23.0</v>
      </c>
      <c r="K951" s="2" t="s">
        <v>2363</v>
      </c>
      <c r="L951" s="2"/>
      <c r="M951" s="2" t="s">
        <v>2395</v>
      </c>
      <c r="N951" s="2" t="s">
        <v>2395</v>
      </c>
      <c r="O951" s="2" t="s">
        <v>2396</v>
      </c>
      <c r="P951" s="2" t="s">
        <v>90</v>
      </c>
      <c r="Q951" s="2" t="str">
        <f t="shared" si="7"/>
        <v>Bill Title: Change registration fee for alternative fuel-powered motor vehicles - Bill Description: Change registration fee for alternative fuel-powered motor vehicles</v>
      </c>
      <c r="R951" s="2"/>
      <c r="S951" s="2" t="s">
        <v>79</v>
      </c>
    </row>
    <row r="952" ht="15.75" customHeight="1">
      <c r="A952" s="2" t="s">
        <v>2378</v>
      </c>
      <c r="B952" s="2" t="s">
        <v>2162</v>
      </c>
      <c r="C952" s="2" t="s">
        <v>2087</v>
      </c>
      <c r="D952" s="2" t="s">
        <v>2088</v>
      </c>
      <c r="E952" s="2" t="s">
        <v>2089</v>
      </c>
      <c r="F952" s="2" t="s">
        <v>2397</v>
      </c>
      <c r="G952" s="2" t="s">
        <v>19</v>
      </c>
      <c r="I952" s="2">
        <v>10.0</v>
      </c>
      <c r="K952" s="2" t="s">
        <v>2363</v>
      </c>
      <c r="L952" s="2"/>
      <c r="M952" s="2" t="s">
        <v>2398</v>
      </c>
      <c r="N952" s="2" t="s">
        <v>2398</v>
      </c>
      <c r="O952" s="2" t="s">
        <v>214</v>
      </c>
      <c r="P952" s="2" t="s">
        <v>90</v>
      </c>
      <c r="Q952" s="2" t="str">
        <f t="shared" si="7"/>
        <v>Bill Title: Change provisions relating to uranium severance taxes - Bill Description: Change provisions relating to uranium severance taxes</v>
      </c>
      <c r="R952" s="2"/>
      <c r="S952" s="2" t="s">
        <v>25</v>
      </c>
    </row>
    <row r="953" ht="15.75" customHeight="1">
      <c r="A953" s="2" t="s">
        <v>2378</v>
      </c>
      <c r="B953" s="2" t="s">
        <v>2162</v>
      </c>
      <c r="C953" s="2" t="s">
        <v>2087</v>
      </c>
      <c r="D953" s="2" t="s">
        <v>2088</v>
      </c>
      <c r="E953" s="2" t="s">
        <v>2089</v>
      </c>
      <c r="F953" s="2" t="s">
        <v>2399</v>
      </c>
      <c r="G953" s="2" t="s">
        <v>19</v>
      </c>
      <c r="I953" s="2">
        <v>10.0</v>
      </c>
      <c r="K953" s="2" t="s">
        <v>2363</v>
      </c>
      <c r="L953" s="2"/>
      <c r="M953" s="2" t="s">
        <v>2400</v>
      </c>
      <c r="N953" s="2" t="s">
        <v>2400</v>
      </c>
      <c r="P953" s="2" t="s">
        <v>90</v>
      </c>
      <c r="Q953" s="2" t="str">
        <f t="shared" si="7"/>
        <v>Bill Title: Provide additional powers for sanitary and improvement districts and require acknowledgments from purchasers of real estate within sanitary and improvement districts - Bill Description: Provide additional powers for sanitary and improvement districts and require acknowledgments from purchasers of real estate within sanitary and improvement districts</v>
      </c>
      <c r="R953" s="2"/>
    </row>
    <row r="954" ht="15.75" customHeight="1">
      <c r="A954" s="2" t="s">
        <v>2401</v>
      </c>
      <c r="B954" s="2" t="s">
        <v>2162</v>
      </c>
      <c r="C954" s="2" t="s">
        <v>2087</v>
      </c>
      <c r="D954" s="2" t="s">
        <v>2088</v>
      </c>
      <c r="E954" s="2" t="s">
        <v>2089</v>
      </c>
      <c r="F954" s="2" t="s">
        <v>2402</v>
      </c>
      <c r="G954" s="2" t="s">
        <v>19</v>
      </c>
      <c r="I954" s="2">
        <v>47.0</v>
      </c>
      <c r="K954" s="2" t="s">
        <v>2403</v>
      </c>
      <c r="L954" s="2"/>
      <c r="M954" s="2" t="s">
        <v>2404</v>
      </c>
      <c r="N954" s="2" t="s">
        <v>2404</v>
      </c>
      <c r="O954" s="2" t="s">
        <v>2405</v>
      </c>
      <c r="P954" s="2" t="s">
        <v>90</v>
      </c>
      <c r="Q954" s="2" t="str">
        <f t="shared" si="7"/>
        <v>Bill Title: Change provisions relating to motor vehicles, the Public Service Commission, motor carriers, and the statewide one-call notification center - Bill Description: Change provisions relating to motor vehicles, the Public Service Commission, motor carriers, and the statewide one-call notification center</v>
      </c>
      <c r="R954" s="2"/>
    </row>
    <row r="955" ht="15.75" customHeight="1">
      <c r="A955" s="2" t="s">
        <v>2401</v>
      </c>
      <c r="B955" s="2" t="s">
        <v>2162</v>
      </c>
      <c r="C955" s="2" t="s">
        <v>2087</v>
      </c>
      <c r="D955" s="2" t="s">
        <v>2088</v>
      </c>
      <c r="E955" s="2" t="s">
        <v>2089</v>
      </c>
      <c r="F955" s="2" t="s">
        <v>2406</v>
      </c>
      <c r="G955" s="2" t="s">
        <v>19</v>
      </c>
      <c r="I955" s="2">
        <v>47.0</v>
      </c>
      <c r="K955" s="2" t="s">
        <v>2403</v>
      </c>
      <c r="L955" s="2"/>
      <c r="M955" s="2" t="s">
        <v>2407</v>
      </c>
      <c r="N955" s="2" t="s">
        <v>2407</v>
      </c>
      <c r="O955" s="2" t="s">
        <v>1404</v>
      </c>
      <c r="P955" s="2" t="s">
        <v>90</v>
      </c>
      <c r="Q955" s="2" t="str">
        <f t="shared" si="7"/>
        <v>Bill Title: Change motor fuel excise taxes - Bill Description: Change motor fuel excise taxes</v>
      </c>
      <c r="R955" s="2"/>
      <c r="S955" s="2" t="s">
        <v>79</v>
      </c>
    </row>
    <row r="956" ht="15.75" customHeight="1">
      <c r="A956" s="2" t="s">
        <v>2401</v>
      </c>
      <c r="B956" s="2" t="s">
        <v>2162</v>
      </c>
      <c r="C956" s="2" t="s">
        <v>2087</v>
      </c>
      <c r="D956" s="2" t="s">
        <v>2088</v>
      </c>
      <c r="E956" s="2" t="s">
        <v>2089</v>
      </c>
      <c r="F956" s="2" t="s">
        <v>2408</v>
      </c>
      <c r="G956" s="2" t="s">
        <v>19</v>
      </c>
      <c r="I956" s="2">
        <v>42.0</v>
      </c>
      <c r="K956" s="2" t="s">
        <v>2403</v>
      </c>
      <c r="L956" s="2"/>
      <c r="M956" s="2" t="s">
        <v>2409</v>
      </c>
      <c r="N956" s="2" t="s">
        <v>2409</v>
      </c>
      <c r="O956" s="2" t="s">
        <v>35</v>
      </c>
      <c r="P956" s="2" t="s">
        <v>90</v>
      </c>
      <c r="Q956" s="2" t="str">
        <f t="shared" si="7"/>
        <v>Bill Title: Adopt the Great Opportunities Nebraska Act - Bill Description: Adopt the Great Opportunities Nebraska Act</v>
      </c>
      <c r="R956" s="2"/>
      <c r="S956" s="2" t="s">
        <v>260</v>
      </c>
    </row>
    <row r="957" ht="15.75" customHeight="1">
      <c r="A957" s="2" t="s">
        <v>2401</v>
      </c>
      <c r="B957" s="2" t="s">
        <v>2162</v>
      </c>
      <c r="C957" s="2" t="s">
        <v>2087</v>
      </c>
      <c r="D957" s="2" t="s">
        <v>2088</v>
      </c>
      <c r="E957" s="2" t="s">
        <v>2089</v>
      </c>
      <c r="F957" s="2" t="s">
        <v>2410</v>
      </c>
      <c r="G957" s="2" t="s">
        <v>19</v>
      </c>
      <c r="I957" s="2">
        <v>38.0</v>
      </c>
      <c r="K957" s="2" t="s">
        <v>2403</v>
      </c>
      <c r="L957" s="2"/>
      <c r="M957" s="2" t="s">
        <v>2411</v>
      </c>
      <c r="N957" s="2" t="s">
        <v>2411</v>
      </c>
      <c r="O957" s="2" t="s">
        <v>274</v>
      </c>
      <c r="P957" s="2" t="s">
        <v>90</v>
      </c>
      <c r="Q957" s="2" t="str">
        <f t="shared" si="7"/>
        <v>Bill Title: Change provisions relating to equivalent employees and qualified locations under the ImagiNE Nebraska Act - Bill Description: Change provisions relating to equivalent employees and qualified locations under the ImagiNE Nebraska Act</v>
      </c>
      <c r="R957" s="2"/>
    </row>
    <row r="958" ht="15.75" customHeight="1">
      <c r="A958" s="2" t="s">
        <v>2401</v>
      </c>
      <c r="B958" s="2" t="s">
        <v>2162</v>
      </c>
      <c r="C958" s="2" t="s">
        <v>2087</v>
      </c>
      <c r="D958" s="2" t="s">
        <v>2088</v>
      </c>
      <c r="E958" s="2" t="s">
        <v>2089</v>
      </c>
      <c r="F958" s="2" t="s">
        <v>2412</v>
      </c>
      <c r="G958" s="2" t="s">
        <v>19</v>
      </c>
      <c r="I958" s="2">
        <v>34.0</v>
      </c>
      <c r="K958" s="2" t="s">
        <v>2403</v>
      </c>
      <c r="L958" s="2"/>
      <c r="M958" s="2" t="s">
        <v>2413</v>
      </c>
      <c r="N958" s="2" t="s">
        <v>2413</v>
      </c>
      <c r="O958" s="2" t="s">
        <v>2414</v>
      </c>
      <c r="P958" s="2" t="s">
        <v>90</v>
      </c>
      <c r="Q958" s="2" t="str">
        <f t="shared" si="7"/>
        <v>Bill Title: Adopt the Municipal Natural Gas System Emergency Assistance Act and change provisions relating to ordinances, bond elections, municipal boundaries, the Community Development Law, and building and plumbing codes - Bill Description: Adopt the Municipal Natural Gas System Emergency Assistance Act and change provisions relating to ordinances, bond elections, municipal boundaries, the Community Development Law, and building and plumbing codes</v>
      </c>
      <c r="R958" s="2"/>
    </row>
    <row r="959" ht="15.75" customHeight="1">
      <c r="A959" s="2" t="s">
        <v>2401</v>
      </c>
      <c r="B959" s="2" t="s">
        <v>2162</v>
      </c>
      <c r="C959" s="2" t="s">
        <v>2087</v>
      </c>
      <c r="D959" s="2" t="s">
        <v>2088</v>
      </c>
      <c r="E959" s="2" t="s">
        <v>2089</v>
      </c>
      <c r="F959" s="2" t="s">
        <v>2415</v>
      </c>
      <c r="G959" s="2" t="s">
        <v>19</v>
      </c>
      <c r="I959" s="2">
        <v>33.0</v>
      </c>
      <c r="K959" s="2" t="s">
        <v>2403</v>
      </c>
      <c r="L959" s="2"/>
      <c r="M959" s="2" t="s">
        <v>2416</v>
      </c>
      <c r="N959" s="2" t="s">
        <v>2416</v>
      </c>
      <c r="O959" s="2" t="s">
        <v>89</v>
      </c>
      <c r="P959" s="2" t="s">
        <v>2417</v>
      </c>
      <c r="Q959" s="2" t="str">
        <f t="shared" si="7"/>
        <v>Bill Title: Adopt the Fueling Station Tax Credit Act - Bill Description: Adopt the Fueling Station Tax Credit Act</v>
      </c>
      <c r="R959" s="2"/>
      <c r="S959" s="2" t="s">
        <v>79</v>
      </c>
    </row>
    <row r="960" ht="15.75" customHeight="1">
      <c r="A960" s="2" t="s">
        <v>2401</v>
      </c>
      <c r="B960" s="2" t="s">
        <v>2162</v>
      </c>
      <c r="C960" s="2" t="s">
        <v>2087</v>
      </c>
      <c r="D960" s="2" t="s">
        <v>2088</v>
      </c>
      <c r="E960" s="2" t="s">
        <v>2089</v>
      </c>
      <c r="F960" s="2" t="s">
        <v>2418</v>
      </c>
      <c r="G960" s="2" t="s">
        <v>19</v>
      </c>
      <c r="I960" s="2">
        <v>29.0</v>
      </c>
      <c r="K960" s="2" t="s">
        <v>2403</v>
      </c>
      <c r="L960" s="2"/>
      <c r="M960" s="2" t="s">
        <v>2419</v>
      </c>
      <c r="N960" s="2" t="s">
        <v>2419</v>
      </c>
      <c r="O960" s="2" t="s">
        <v>1416</v>
      </c>
      <c r="P960" s="2" t="s">
        <v>90</v>
      </c>
      <c r="Q960" s="2" t="str">
        <f t="shared" si="7"/>
        <v>Bill Title: Provide for water, wastewater, utility, and sewer construction projects under the Political Subdivisions Construction Alternatives Act - Bill Description: Provide for water, wastewater, utility, and sewer construction projects under the Political Subdivisions Construction Alternatives Act</v>
      </c>
      <c r="R960" s="2"/>
      <c r="S960" s="2" t="s">
        <v>31</v>
      </c>
    </row>
    <row r="961" ht="15.75" customHeight="1">
      <c r="A961" s="2" t="s">
        <v>2401</v>
      </c>
      <c r="B961" s="2" t="s">
        <v>2162</v>
      </c>
      <c r="C961" s="2" t="s">
        <v>2087</v>
      </c>
      <c r="D961" s="2" t="s">
        <v>2088</v>
      </c>
      <c r="E961" s="2" t="s">
        <v>2089</v>
      </c>
      <c r="F961" s="2" t="s">
        <v>2420</v>
      </c>
      <c r="G961" s="2" t="s">
        <v>19</v>
      </c>
      <c r="I961" s="2">
        <v>29.0</v>
      </c>
      <c r="K961" s="2" t="s">
        <v>2403</v>
      </c>
      <c r="L961" s="2"/>
      <c r="M961" s="2" t="s">
        <v>2421</v>
      </c>
      <c r="N961" s="2" t="s">
        <v>2421</v>
      </c>
      <c r="O961" s="2" t="s">
        <v>92</v>
      </c>
      <c r="P961" s="2" t="s">
        <v>93</v>
      </c>
      <c r="Q961" s="2" t="str">
        <f t="shared" si="7"/>
        <v>Bill Title: Change provisions relating to distribution of, exemptions from, and review of taxes and tax information - Bill Description: Change provisions relating to distribution of, exemptions from, and review of taxes and tax information</v>
      </c>
      <c r="R961" s="2"/>
      <c r="S961" s="2" t="s">
        <v>145</v>
      </c>
    </row>
    <row r="962" ht="15.75" customHeight="1">
      <c r="A962" s="2" t="s">
        <v>2401</v>
      </c>
      <c r="B962" s="2" t="s">
        <v>2162</v>
      </c>
      <c r="C962" s="2" t="s">
        <v>2087</v>
      </c>
      <c r="D962" s="2" t="s">
        <v>2088</v>
      </c>
      <c r="E962" s="2" t="s">
        <v>2089</v>
      </c>
      <c r="F962" s="2" t="s">
        <v>2422</v>
      </c>
      <c r="G962" s="2" t="s">
        <v>19</v>
      </c>
      <c r="I962" s="2">
        <v>27.0</v>
      </c>
      <c r="K962" s="2" t="s">
        <v>2403</v>
      </c>
      <c r="L962" s="2"/>
      <c r="M962" s="2" t="s">
        <v>2423</v>
      </c>
      <c r="N962" s="2" t="s">
        <v>2423</v>
      </c>
      <c r="O962" s="2" t="s">
        <v>89</v>
      </c>
      <c r="P962" s="2" t="s">
        <v>2417</v>
      </c>
      <c r="Q962" s="2" t="str">
        <f t="shared" si="7"/>
        <v>Bill Title: Authorize issuance of highway construction bonds - Bill Description: Authorize issuance of highway construction bonds</v>
      </c>
      <c r="R962" s="2"/>
    </row>
    <row r="963" ht="15.75" customHeight="1">
      <c r="A963" s="2" t="s">
        <v>2401</v>
      </c>
      <c r="B963" s="2" t="s">
        <v>2162</v>
      </c>
      <c r="C963" s="2" t="s">
        <v>2087</v>
      </c>
      <c r="D963" s="2" t="s">
        <v>2088</v>
      </c>
      <c r="E963" s="2" t="s">
        <v>2089</v>
      </c>
      <c r="F963" s="2" t="s">
        <v>2424</v>
      </c>
      <c r="G963" s="2" t="s">
        <v>19</v>
      </c>
      <c r="I963" s="2">
        <v>24.0</v>
      </c>
      <c r="K963" s="2" t="s">
        <v>2403</v>
      </c>
      <c r="L963" s="2"/>
      <c r="M963" s="2" t="s">
        <v>2425</v>
      </c>
      <c r="N963" s="2" t="s">
        <v>2425</v>
      </c>
      <c r="O963" s="2" t="s">
        <v>1882</v>
      </c>
      <c r="P963" s="2" t="s">
        <v>90</v>
      </c>
      <c r="Q963" s="2" t="str">
        <f t="shared" si="7"/>
        <v>Bill Title: Adopt the Community College Gap Assistance Program Act - Bill Description: Adopt the Community College Gap Assistance Program Act</v>
      </c>
      <c r="R963" s="2"/>
    </row>
    <row r="964" ht="15.75" customHeight="1">
      <c r="A964" s="2" t="s">
        <v>2401</v>
      </c>
      <c r="B964" s="2" t="s">
        <v>2162</v>
      </c>
      <c r="C964" s="2" t="s">
        <v>2087</v>
      </c>
      <c r="D964" s="2" t="s">
        <v>2088</v>
      </c>
      <c r="E964" s="2" t="s">
        <v>2089</v>
      </c>
      <c r="F964" s="2" t="s">
        <v>2426</v>
      </c>
      <c r="G964" s="2" t="s">
        <v>19</v>
      </c>
      <c r="I964" s="2">
        <v>22.0</v>
      </c>
      <c r="K964" s="2" t="s">
        <v>2403</v>
      </c>
      <c r="L964" s="2"/>
      <c r="M964" s="2" t="s">
        <v>2427</v>
      </c>
      <c r="N964" s="2" t="s">
        <v>2427</v>
      </c>
      <c r="O964" s="2" t="s">
        <v>1404</v>
      </c>
      <c r="P964" s="2" t="s">
        <v>90</v>
      </c>
      <c r="Q964" s="2" t="str">
        <f t="shared" si="7"/>
        <v>Bill Title: Change provisions relating to taxes imposed on the average wholesale price of gasoline - Bill Description: Change provisions relating to taxes imposed on the average wholesale price of gasoline</v>
      </c>
      <c r="R964" s="2"/>
      <c r="S964" s="2" t="s">
        <v>79</v>
      </c>
    </row>
    <row r="965" ht="15.75" customHeight="1">
      <c r="A965" s="2" t="s">
        <v>2401</v>
      </c>
      <c r="B965" s="2" t="s">
        <v>2162</v>
      </c>
      <c r="C965" s="2" t="s">
        <v>2087</v>
      </c>
      <c r="D965" s="2" t="s">
        <v>2088</v>
      </c>
      <c r="E965" s="2" t="s">
        <v>2089</v>
      </c>
      <c r="F965" s="2" t="s">
        <v>2428</v>
      </c>
      <c r="G965" s="2" t="s">
        <v>19</v>
      </c>
      <c r="I965" s="2">
        <v>22.0</v>
      </c>
      <c r="K965" s="2" t="s">
        <v>2403</v>
      </c>
      <c r="L965" s="2"/>
      <c r="M965" s="2" t="s">
        <v>2429</v>
      </c>
      <c r="N965" s="2" t="s">
        <v>2429</v>
      </c>
      <c r="O965" s="2" t="s">
        <v>92</v>
      </c>
      <c r="P965" s="2" t="s">
        <v>90</v>
      </c>
      <c r="Q965" s="2" t="str">
        <f t="shared" si="7"/>
        <v>Bill Title: Prohibit certain unlawful acts as prescribed relating to the Weights and Measures Act - Bill Description: Prohibit certain unlawful acts as prescribed relating to the Weights and Measures Act</v>
      </c>
      <c r="R965" s="2"/>
    </row>
    <row r="966" ht="15.75" customHeight="1">
      <c r="A966" s="2" t="s">
        <v>2401</v>
      </c>
      <c r="B966" s="2" t="s">
        <v>2162</v>
      </c>
      <c r="C966" s="2" t="s">
        <v>2087</v>
      </c>
      <c r="D966" s="2" t="s">
        <v>2088</v>
      </c>
      <c r="E966" s="2" t="s">
        <v>2089</v>
      </c>
      <c r="F966" s="2" t="s">
        <v>2430</v>
      </c>
      <c r="G966" s="2" t="s">
        <v>19</v>
      </c>
      <c r="I966" s="2">
        <v>19.0</v>
      </c>
      <c r="K966" s="2" t="s">
        <v>2403</v>
      </c>
      <c r="L966" s="2"/>
      <c r="M966" s="2" t="s">
        <v>2431</v>
      </c>
      <c r="N966" s="2" t="s">
        <v>2431</v>
      </c>
      <c r="O966" s="2" t="s">
        <v>290</v>
      </c>
      <c r="P966" s="2" t="s">
        <v>2417</v>
      </c>
      <c r="Q966" s="2" t="str">
        <f t="shared" si="7"/>
        <v>Bill Title: Adopt updated international building code standards - Bill Description: Adopt updated international building code standards</v>
      </c>
      <c r="R966" s="2"/>
    </row>
    <row r="967" ht="15.75" customHeight="1">
      <c r="A967" s="2" t="s">
        <v>2401</v>
      </c>
      <c r="B967" s="2" t="s">
        <v>2162</v>
      </c>
      <c r="C967" s="2" t="s">
        <v>2087</v>
      </c>
      <c r="D967" s="2" t="s">
        <v>2088</v>
      </c>
      <c r="E967" s="2" t="s">
        <v>2089</v>
      </c>
      <c r="F967" s="2" t="s">
        <v>2432</v>
      </c>
      <c r="G967" s="2" t="s">
        <v>19</v>
      </c>
      <c r="I967" s="2">
        <v>18.0</v>
      </c>
      <c r="K967" s="2" t="s">
        <v>2403</v>
      </c>
      <c r="L967" s="2"/>
      <c r="M967" s="2" t="s">
        <v>2433</v>
      </c>
      <c r="N967" s="2" t="s">
        <v>2433</v>
      </c>
      <c r="O967" s="2" t="s">
        <v>1404</v>
      </c>
      <c r="P967" s="2" t="s">
        <v>90</v>
      </c>
      <c r="Q967" s="2" t="str">
        <f t="shared" si="7"/>
        <v>Bill Title: Change the calculation of the tax on the average wholesale price of gasoline - Bill Description: Change the calculation of the tax on the average wholesale price of gasoline</v>
      </c>
      <c r="R967" s="2"/>
      <c r="S967" s="2" t="s">
        <v>79</v>
      </c>
    </row>
    <row r="968" ht="15.75" customHeight="1">
      <c r="A968" s="2" t="s">
        <v>2401</v>
      </c>
      <c r="B968" s="2" t="s">
        <v>2162</v>
      </c>
      <c r="C968" s="2" t="s">
        <v>2087</v>
      </c>
      <c r="D968" s="2" t="s">
        <v>2088</v>
      </c>
      <c r="E968" s="2" t="s">
        <v>2089</v>
      </c>
      <c r="F968" s="2" t="s">
        <v>2434</v>
      </c>
      <c r="G968" s="2" t="s">
        <v>19</v>
      </c>
      <c r="I968" s="2">
        <v>18.0</v>
      </c>
      <c r="K968" s="2" t="s">
        <v>2403</v>
      </c>
      <c r="L968" s="2"/>
      <c r="M968" s="2" t="s">
        <v>2435</v>
      </c>
      <c r="N968" s="2" t="s">
        <v>2435</v>
      </c>
      <c r="O968" s="2" t="s">
        <v>214</v>
      </c>
      <c r="P968" s="2" t="s">
        <v>90</v>
      </c>
      <c r="Q968" s="2" t="str">
        <f t="shared" si="7"/>
        <v>Bill Title: Provide fees and procedures for permits under the National Pollutant Discharge Elimination System and funding under the Wastewater Treatment Facilities Construction Assistance Act - Bill Description: Provide fees and procedures for permits under the National Pollutant Discharge Elimination System and funding under the Wastewater Treatment Facilities Construction Assistance Act</v>
      </c>
      <c r="R968" s="2"/>
    </row>
    <row r="969" ht="15.75" customHeight="1">
      <c r="A969" s="2" t="s">
        <v>2401</v>
      </c>
      <c r="B969" s="2" t="s">
        <v>2162</v>
      </c>
      <c r="C969" s="2" t="s">
        <v>2087</v>
      </c>
      <c r="D969" s="2" t="s">
        <v>2088</v>
      </c>
      <c r="E969" s="2" t="s">
        <v>2089</v>
      </c>
      <c r="F969" s="2" t="s">
        <v>2436</v>
      </c>
      <c r="G969" s="2" t="s">
        <v>19</v>
      </c>
      <c r="I969" s="2">
        <v>16.0</v>
      </c>
      <c r="K969" s="2" t="s">
        <v>2403</v>
      </c>
      <c r="L969" s="2"/>
      <c r="M969" s="2" t="s">
        <v>2205</v>
      </c>
      <c r="N969" s="2" t="s">
        <v>2205</v>
      </c>
      <c r="O969" s="2" t="s">
        <v>208</v>
      </c>
      <c r="P969" s="2" t="s">
        <v>36</v>
      </c>
      <c r="Q969" s="2" t="str">
        <f t="shared" si="7"/>
        <v>Bill Title: Change the Property Assessed Clean Energy Act - Bill Description: Change the Property Assessed Clean Energy Act</v>
      </c>
      <c r="R969" s="2"/>
      <c r="S969" s="2" t="s">
        <v>44</v>
      </c>
    </row>
    <row r="970" ht="15.75" customHeight="1">
      <c r="A970" s="2" t="s">
        <v>2401</v>
      </c>
      <c r="B970" s="2" t="s">
        <v>2162</v>
      </c>
      <c r="C970" s="2" t="s">
        <v>2087</v>
      </c>
      <c r="D970" s="2" t="s">
        <v>2088</v>
      </c>
      <c r="E970" s="2" t="s">
        <v>2089</v>
      </c>
      <c r="F970" s="2" t="s">
        <v>2437</v>
      </c>
      <c r="G970" s="2" t="s">
        <v>19</v>
      </c>
      <c r="I970" s="2">
        <v>15.0</v>
      </c>
      <c r="K970" s="2" t="s">
        <v>2403</v>
      </c>
      <c r="L970" s="2"/>
      <c r="M970" s="2" t="s">
        <v>2438</v>
      </c>
      <c r="N970" s="2" t="s">
        <v>2438</v>
      </c>
      <c r="O970" s="2" t="s">
        <v>1715</v>
      </c>
      <c r="P970" s="2" t="s">
        <v>2439</v>
      </c>
      <c r="Q970" s="2" t="str">
        <f t="shared" si="7"/>
        <v>Bill Title: Authorize certain activities that are eligible for assistance from the Affordable Housing Trust Fund - Bill Description: Authorize certain activities that are eligible for assistance from the Affordable Housing Trust Fund</v>
      </c>
      <c r="R970" s="2"/>
    </row>
    <row r="971" ht="15.75" customHeight="1">
      <c r="A971" s="2" t="s">
        <v>2401</v>
      </c>
      <c r="B971" s="2" t="s">
        <v>2162</v>
      </c>
      <c r="C971" s="2" t="s">
        <v>2087</v>
      </c>
      <c r="D971" s="2" t="s">
        <v>2088</v>
      </c>
      <c r="E971" s="2" t="s">
        <v>2089</v>
      </c>
      <c r="F971" s="2" t="s">
        <v>2440</v>
      </c>
      <c r="G971" s="2" t="s">
        <v>19</v>
      </c>
      <c r="I971" s="2">
        <v>14.0</v>
      </c>
      <c r="K971" s="2" t="s">
        <v>2403</v>
      </c>
      <c r="L971" s="2"/>
      <c r="M971" s="2" t="s">
        <v>2441</v>
      </c>
      <c r="N971" s="2" t="s">
        <v>2441</v>
      </c>
      <c r="O971" s="2" t="s">
        <v>1441</v>
      </c>
      <c r="P971" s="2" t="s">
        <v>209</v>
      </c>
      <c r="Q971" s="2" t="str">
        <f t="shared" si="7"/>
        <v>Bill Title: Change calculation of gasoline tax and distribution of proceeds - Bill Description: Change calculation of gasoline tax and distribution of proceeds</v>
      </c>
      <c r="R971" s="2"/>
      <c r="S971" s="2" t="s">
        <v>79</v>
      </c>
    </row>
    <row r="972" ht="15.75" customHeight="1">
      <c r="A972" s="2" t="s">
        <v>2401</v>
      </c>
      <c r="B972" s="2" t="s">
        <v>2162</v>
      </c>
      <c r="C972" s="2" t="s">
        <v>2087</v>
      </c>
      <c r="D972" s="2" t="s">
        <v>2088</v>
      </c>
      <c r="E972" s="2" t="s">
        <v>2089</v>
      </c>
      <c r="F972" s="2" t="s">
        <v>2442</v>
      </c>
      <c r="G972" s="2" t="s">
        <v>19</v>
      </c>
      <c r="I972" s="2">
        <v>9.0</v>
      </c>
      <c r="K972" s="2" t="s">
        <v>2403</v>
      </c>
      <c r="L972" s="2"/>
      <c r="M972" s="2" t="s">
        <v>2443</v>
      </c>
      <c r="N972" s="2" t="s">
        <v>2443</v>
      </c>
      <c r="O972" s="2" t="s">
        <v>1882</v>
      </c>
      <c r="P972" s="2" t="s">
        <v>209</v>
      </c>
      <c r="Q972" s="2" t="str">
        <f t="shared" si="7"/>
        <v>Bill Title: Adopt the Urban Redevelopment Act and provide tax incentives - Bill Description: Adopt the Urban Redevelopment Act and provide tax incentives</v>
      </c>
      <c r="R972" s="2"/>
    </row>
    <row r="973" ht="15.75" customHeight="1">
      <c r="A973" s="2" t="s">
        <v>2401</v>
      </c>
      <c r="B973" s="2" t="s">
        <v>2162</v>
      </c>
      <c r="C973" s="2" t="s">
        <v>2087</v>
      </c>
      <c r="D973" s="2" t="s">
        <v>2088</v>
      </c>
      <c r="E973" s="2" t="s">
        <v>2089</v>
      </c>
      <c r="F973" s="2" t="s">
        <v>2444</v>
      </c>
      <c r="G973" s="2" t="s">
        <v>19</v>
      </c>
      <c r="I973" s="2">
        <v>6.0</v>
      </c>
      <c r="K973" s="2" t="s">
        <v>2403</v>
      </c>
      <c r="L973" s="2"/>
      <c r="M973" s="2" t="s">
        <v>2445</v>
      </c>
      <c r="N973" s="2" t="s">
        <v>2445</v>
      </c>
      <c r="O973" s="2" t="s">
        <v>92</v>
      </c>
      <c r="P973" s="2" t="s">
        <v>36</v>
      </c>
      <c r="Q973" s="2" t="str">
        <f t="shared" si="7"/>
        <v>Bill Title: Change land bank, tax sales, liens and security interests, nonresident vehicle registration, ethanol facilities, Department of Revenue powers and duties, and taxation provisions - Bill Description: Change land bank, tax sales, liens and security interests, nonresident vehicle registration, ethanol facilities, Department of Revenue powers and duties, and taxation provisions</v>
      </c>
      <c r="R973" s="2"/>
    </row>
    <row r="974" ht="15.75" customHeight="1">
      <c r="A974" s="2" t="s">
        <v>2401</v>
      </c>
      <c r="B974" s="2" t="s">
        <v>2162</v>
      </c>
      <c r="C974" s="2" t="s">
        <v>2087</v>
      </c>
      <c r="D974" s="2" t="s">
        <v>2088</v>
      </c>
      <c r="E974" s="2" t="s">
        <v>2089</v>
      </c>
      <c r="F974" s="2" t="s">
        <v>2446</v>
      </c>
      <c r="G974" s="2" t="s">
        <v>19</v>
      </c>
      <c r="I974" s="2">
        <v>3.0</v>
      </c>
      <c r="K974" s="2" t="s">
        <v>2403</v>
      </c>
      <c r="L974" s="2"/>
      <c r="M974" s="2" t="s">
        <v>2447</v>
      </c>
      <c r="N974" s="2" t="s">
        <v>2447</v>
      </c>
      <c r="O974" s="2" t="s">
        <v>92</v>
      </c>
      <c r="P974" s="2" t="s">
        <v>1005</v>
      </c>
      <c r="Q974" s="2" t="str">
        <f t="shared" si="7"/>
        <v>Bill Title: Change motor vehicle registration provisions - Bill Description: Change motor vehicle registration provisions</v>
      </c>
      <c r="R974" s="2"/>
    </row>
    <row r="975" ht="15.75" customHeight="1">
      <c r="A975" s="2" t="s">
        <v>2448</v>
      </c>
      <c r="B975" s="2" t="s">
        <v>2162</v>
      </c>
      <c r="C975" s="2" t="s">
        <v>2087</v>
      </c>
      <c r="D975" s="2" t="s">
        <v>2088</v>
      </c>
      <c r="E975" s="2" t="s">
        <v>2089</v>
      </c>
      <c r="F975" s="2" t="s">
        <v>2449</v>
      </c>
      <c r="G975" s="2" t="s">
        <v>19</v>
      </c>
      <c r="I975" s="2">
        <v>56.0</v>
      </c>
      <c r="K975" s="2" t="s">
        <v>2450</v>
      </c>
      <c r="L975" s="2"/>
      <c r="M975" s="2" t="s">
        <v>2451</v>
      </c>
      <c r="N975" s="2" t="s">
        <v>2451</v>
      </c>
      <c r="O975" s="2" t="s">
        <v>23</v>
      </c>
      <c r="P975" s="2" t="s">
        <v>2452</v>
      </c>
      <c r="Q975" s="2" t="str">
        <f t="shared" si="7"/>
        <v>Bill Title: Change provisions of the One-Call Notification System Act and the Nebraska Telecommunications Regulation Act - Bill Description: Change provisions of the One-Call Notification System Act and the Nebraska Telecommunications Regulation Act</v>
      </c>
      <c r="R975" s="2"/>
    </row>
    <row r="976" ht="15.75" customHeight="1">
      <c r="A976" s="2" t="s">
        <v>2448</v>
      </c>
      <c r="B976" s="2" t="s">
        <v>2162</v>
      </c>
      <c r="C976" s="2" t="s">
        <v>2087</v>
      </c>
      <c r="D976" s="2" t="s">
        <v>2088</v>
      </c>
      <c r="E976" s="2" t="s">
        <v>2089</v>
      </c>
      <c r="F976" s="2" t="s">
        <v>2453</v>
      </c>
      <c r="G976" s="2" t="s">
        <v>19</v>
      </c>
      <c r="I976" s="2">
        <v>50.0</v>
      </c>
      <c r="K976" s="2" t="s">
        <v>2450</v>
      </c>
      <c r="L976" s="2"/>
      <c r="M976" s="2" t="s">
        <v>2454</v>
      </c>
      <c r="N976" s="2" t="s">
        <v>2454</v>
      </c>
      <c r="O976" s="2" t="s">
        <v>63</v>
      </c>
      <c r="P976" s="2" t="s">
        <v>788</v>
      </c>
      <c r="Q976" s="2" t="str">
        <f t="shared" si="7"/>
        <v>Bill Title: Change provisions regarding broadband service and provide requirements for and change provisions relating to funding for broadband infrastructure - Bill Description: Change provisions regarding broadband service and provide requirements for and change provisions relating to funding for broadband infrastructure</v>
      </c>
      <c r="R976" s="2"/>
    </row>
    <row r="977" ht="15.75" customHeight="1">
      <c r="A977" s="2" t="s">
        <v>2448</v>
      </c>
      <c r="B977" s="2" t="s">
        <v>2162</v>
      </c>
      <c r="C977" s="2" t="s">
        <v>2087</v>
      </c>
      <c r="D977" s="2" t="s">
        <v>2088</v>
      </c>
      <c r="E977" s="2" t="s">
        <v>2089</v>
      </c>
      <c r="F977" s="2" t="s">
        <v>2455</v>
      </c>
      <c r="G977" s="2" t="s">
        <v>19</v>
      </c>
      <c r="I977" s="2">
        <v>46.0</v>
      </c>
      <c r="K977" s="2" t="s">
        <v>2450</v>
      </c>
      <c r="L977" s="2"/>
      <c r="M977" s="2" t="s">
        <v>2456</v>
      </c>
      <c r="N977" s="2" t="s">
        <v>2456</v>
      </c>
      <c r="O977" s="2" t="s">
        <v>704</v>
      </c>
      <c r="P977" s="2" t="s">
        <v>2457</v>
      </c>
      <c r="Q977" s="2" t="str">
        <f t="shared" si="7"/>
        <v>Bill Title: Require an operator's presence at an excavation under the One-Call Notification System Act - Bill Description: Require an operator's presence at an excavation under the One-Call Notification System Act</v>
      </c>
      <c r="R977" s="2"/>
    </row>
    <row r="978" ht="15.75" customHeight="1">
      <c r="A978" s="2" t="s">
        <v>2448</v>
      </c>
      <c r="B978" s="2" t="s">
        <v>2162</v>
      </c>
      <c r="C978" s="2" t="s">
        <v>2087</v>
      </c>
      <c r="D978" s="2" t="s">
        <v>2088</v>
      </c>
      <c r="E978" s="2" t="s">
        <v>2089</v>
      </c>
      <c r="F978" s="2" t="s">
        <v>2458</v>
      </c>
      <c r="G978" s="2" t="s">
        <v>19</v>
      </c>
      <c r="I978" s="2">
        <v>43.0</v>
      </c>
      <c r="K978" s="2" t="s">
        <v>2450</v>
      </c>
      <c r="L978" s="2"/>
      <c r="M978" s="2" t="s">
        <v>2459</v>
      </c>
      <c r="N978" s="2" t="s">
        <v>2459</v>
      </c>
      <c r="O978" s="2" t="s">
        <v>63</v>
      </c>
      <c r="P978" s="2" t="s">
        <v>184</v>
      </c>
      <c r="Q978" s="2" t="str">
        <f t="shared" si="7"/>
        <v>Bill Title: Provide powers and duties for political subdivisions regarding broadband facilities and infrastructure - Bill Description: Provide powers and duties for political subdivisions regarding broadband facilities and infrastructure</v>
      </c>
      <c r="R978" s="2"/>
    </row>
    <row r="979" ht="15.75" customHeight="1">
      <c r="A979" s="2" t="s">
        <v>2448</v>
      </c>
      <c r="B979" s="2" t="s">
        <v>2162</v>
      </c>
      <c r="C979" s="2" t="s">
        <v>2087</v>
      </c>
      <c r="D979" s="2" t="s">
        <v>2088</v>
      </c>
      <c r="E979" s="2" t="s">
        <v>2089</v>
      </c>
      <c r="F979" s="2" t="s">
        <v>2460</v>
      </c>
      <c r="G979" s="2" t="s">
        <v>19</v>
      </c>
      <c r="I979" s="2">
        <v>39.0</v>
      </c>
      <c r="K979" s="2" t="s">
        <v>2450</v>
      </c>
      <c r="L979" s="2"/>
      <c r="M979" s="2" t="s">
        <v>2461</v>
      </c>
      <c r="N979" s="2" t="s">
        <v>2461</v>
      </c>
      <c r="O979" s="2" t="s">
        <v>208</v>
      </c>
      <c r="P979" s="2" t="s">
        <v>552</v>
      </c>
      <c r="Q979" s="2" t="str">
        <f t="shared" si="7"/>
        <v>Bill Title: Change election provisions for certain bond issue, tax levy, and property tax limitation questions - Bill Description: Change election provisions for certain bond issue, tax levy, and property tax limitation questions</v>
      </c>
      <c r="R979" s="2"/>
    </row>
    <row r="980" ht="15.75" customHeight="1">
      <c r="A980" s="2" t="s">
        <v>2448</v>
      </c>
      <c r="B980" s="2" t="s">
        <v>2162</v>
      </c>
      <c r="C980" s="2" t="s">
        <v>2087</v>
      </c>
      <c r="D980" s="2" t="s">
        <v>2088</v>
      </c>
      <c r="E980" s="2" t="s">
        <v>2089</v>
      </c>
      <c r="F980" s="2" t="s">
        <v>2462</v>
      </c>
      <c r="G980" s="2" t="s">
        <v>19</v>
      </c>
      <c r="I980" s="2">
        <v>31.0</v>
      </c>
      <c r="K980" s="2" t="s">
        <v>2450</v>
      </c>
      <c r="L980" s="2"/>
      <c r="M980" s="2" t="s">
        <v>2463</v>
      </c>
      <c r="N980" s="2" t="s">
        <v>2463</v>
      </c>
      <c r="O980" s="2" t="s">
        <v>1773</v>
      </c>
      <c r="P980" s="2" t="s">
        <v>129</v>
      </c>
      <c r="Q980" s="2" t="str">
        <f t="shared" si="7"/>
        <v>Bill Title: Provide certain powers for public power districts relating to fuels and fuel byproducts - Bill Description: Provide certain powers for public power districts relating to fuels and fuel byproducts</v>
      </c>
      <c r="R980" s="2"/>
      <c r="S980" s="2" t="s">
        <v>65</v>
      </c>
    </row>
    <row r="981" ht="15.75" customHeight="1">
      <c r="A981" s="2" t="s">
        <v>2448</v>
      </c>
      <c r="B981" s="2" t="s">
        <v>2162</v>
      </c>
      <c r="C981" s="2" t="s">
        <v>2087</v>
      </c>
      <c r="D981" s="2" t="s">
        <v>2088</v>
      </c>
      <c r="E981" s="2" t="s">
        <v>2089</v>
      </c>
      <c r="F981" s="2" t="s">
        <v>2464</v>
      </c>
      <c r="G981" s="2" t="s">
        <v>19</v>
      </c>
      <c r="I981" s="2">
        <v>28.0</v>
      </c>
      <c r="K981" s="2" t="s">
        <v>2450</v>
      </c>
      <c r="L981" s="2"/>
      <c r="M981" s="2" t="s">
        <v>2465</v>
      </c>
      <c r="N981" s="2" t="s">
        <v>2465</v>
      </c>
      <c r="O981" s="2" t="s">
        <v>274</v>
      </c>
      <c r="P981" s="2" t="s">
        <v>2466</v>
      </c>
      <c r="Q981" s="2" t="str">
        <f t="shared" si="7"/>
        <v>Bill Title: Extend the application deadline and change certain credits under the Nebraska Advantage Act - Bill Description: Extend the application deadline and change certain credits under the Nebraska Advantage Act</v>
      </c>
      <c r="R981" s="2"/>
    </row>
    <row r="982" ht="15.75" customHeight="1">
      <c r="A982" s="2" t="s">
        <v>2448</v>
      </c>
      <c r="B982" s="2" t="s">
        <v>2162</v>
      </c>
      <c r="C982" s="2" t="s">
        <v>2087</v>
      </c>
      <c r="D982" s="2" t="s">
        <v>2088</v>
      </c>
      <c r="E982" s="2" t="s">
        <v>2089</v>
      </c>
      <c r="F982" s="2" t="s">
        <v>2467</v>
      </c>
      <c r="G982" s="2" t="s">
        <v>19</v>
      </c>
      <c r="I982" s="2">
        <v>22.0</v>
      </c>
      <c r="K982" s="2" t="s">
        <v>2450</v>
      </c>
      <c r="L982" s="2"/>
      <c r="M982" s="2" t="s">
        <v>2468</v>
      </c>
      <c r="N982" s="2" t="s">
        <v>2468</v>
      </c>
      <c r="O982" s="2" t="s">
        <v>2469</v>
      </c>
      <c r="P982" s="2" t="s">
        <v>101</v>
      </c>
      <c r="Q982" s="2" t="str">
        <f t="shared" si="7"/>
        <v>Bill Title: Change provisions relating to the State Fire Marshal and the One-Call Notification System Act - Bill Description: Change provisions relating to the State Fire Marshal and the One-Call Notification System Act</v>
      </c>
      <c r="R982" s="2"/>
    </row>
    <row r="983" ht="15.75" customHeight="1">
      <c r="A983" s="2" t="s">
        <v>2448</v>
      </c>
      <c r="B983" s="2" t="s">
        <v>2162</v>
      </c>
      <c r="C983" s="2" t="s">
        <v>2087</v>
      </c>
      <c r="D983" s="2" t="s">
        <v>2088</v>
      </c>
      <c r="E983" s="2" t="s">
        <v>2089</v>
      </c>
      <c r="F983" s="2" t="s">
        <v>2470</v>
      </c>
      <c r="G983" s="2" t="s">
        <v>19</v>
      </c>
      <c r="I983" s="2">
        <v>16.0</v>
      </c>
      <c r="K983" s="2" t="s">
        <v>2450</v>
      </c>
      <c r="L983" s="2"/>
      <c r="M983" s="2" t="s">
        <v>2471</v>
      </c>
      <c r="N983" s="2" t="s">
        <v>2471</v>
      </c>
      <c r="O983" s="2" t="s">
        <v>2134</v>
      </c>
      <c r="P983" s="2" t="s">
        <v>413</v>
      </c>
      <c r="Q983" s="2" t="str">
        <f t="shared" si="7"/>
        <v>Bill Title: Change licensure provisions under the State Electrical Act - Bill Description: Change licensure provisions under the State Electrical Act</v>
      </c>
      <c r="R983" s="2"/>
      <c r="S983" s="2" t="s">
        <v>44</v>
      </c>
    </row>
    <row r="984" ht="15.75" customHeight="1">
      <c r="A984" s="2" t="s">
        <v>2448</v>
      </c>
      <c r="B984" s="2" t="s">
        <v>2162</v>
      </c>
      <c r="C984" s="2" t="s">
        <v>2087</v>
      </c>
      <c r="D984" s="2" t="s">
        <v>2088</v>
      </c>
      <c r="E984" s="2" t="s">
        <v>2089</v>
      </c>
      <c r="F984" s="2" t="s">
        <v>2472</v>
      </c>
      <c r="G984" s="2" t="s">
        <v>19</v>
      </c>
      <c r="I984" s="2">
        <v>16.0</v>
      </c>
      <c r="K984" s="2" t="s">
        <v>2450</v>
      </c>
      <c r="L984" s="2"/>
      <c r="M984" s="2" t="s">
        <v>2473</v>
      </c>
      <c r="N984" s="2" t="s">
        <v>2473</v>
      </c>
      <c r="O984" s="2" t="s">
        <v>89</v>
      </c>
      <c r="P984" s="2" t="s">
        <v>1624</v>
      </c>
      <c r="Q984" s="2" t="str">
        <f t="shared" si="7"/>
        <v>Bill Title: Adopt the Nebraska Higher Blend Tax Credit Act - Bill Description: Adopt the Nebraska Higher Blend Tax Credit Act</v>
      </c>
      <c r="R984" s="2"/>
      <c r="S984" s="2" t="s">
        <v>79</v>
      </c>
    </row>
    <row r="985" ht="15.75" customHeight="1">
      <c r="A985" s="2" t="s">
        <v>2448</v>
      </c>
      <c r="B985" s="2" t="s">
        <v>2162</v>
      </c>
      <c r="C985" s="2" t="s">
        <v>2087</v>
      </c>
      <c r="D985" s="2" t="s">
        <v>2088</v>
      </c>
      <c r="E985" s="2" t="s">
        <v>2089</v>
      </c>
      <c r="F985" s="2" t="s">
        <v>2474</v>
      </c>
      <c r="G985" s="2" t="s">
        <v>19</v>
      </c>
      <c r="I985" s="2">
        <v>14.0</v>
      </c>
      <c r="K985" s="2" t="s">
        <v>2450</v>
      </c>
      <c r="L985" s="2"/>
      <c r="M985" s="2" t="s">
        <v>2475</v>
      </c>
      <c r="N985" s="2" t="s">
        <v>2475</v>
      </c>
      <c r="O985" s="2" t="s">
        <v>35</v>
      </c>
      <c r="P985" s="2" t="s">
        <v>73</v>
      </c>
      <c r="Q985" s="2" t="str">
        <f t="shared" si="7"/>
        <v>Bill Title: Create the Renewable Fuel Infrastructure Program and provide for grants - Bill Description: Create the Renewable Fuel Infrastructure Program and provide for grants</v>
      </c>
      <c r="R985" s="2"/>
      <c r="S985" s="2" t="s">
        <v>145</v>
      </c>
    </row>
    <row r="986" ht="15.75" customHeight="1">
      <c r="A986" s="2" t="s">
        <v>2476</v>
      </c>
      <c r="B986" s="2" t="s">
        <v>2264</v>
      </c>
      <c r="C986" s="2" t="s">
        <v>2087</v>
      </c>
      <c r="D986" s="2" t="s">
        <v>2088</v>
      </c>
      <c r="E986" s="2" t="s">
        <v>2089</v>
      </c>
      <c r="F986" s="2" t="s">
        <v>2477</v>
      </c>
      <c r="G986" s="2" t="s">
        <v>19</v>
      </c>
      <c r="I986" s="2">
        <v>111.0</v>
      </c>
      <c r="K986" s="2" t="s">
        <v>2478</v>
      </c>
      <c r="L986" s="2"/>
      <c r="M986" s="2" t="s">
        <v>2479</v>
      </c>
      <c r="N986" s="2" t="s">
        <v>2479</v>
      </c>
      <c r="O986" s="2" t="s">
        <v>35</v>
      </c>
      <c r="P986" s="2" t="s">
        <v>2189</v>
      </c>
      <c r="Q986" s="2" t="str">
        <f t="shared" si="7"/>
        <v>Bill Title: Change and eliminate revenue and taxation provisions - Bill Description: Change and eliminate revenue and taxation provisions</v>
      </c>
      <c r="R986" s="2"/>
    </row>
    <row r="987" ht="15.75" customHeight="1">
      <c r="A987" s="2" t="s">
        <v>2476</v>
      </c>
      <c r="B987" s="2" t="s">
        <v>2264</v>
      </c>
      <c r="C987" s="2" t="s">
        <v>2087</v>
      </c>
      <c r="D987" s="2" t="s">
        <v>2088</v>
      </c>
      <c r="E987" s="2" t="s">
        <v>2089</v>
      </c>
      <c r="F987" s="2" t="s">
        <v>2480</v>
      </c>
      <c r="G987" s="2" t="s">
        <v>19</v>
      </c>
      <c r="I987" s="2">
        <v>56.0</v>
      </c>
      <c r="K987" s="2" t="s">
        <v>2478</v>
      </c>
      <c r="L987" s="2"/>
      <c r="M987" s="2" t="s">
        <v>2481</v>
      </c>
      <c r="N987" s="2" t="s">
        <v>2481</v>
      </c>
      <c r="O987" s="2" t="s">
        <v>35</v>
      </c>
      <c r="P987" s="2" t="s">
        <v>36</v>
      </c>
      <c r="Q987" s="2" t="str">
        <f t="shared" si="7"/>
        <v>Bill Title: Provide termination dates for the Property Tax Credit Act and the Tax Equity and Educational Opportunities Support Act and change application deadlines under the Nebraska Advantage Act - Bill Description: Provide termination dates for the Property Tax Credit Act and the Tax Equity and Educational Opportunities Support Act and change application deadlines under the Nebraska Advantage Act</v>
      </c>
      <c r="R987" s="2"/>
    </row>
    <row r="988" ht="15.75" customHeight="1">
      <c r="A988" s="2" t="s">
        <v>2476</v>
      </c>
      <c r="B988" s="2" t="s">
        <v>2264</v>
      </c>
      <c r="C988" s="2" t="s">
        <v>2087</v>
      </c>
      <c r="D988" s="2" t="s">
        <v>2088</v>
      </c>
      <c r="E988" s="2" t="s">
        <v>2089</v>
      </c>
      <c r="F988" s="2" t="s">
        <v>2482</v>
      </c>
      <c r="G988" s="2" t="s">
        <v>19</v>
      </c>
      <c r="I988" s="2">
        <v>49.0</v>
      </c>
      <c r="K988" s="2" t="s">
        <v>2478</v>
      </c>
      <c r="L988" s="2"/>
      <c r="M988" s="2" t="s">
        <v>2483</v>
      </c>
      <c r="N988" s="2" t="s">
        <v>2483</v>
      </c>
      <c r="O988" s="2" t="s">
        <v>35</v>
      </c>
      <c r="P988" s="2" t="s">
        <v>2484</v>
      </c>
      <c r="Q988" s="2" t="str">
        <f t="shared" si="7"/>
        <v>Bill Title: Provide an income tax credit for corporate income taxes paid and change sunset dates under the Nebraska Advantage Act - Bill Description: Provide an income tax credit for corporate income taxes paid and change sunset dates under the Nebraska Advantage Act</v>
      </c>
      <c r="R988" s="2"/>
      <c r="S988" s="2" t="s">
        <v>260</v>
      </c>
    </row>
    <row r="989" ht="15.75" customHeight="1">
      <c r="A989" s="2" t="s">
        <v>2476</v>
      </c>
      <c r="B989" s="2" t="s">
        <v>2264</v>
      </c>
      <c r="C989" s="2" t="s">
        <v>2087</v>
      </c>
      <c r="D989" s="2" t="s">
        <v>2088</v>
      </c>
      <c r="E989" s="2" t="s">
        <v>2089</v>
      </c>
      <c r="F989" s="2" t="s">
        <v>2485</v>
      </c>
      <c r="G989" s="2" t="s">
        <v>19</v>
      </c>
      <c r="I989" s="2">
        <v>45.0</v>
      </c>
      <c r="K989" s="2" t="s">
        <v>2478</v>
      </c>
      <c r="L989" s="2"/>
      <c r="M989" s="2" t="s">
        <v>2486</v>
      </c>
      <c r="N989" s="2" t="s">
        <v>2486</v>
      </c>
      <c r="O989" s="2" t="s">
        <v>35</v>
      </c>
      <c r="P989" s="2" t="s">
        <v>1723</v>
      </c>
      <c r="Q989" s="2" t="str">
        <f t="shared" si="7"/>
        <v>Bill Title: Require the posting and reporting of tax incentive information under the Taxpayer Transparency Act - Bill Description: Require the posting and reporting of tax incentive information under the Taxpayer Transparency Act</v>
      </c>
      <c r="R989" s="2"/>
    </row>
    <row r="990" ht="15.75" customHeight="1">
      <c r="A990" s="2" t="s">
        <v>2476</v>
      </c>
      <c r="B990" s="2" t="s">
        <v>2264</v>
      </c>
      <c r="C990" s="2" t="s">
        <v>2087</v>
      </c>
      <c r="D990" s="2" t="s">
        <v>2088</v>
      </c>
      <c r="E990" s="2" t="s">
        <v>2089</v>
      </c>
      <c r="F990" s="2" t="s">
        <v>2487</v>
      </c>
      <c r="G990" s="2" t="s">
        <v>19</v>
      </c>
      <c r="I990" s="2">
        <v>37.0</v>
      </c>
      <c r="K990" s="2" t="s">
        <v>2478</v>
      </c>
      <c r="L990" s="2"/>
      <c r="M990" s="2" t="s">
        <v>2486</v>
      </c>
      <c r="N990" s="2" t="s">
        <v>2486</v>
      </c>
      <c r="O990" s="2" t="s">
        <v>274</v>
      </c>
      <c r="P990" s="2" t="s">
        <v>2203</v>
      </c>
      <c r="Q990" s="2" t="str">
        <f t="shared" si="7"/>
        <v>Bill Title: Require the posting and reporting of tax incentive information under the Taxpayer Transparency Act - Bill Description: Require the posting and reporting of tax incentive information under the Taxpayer Transparency Act</v>
      </c>
      <c r="R990" s="2"/>
    </row>
    <row r="991" ht="15.75" customHeight="1">
      <c r="A991" s="2" t="s">
        <v>2476</v>
      </c>
      <c r="B991" s="2" t="s">
        <v>2264</v>
      </c>
      <c r="C991" s="2" t="s">
        <v>2087</v>
      </c>
      <c r="D991" s="2" t="s">
        <v>2088</v>
      </c>
      <c r="E991" s="2" t="s">
        <v>2089</v>
      </c>
      <c r="F991" s="2" t="s">
        <v>2488</v>
      </c>
      <c r="G991" s="2" t="s">
        <v>19</v>
      </c>
      <c r="I991" s="2">
        <v>21.0</v>
      </c>
      <c r="K991" s="2" t="s">
        <v>2478</v>
      </c>
      <c r="L991" s="2"/>
      <c r="M991" s="2" t="s">
        <v>2489</v>
      </c>
      <c r="N991" s="2" t="s">
        <v>2489</v>
      </c>
      <c r="O991" s="2" t="s">
        <v>290</v>
      </c>
      <c r="P991" s="2" t="s">
        <v>1624</v>
      </c>
      <c r="Q991" s="2" t="str">
        <f t="shared" si="7"/>
        <v>Bill Title: Create the Building Codes Advisory Committee and change building code provisions - Bill Description: Create the Building Codes Advisory Committee and change building code provisions</v>
      </c>
      <c r="R991" s="2"/>
    </row>
    <row r="992" ht="15.75" customHeight="1">
      <c r="A992" s="2" t="s">
        <v>2476</v>
      </c>
      <c r="B992" s="2" t="s">
        <v>2264</v>
      </c>
      <c r="C992" s="2" t="s">
        <v>2087</v>
      </c>
      <c r="D992" s="2" t="s">
        <v>2088</v>
      </c>
      <c r="E992" s="2" t="s">
        <v>2089</v>
      </c>
      <c r="F992" s="2" t="s">
        <v>2490</v>
      </c>
      <c r="G992" s="2" t="s">
        <v>19</v>
      </c>
      <c r="I992" s="2">
        <v>20.0</v>
      </c>
      <c r="K992" s="2" t="s">
        <v>2478</v>
      </c>
      <c r="L992" s="2"/>
      <c r="M992" s="2" t="s">
        <v>2416</v>
      </c>
      <c r="N992" s="2" t="s">
        <v>2416</v>
      </c>
      <c r="O992" s="2" t="s">
        <v>89</v>
      </c>
      <c r="P992" s="2" t="s">
        <v>73</v>
      </c>
      <c r="Q992" s="2" t="str">
        <f t="shared" si="7"/>
        <v>Bill Title: Adopt the Fueling Station Tax Credit Act - Bill Description: Adopt the Fueling Station Tax Credit Act</v>
      </c>
      <c r="R992" s="2"/>
      <c r="S992" s="2" t="s">
        <v>145</v>
      </c>
    </row>
    <row r="993" ht="15.75" customHeight="1">
      <c r="A993" s="2" t="s">
        <v>2476</v>
      </c>
      <c r="B993" s="2" t="s">
        <v>2264</v>
      </c>
      <c r="C993" s="2" t="s">
        <v>2087</v>
      </c>
      <c r="D993" s="2" t="s">
        <v>2088</v>
      </c>
      <c r="E993" s="2" t="s">
        <v>2089</v>
      </c>
      <c r="F993" s="2" t="s">
        <v>2491</v>
      </c>
      <c r="G993" s="2" t="s">
        <v>19</v>
      </c>
      <c r="I993" s="2">
        <v>13.0</v>
      </c>
      <c r="K993" s="2" t="s">
        <v>2478</v>
      </c>
      <c r="L993" s="2"/>
      <c r="M993" s="2" t="s">
        <v>2492</v>
      </c>
      <c r="N993" s="2" t="s">
        <v>2492</v>
      </c>
      <c r="O993" s="2" t="s">
        <v>100</v>
      </c>
      <c r="P993" s="2" t="s">
        <v>413</v>
      </c>
      <c r="Q993" s="2" t="str">
        <f t="shared" si="7"/>
        <v>Bill Title: Adopt the Homeowner Association Act - Bill Description: Adopt the Homeowner Association Act</v>
      </c>
      <c r="R993" s="2"/>
    </row>
    <row r="994" ht="15.75" customHeight="1">
      <c r="A994" s="2" t="s">
        <v>2476</v>
      </c>
      <c r="B994" s="2" t="s">
        <v>2264</v>
      </c>
      <c r="C994" s="2" t="s">
        <v>2087</v>
      </c>
      <c r="D994" s="2" t="s">
        <v>2088</v>
      </c>
      <c r="E994" s="2" t="s">
        <v>2089</v>
      </c>
      <c r="F994" s="2" t="s">
        <v>2493</v>
      </c>
      <c r="G994" s="2" t="s">
        <v>19</v>
      </c>
      <c r="I994" s="2">
        <v>12.0</v>
      </c>
      <c r="K994" s="2" t="s">
        <v>2478</v>
      </c>
      <c r="L994" s="2"/>
      <c r="M994" s="2" t="s">
        <v>2494</v>
      </c>
      <c r="N994" s="2" t="s">
        <v>2494</v>
      </c>
      <c r="O994" s="2" t="s">
        <v>89</v>
      </c>
      <c r="P994" s="2" t="s">
        <v>184</v>
      </c>
      <c r="Q994" s="2" t="str">
        <f t="shared" si="7"/>
        <v>Bill Title: Change provisions of the Motor Vehicle Industry Regulation Act - Bill Description: Change provisions of the Motor Vehicle Industry Regulation Act</v>
      </c>
      <c r="R994" s="2"/>
    </row>
    <row r="995" ht="15.75" customHeight="1">
      <c r="A995" s="2" t="s">
        <v>2476</v>
      </c>
      <c r="B995" s="2" t="s">
        <v>2264</v>
      </c>
      <c r="C995" s="2" t="s">
        <v>2087</v>
      </c>
      <c r="D995" s="2" t="s">
        <v>2088</v>
      </c>
      <c r="E995" s="2" t="s">
        <v>2089</v>
      </c>
      <c r="F995" s="2" t="s">
        <v>2495</v>
      </c>
      <c r="G995" s="2" t="s">
        <v>19</v>
      </c>
      <c r="I995" s="2">
        <v>11.0</v>
      </c>
      <c r="K995" s="2" t="s">
        <v>2478</v>
      </c>
      <c r="L995" s="2"/>
      <c r="M995" s="2" t="s">
        <v>2496</v>
      </c>
      <c r="N995" s="2" t="s">
        <v>2496</v>
      </c>
      <c r="O995" s="2" t="s">
        <v>290</v>
      </c>
      <c r="P995" s="2" t="s">
        <v>698</v>
      </c>
      <c r="Q995" s="2" t="str">
        <f t="shared" si="7"/>
        <v>Bill Title: Provide for enforcement of building codes under the Contractor Registration Act - Bill Description: Provide for enforcement of building codes under the Contractor Registration Act</v>
      </c>
      <c r="R995" s="2"/>
      <c r="S995" s="2" t="s">
        <v>287</v>
      </c>
    </row>
    <row r="996" ht="15.75" customHeight="1">
      <c r="A996" s="2" t="s">
        <v>2497</v>
      </c>
      <c r="B996" s="2" t="s">
        <v>2498</v>
      </c>
      <c r="C996" s="2" t="s">
        <v>2499</v>
      </c>
      <c r="E996" s="2" t="s">
        <v>2500</v>
      </c>
      <c r="F996" s="2" t="s">
        <v>2501</v>
      </c>
      <c r="G996" s="2" t="s">
        <v>407</v>
      </c>
      <c r="I996" s="2">
        <v>16.0</v>
      </c>
      <c r="K996" s="2" t="s">
        <v>1205</v>
      </c>
      <c r="L996" s="2"/>
      <c r="M996" s="2" t="s">
        <v>2502</v>
      </c>
      <c r="N996" s="2" t="s">
        <v>2502</v>
      </c>
      <c r="O996" s="2" t="s">
        <v>2503</v>
      </c>
      <c r="P996" s="2" t="s">
        <v>413</v>
      </c>
      <c r="Q996" s="2" t="str">
        <f t="shared" ref="Q996:Q1032" si="8">CONCATENATE("Bill Title: ",M996, ", Bill Description: ", N996, ". ")</f>
        <v>Bill Title: Establish commercial property assessed clean energy program, Bill Description: Establish commercial property assessed clean energy program. </v>
      </c>
      <c r="R996" s="2"/>
      <c r="S996" s="2" t="s">
        <v>145</v>
      </c>
    </row>
    <row r="997" ht="15.75" customHeight="1">
      <c r="A997" s="2" t="s">
        <v>2497</v>
      </c>
      <c r="B997" s="2" t="s">
        <v>2498</v>
      </c>
      <c r="C997" s="2" t="s">
        <v>2499</v>
      </c>
      <c r="E997" s="2" t="s">
        <v>2500</v>
      </c>
      <c r="F997" s="2" t="s">
        <v>2504</v>
      </c>
      <c r="G997" s="2" t="s">
        <v>407</v>
      </c>
      <c r="I997" s="2">
        <v>14.0</v>
      </c>
      <c r="K997" s="2" t="s">
        <v>1205</v>
      </c>
      <c r="L997" s="2"/>
      <c r="M997" s="2" t="s">
        <v>2505</v>
      </c>
      <c r="N997" s="2" t="s">
        <v>2505</v>
      </c>
      <c r="O997" s="2" t="s">
        <v>2506</v>
      </c>
      <c r="P997" s="2" t="s">
        <v>2507</v>
      </c>
      <c r="Q997" s="2" t="str">
        <f t="shared" si="8"/>
        <v>Bill Title: Provide for local option luxury sales tax to fund infrastructure, Bill Description: Provide for local option luxury sales tax to fund infrastructure. </v>
      </c>
      <c r="R997" s="2"/>
      <c r="S997" s="2" t="s">
        <v>31</v>
      </c>
    </row>
    <row r="998" ht="15.75" customHeight="1">
      <c r="A998" s="2" t="s">
        <v>2497</v>
      </c>
      <c r="B998" s="2" t="s">
        <v>2498</v>
      </c>
      <c r="C998" s="2" t="s">
        <v>2499</v>
      </c>
      <c r="E998" s="2" t="s">
        <v>2500</v>
      </c>
      <c r="F998" s="2" t="s">
        <v>2508</v>
      </c>
      <c r="G998" s="2" t="s">
        <v>407</v>
      </c>
      <c r="I998" s="2">
        <v>14.0</v>
      </c>
      <c r="K998" s="2" t="s">
        <v>1205</v>
      </c>
      <c r="L998" s="2"/>
      <c r="M998" s="2" t="s">
        <v>2509</v>
      </c>
      <c r="N998" s="2" t="s">
        <v>2509</v>
      </c>
      <c r="O998" s="2" t="s">
        <v>89</v>
      </c>
      <c r="P998" s="2" t="s">
        <v>64</v>
      </c>
      <c r="Q998" s="2" t="str">
        <f t="shared" si="8"/>
        <v>Bill Title: Revise individual income tax laws, Bill Description: Revise individual income tax laws. </v>
      </c>
      <c r="R998" s="2"/>
    </row>
    <row r="999" ht="15.75" customHeight="1">
      <c r="A999" s="2" t="s">
        <v>2497</v>
      </c>
      <c r="B999" s="2" t="s">
        <v>2498</v>
      </c>
      <c r="C999" s="2" t="s">
        <v>2499</v>
      </c>
      <c r="E999" s="2" t="s">
        <v>2500</v>
      </c>
      <c r="F999" s="2" t="s">
        <v>2510</v>
      </c>
      <c r="G999" s="2" t="s">
        <v>407</v>
      </c>
      <c r="I999" s="2">
        <v>12.0</v>
      </c>
      <c r="K999" s="2" t="s">
        <v>1205</v>
      </c>
      <c r="L999" s="2"/>
      <c r="M999" s="2" t="s">
        <v>2511</v>
      </c>
      <c r="N999" s="2" t="s">
        <v>2511</v>
      </c>
      <c r="O999" s="2" t="s">
        <v>1265</v>
      </c>
      <c r="P999" s="2" t="s">
        <v>36</v>
      </c>
      <c r="Q999" s="2" t="str">
        <f t="shared" si="8"/>
        <v>Bill Title: Revise open cut laws, Bill Description: Revise open cut laws. </v>
      </c>
      <c r="R999" s="2"/>
    </row>
    <row r="1000" ht="15.75" customHeight="1">
      <c r="A1000" s="2" t="s">
        <v>2497</v>
      </c>
      <c r="B1000" s="2" t="s">
        <v>2498</v>
      </c>
      <c r="C1000" s="2" t="s">
        <v>2499</v>
      </c>
      <c r="E1000" s="2" t="s">
        <v>2500</v>
      </c>
      <c r="F1000" s="2" t="s">
        <v>2512</v>
      </c>
      <c r="G1000" s="2" t="s">
        <v>407</v>
      </c>
      <c r="I1000" s="2">
        <v>12.0</v>
      </c>
      <c r="K1000" s="2" t="s">
        <v>1205</v>
      </c>
      <c r="L1000" s="2"/>
      <c r="M1000" s="2" t="s">
        <v>2513</v>
      </c>
      <c r="N1000" s="2" t="s">
        <v>2513</v>
      </c>
      <c r="O1000" s="2" t="s">
        <v>51</v>
      </c>
      <c r="P1000" s="2" t="s">
        <v>2514</v>
      </c>
      <c r="Q1000" s="2" t="str">
        <f t="shared" si="8"/>
        <v>Bill Title: Generally revise the renewable resource standard, Bill Description: Generally revise the renewable resource standard. </v>
      </c>
      <c r="R1000" s="2"/>
      <c r="S1000" s="2" t="s">
        <v>44</v>
      </c>
    </row>
    <row r="1001" ht="15.75" customHeight="1">
      <c r="A1001" s="2" t="s">
        <v>2497</v>
      </c>
      <c r="B1001" s="2" t="s">
        <v>2498</v>
      </c>
      <c r="C1001" s="2" t="s">
        <v>2499</v>
      </c>
      <c r="E1001" s="2" t="s">
        <v>2500</v>
      </c>
      <c r="F1001" s="2" t="s">
        <v>2515</v>
      </c>
      <c r="G1001" s="2" t="s">
        <v>407</v>
      </c>
      <c r="I1001" s="2">
        <v>11.0</v>
      </c>
      <c r="K1001" s="2" t="s">
        <v>1205</v>
      </c>
      <c r="L1001" s="2"/>
      <c r="M1001" s="2" t="s">
        <v>2516</v>
      </c>
      <c r="N1001" s="2" t="s">
        <v>2516</v>
      </c>
      <c r="O1001" s="2" t="s">
        <v>63</v>
      </c>
      <c r="P1001" s="2" t="s">
        <v>1624</v>
      </c>
      <c r="Q1001" s="2" t="str">
        <f t="shared" si="8"/>
        <v>Bill Title: Establish metering requirements for utilities, Bill Description: Establish metering requirements for utilities. </v>
      </c>
      <c r="R1001" s="2"/>
      <c r="S1001" s="2" t="s">
        <v>31</v>
      </c>
    </row>
    <row r="1002" ht="15.75" customHeight="1">
      <c r="A1002" s="2" t="s">
        <v>2497</v>
      </c>
      <c r="B1002" s="2" t="s">
        <v>2498</v>
      </c>
      <c r="C1002" s="2" t="s">
        <v>2499</v>
      </c>
      <c r="E1002" s="2" t="s">
        <v>2500</v>
      </c>
      <c r="F1002" s="2" t="s">
        <v>2517</v>
      </c>
      <c r="G1002" s="2" t="s">
        <v>407</v>
      </c>
      <c r="I1002" s="2">
        <v>11.0</v>
      </c>
      <c r="K1002" s="2" t="s">
        <v>1205</v>
      </c>
      <c r="L1002" s="2"/>
      <c r="M1002" s="2" t="s">
        <v>2518</v>
      </c>
      <c r="N1002" s="2" t="s">
        <v>2518</v>
      </c>
      <c r="O1002" s="2" t="s">
        <v>2374</v>
      </c>
      <c r="P1002" s="2" t="s">
        <v>144</v>
      </c>
      <c r="Q1002" s="2" t="str">
        <f t="shared" si="8"/>
        <v>Bill Title: Generally revise utility regulation, Bill Description: Generally revise utility regulation. </v>
      </c>
      <c r="R1002" s="2"/>
      <c r="S1002" s="2" t="s">
        <v>65</v>
      </c>
    </row>
    <row r="1003" ht="15.75" customHeight="1">
      <c r="A1003" s="2" t="s">
        <v>2497</v>
      </c>
      <c r="B1003" s="2" t="s">
        <v>2498</v>
      </c>
      <c r="C1003" s="2" t="s">
        <v>2499</v>
      </c>
      <c r="E1003" s="2" t="s">
        <v>2500</v>
      </c>
      <c r="F1003" s="2" t="s">
        <v>2519</v>
      </c>
      <c r="G1003" s="2" t="s">
        <v>407</v>
      </c>
      <c r="I1003" s="2">
        <v>9.0</v>
      </c>
      <c r="K1003" s="2" t="s">
        <v>1205</v>
      </c>
      <c r="L1003" s="2"/>
      <c r="M1003" s="2" t="s">
        <v>2520</v>
      </c>
      <c r="N1003" s="2" t="s">
        <v>2520</v>
      </c>
      <c r="O1003" s="2" t="s">
        <v>496</v>
      </c>
      <c r="P1003" s="2" t="s">
        <v>2189</v>
      </c>
      <c r="Q1003" s="2" t="str">
        <f t="shared" si="8"/>
        <v>Bill Title: Require certain utilities to file general rate cases, Bill Description: Require certain utilities to file general rate cases. </v>
      </c>
      <c r="R1003" s="2"/>
      <c r="S1003" s="2" t="s">
        <v>65</v>
      </c>
    </row>
    <row r="1004" ht="15.75" customHeight="1">
      <c r="A1004" s="2" t="s">
        <v>2497</v>
      </c>
      <c r="B1004" s="2" t="s">
        <v>2498</v>
      </c>
      <c r="C1004" s="2" t="s">
        <v>2499</v>
      </c>
      <c r="E1004" s="2" t="s">
        <v>2500</v>
      </c>
      <c r="F1004" s="2" t="s">
        <v>2521</v>
      </c>
      <c r="G1004" s="2" t="s">
        <v>407</v>
      </c>
      <c r="I1004" s="2">
        <v>9.0</v>
      </c>
      <c r="K1004" s="2" t="s">
        <v>1205</v>
      </c>
      <c r="L1004" s="2"/>
      <c r="M1004" s="2" t="s">
        <v>2522</v>
      </c>
      <c r="N1004" s="2" t="s">
        <v>2522</v>
      </c>
      <c r="O1004" s="2" t="s">
        <v>208</v>
      </c>
      <c r="P1004" s="2" t="s">
        <v>413</v>
      </c>
      <c r="Q1004" s="2" t="str">
        <f t="shared" si="8"/>
        <v>Bill Title: Establish commercial property assessed capital enhancements program, Bill Description: Establish commercial property assessed capital enhancements program. </v>
      </c>
      <c r="R1004" s="2"/>
    </row>
    <row r="1005" ht="15.75" customHeight="1">
      <c r="A1005" s="2" t="s">
        <v>2497</v>
      </c>
      <c r="B1005" s="2" t="s">
        <v>2498</v>
      </c>
      <c r="C1005" s="2" t="s">
        <v>2499</v>
      </c>
      <c r="E1005" s="2" t="s">
        <v>2500</v>
      </c>
      <c r="F1005" s="2" t="s">
        <v>2523</v>
      </c>
      <c r="G1005" s="2" t="s">
        <v>407</v>
      </c>
      <c r="I1005" s="2">
        <v>9.0</v>
      </c>
      <c r="K1005" s="2" t="s">
        <v>1205</v>
      </c>
      <c r="L1005" s="2"/>
      <c r="M1005" s="2" t="s">
        <v>2524</v>
      </c>
      <c r="N1005" s="2" t="s">
        <v>2524</v>
      </c>
      <c r="O1005" s="2" t="s">
        <v>63</v>
      </c>
      <c r="P1005" s="2" t="s">
        <v>673</v>
      </c>
      <c r="Q1005" s="2" t="str">
        <f t="shared" si="8"/>
        <v>Bill Title: Authorize securitization for energy infrastructure, Bill Description: Authorize securitization for energy infrastructure. </v>
      </c>
      <c r="R1005" s="2"/>
      <c r="S1005" s="2" t="s">
        <v>31</v>
      </c>
    </row>
    <row r="1006" ht="15.75" customHeight="1">
      <c r="A1006" s="2" t="s">
        <v>2497</v>
      </c>
      <c r="B1006" s="2" t="s">
        <v>2498</v>
      </c>
      <c r="C1006" s="2" t="s">
        <v>2499</v>
      </c>
      <c r="E1006" s="2" t="s">
        <v>2500</v>
      </c>
      <c r="F1006" s="2" t="s">
        <v>2525</v>
      </c>
      <c r="G1006" s="2" t="s">
        <v>407</v>
      </c>
      <c r="I1006" s="2">
        <v>8.0</v>
      </c>
      <c r="K1006" s="2" t="s">
        <v>1205</v>
      </c>
      <c r="L1006" s="2"/>
      <c r="M1006" s="2" t="s">
        <v>2526</v>
      </c>
      <c r="N1006" s="2" t="s">
        <v>2526</v>
      </c>
      <c r="O1006" s="2" t="s">
        <v>63</v>
      </c>
      <c r="P1006" s="2" t="s">
        <v>410</v>
      </c>
      <c r="Q1006" s="2" t="str">
        <f t="shared" si="8"/>
        <v>Bill Title: Revise laws related to utility preapproval, Bill Description: Revise laws related to utility preapproval. </v>
      </c>
      <c r="R1006" s="2"/>
      <c r="S1006" s="2" t="s">
        <v>65</v>
      </c>
    </row>
    <row r="1007" ht="15.75" customHeight="1">
      <c r="A1007" s="2" t="s">
        <v>2497</v>
      </c>
      <c r="B1007" s="2" t="s">
        <v>2498</v>
      </c>
      <c r="C1007" s="2" t="s">
        <v>2499</v>
      </c>
      <c r="E1007" s="2" t="s">
        <v>2500</v>
      </c>
      <c r="F1007" s="2" t="s">
        <v>2527</v>
      </c>
      <c r="G1007" s="2" t="s">
        <v>407</v>
      </c>
      <c r="I1007" s="2">
        <v>8.0</v>
      </c>
      <c r="K1007" s="2" t="s">
        <v>1205</v>
      </c>
      <c r="L1007" s="2"/>
      <c r="M1007" s="2" t="s">
        <v>2528</v>
      </c>
      <c r="N1007" s="2" t="s">
        <v>2528</v>
      </c>
      <c r="O1007" s="2" t="s">
        <v>290</v>
      </c>
      <c r="P1007" s="2" t="s">
        <v>1893</v>
      </c>
      <c r="Q1007" s="2" t="str">
        <f t="shared" si="8"/>
        <v>Bill Title: Generally revise building code program laws, Bill Description: Generally revise building code program laws. </v>
      </c>
      <c r="R1007" s="2"/>
      <c r="S1007" s="2" t="s">
        <v>287</v>
      </c>
    </row>
    <row r="1008" ht="15.75" customHeight="1">
      <c r="A1008" s="2" t="s">
        <v>2497</v>
      </c>
      <c r="B1008" s="2" t="s">
        <v>2498</v>
      </c>
      <c r="C1008" s="2" t="s">
        <v>2499</v>
      </c>
      <c r="E1008" s="2" t="s">
        <v>2500</v>
      </c>
      <c r="F1008" s="2" t="s">
        <v>2529</v>
      </c>
      <c r="G1008" s="2" t="s">
        <v>407</v>
      </c>
      <c r="I1008" s="2">
        <v>8.0</v>
      </c>
      <c r="K1008" s="2" t="s">
        <v>1205</v>
      </c>
      <c r="L1008" s="2"/>
      <c r="M1008" s="2" t="s">
        <v>2530</v>
      </c>
      <c r="N1008" s="2" t="s">
        <v>2530</v>
      </c>
      <c r="O1008" s="2" t="s">
        <v>2022</v>
      </c>
      <c r="P1008" s="2" t="s">
        <v>410</v>
      </c>
      <c r="Q1008" s="2" t="str">
        <f t="shared" si="8"/>
        <v>Bill Title: Generally revising energy generation laws and renewable requirements, Bill Description: Generally revising energy generation laws and renewable requirements. </v>
      </c>
      <c r="R1008" s="2"/>
      <c r="S1008" s="2" t="s">
        <v>44</v>
      </c>
    </row>
    <row r="1009" ht="15.75" customHeight="1">
      <c r="A1009" s="2" t="s">
        <v>2497</v>
      </c>
      <c r="B1009" s="2" t="s">
        <v>2498</v>
      </c>
      <c r="C1009" s="2" t="s">
        <v>2499</v>
      </c>
      <c r="E1009" s="2" t="s">
        <v>2500</v>
      </c>
      <c r="F1009" s="2" t="s">
        <v>2531</v>
      </c>
      <c r="G1009" s="2" t="s">
        <v>407</v>
      </c>
      <c r="I1009" s="2">
        <v>7.0</v>
      </c>
      <c r="K1009" s="2" t="s">
        <v>1205</v>
      </c>
      <c r="L1009" s="2"/>
      <c r="M1009" s="2" t="s">
        <v>2532</v>
      </c>
      <c r="N1009" s="2" t="s">
        <v>2532</v>
      </c>
      <c r="O1009" s="2" t="s">
        <v>1265</v>
      </c>
      <c r="P1009" s="2" t="s">
        <v>144</v>
      </c>
      <c r="Q1009" s="2" t="str">
        <f t="shared" si="8"/>
        <v>Bill Title: Resolution to reauthorize of surface mining control and reclamation act, Bill Description: Resolution to reauthorize of surface mining control and reclamation act. </v>
      </c>
      <c r="R1009" s="2"/>
    </row>
    <row r="1010" ht="15.75" customHeight="1">
      <c r="A1010" s="2" t="s">
        <v>2497</v>
      </c>
      <c r="B1010" s="2" t="s">
        <v>2498</v>
      </c>
      <c r="C1010" s="2" t="s">
        <v>2499</v>
      </c>
      <c r="E1010" s="2" t="s">
        <v>2500</v>
      </c>
      <c r="F1010" s="2" t="s">
        <v>2533</v>
      </c>
      <c r="G1010" s="2" t="s">
        <v>407</v>
      </c>
      <c r="I1010" s="2">
        <v>7.0</v>
      </c>
      <c r="K1010" s="2" t="s">
        <v>1205</v>
      </c>
      <c r="L1010" s="2"/>
      <c r="M1010" s="2" t="s">
        <v>2534</v>
      </c>
      <c r="N1010" s="2" t="s">
        <v>2534</v>
      </c>
      <c r="O1010" s="2" t="s">
        <v>1265</v>
      </c>
      <c r="P1010" s="2" t="s">
        <v>413</v>
      </c>
      <c r="Q1010" s="2" t="str">
        <f t="shared" si="8"/>
        <v>Bill Title: Revise requirements to hold a mining permit, Bill Description: Revise requirements to hold a mining permit. </v>
      </c>
      <c r="R1010" s="2"/>
      <c r="S1010" s="2" t="s">
        <v>25</v>
      </c>
    </row>
    <row r="1011" ht="15.75" customHeight="1">
      <c r="A1011" s="2" t="s">
        <v>2497</v>
      </c>
      <c r="B1011" s="2" t="s">
        <v>2498</v>
      </c>
      <c r="C1011" s="2" t="s">
        <v>2499</v>
      </c>
      <c r="E1011" s="2" t="s">
        <v>2500</v>
      </c>
      <c r="F1011" s="2" t="s">
        <v>2535</v>
      </c>
      <c r="G1011" s="2" t="s">
        <v>407</v>
      </c>
      <c r="I1011" s="2">
        <v>7.0</v>
      </c>
      <c r="K1011" s="2" t="s">
        <v>1205</v>
      </c>
      <c r="L1011" s="2"/>
      <c r="M1011" s="2" t="s">
        <v>2536</v>
      </c>
      <c r="N1011" s="2" t="s">
        <v>2536</v>
      </c>
      <c r="O1011" s="2" t="s">
        <v>1337</v>
      </c>
      <c r="P1011" s="2" t="s">
        <v>2537</v>
      </c>
      <c r="Q1011" s="2" t="str">
        <f t="shared" si="8"/>
        <v>Bill Title: Establishing a utility energy conservation standard, Bill Description: Establishing a utility energy conservation standard. </v>
      </c>
      <c r="R1011" s="2"/>
      <c r="S1011" s="2" t="s">
        <v>287</v>
      </c>
    </row>
    <row r="1012" ht="15.75" customHeight="1">
      <c r="A1012" s="2" t="s">
        <v>2497</v>
      </c>
      <c r="B1012" s="2" t="s">
        <v>2498</v>
      </c>
      <c r="C1012" s="2" t="s">
        <v>2499</v>
      </c>
      <c r="E1012" s="2" t="s">
        <v>2500</v>
      </c>
      <c r="F1012" s="2" t="s">
        <v>2538</v>
      </c>
      <c r="G1012" s="2" t="s">
        <v>407</v>
      </c>
      <c r="I1012" s="2">
        <v>7.0</v>
      </c>
      <c r="K1012" s="2" t="s">
        <v>1205</v>
      </c>
      <c r="L1012" s="2"/>
      <c r="M1012" s="2" t="s">
        <v>2539</v>
      </c>
      <c r="N1012" s="2" t="s">
        <v>2539</v>
      </c>
      <c r="O1012" s="2" t="s">
        <v>1138</v>
      </c>
      <c r="P1012" s="2" t="s">
        <v>36</v>
      </c>
      <c r="Q1012" s="2" t="str">
        <f t="shared" si="8"/>
        <v>Bill Title: Revise certain notice requirements under the Montana Major Facility Siting Act, Bill Description: Revise certain notice requirements under the Montana Major Facility Siting Act. </v>
      </c>
      <c r="R1012" s="2"/>
      <c r="S1012" s="2" t="s">
        <v>31</v>
      </c>
    </row>
    <row r="1013" ht="15.75" customHeight="1">
      <c r="A1013" s="2" t="s">
        <v>2497</v>
      </c>
      <c r="B1013" s="2" t="s">
        <v>2498</v>
      </c>
      <c r="C1013" s="2" t="s">
        <v>2499</v>
      </c>
      <c r="E1013" s="2" t="s">
        <v>2500</v>
      </c>
      <c r="F1013" s="2" t="s">
        <v>2540</v>
      </c>
      <c r="G1013" s="2" t="s">
        <v>407</v>
      </c>
      <c r="I1013" s="2">
        <v>6.0</v>
      </c>
      <c r="K1013" s="2" t="s">
        <v>1205</v>
      </c>
      <c r="L1013" s="2"/>
      <c r="M1013" s="2" t="s">
        <v>2541</v>
      </c>
      <c r="N1013" s="2" t="s">
        <v>2541</v>
      </c>
      <c r="O1013" s="2" t="s">
        <v>1265</v>
      </c>
      <c r="P1013" s="2" t="s">
        <v>144</v>
      </c>
      <c r="Q1013" s="2" t="str">
        <f t="shared" si="8"/>
        <v>Bill Title: Require coal-fired generating unit to provide a bond, Bill Description: Require coal-fired generating unit to provide a bond. </v>
      </c>
      <c r="R1013" s="2"/>
      <c r="S1013" s="2" t="s">
        <v>25</v>
      </c>
    </row>
    <row r="1014" ht="15.75" customHeight="1">
      <c r="A1014" s="2" t="s">
        <v>2497</v>
      </c>
      <c r="B1014" s="2" t="s">
        <v>2498</v>
      </c>
      <c r="C1014" s="2" t="s">
        <v>2499</v>
      </c>
      <c r="E1014" s="2" t="s">
        <v>2500</v>
      </c>
      <c r="F1014" s="2" t="s">
        <v>2542</v>
      </c>
      <c r="G1014" s="2" t="s">
        <v>407</v>
      </c>
      <c r="I1014" s="2">
        <v>6.0</v>
      </c>
      <c r="K1014" s="2" t="s">
        <v>1205</v>
      </c>
      <c r="L1014" s="2"/>
      <c r="M1014" s="2" t="s">
        <v>2543</v>
      </c>
      <c r="N1014" s="2" t="s">
        <v>2543</v>
      </c>
      <c r="O1014" s="2" t="s">
        <v>1265</v>
      </c>
      <c r="P1014" s="2" t="s">
        <v>410</v>
      </c>
      <c r="Q1014" s="2" t="str">
        <f t="shared" si="8"/>
        <v>Bill Title: Provide for study of natural resources trust fund, Bill Description: Provide for study of natural resources trust fund. </v>
      </c>
      <c r="R1014" s="2"/>
    </row>
    <row r="1015" ht="15.75" customHeight="1">
      <c r="A1015" s="2" t="s">
        <v>2497</v>
      </c>
      <c r="B1015" s="2" t="s">
        <v>2498</v>
      </c>
      <c r="C1015" s="2" t="s">
        <v>2499</v>
      </c>
      <c r="E1015" s="2" t="s">
        <v>2500</v>
      </c>
      <c r="F1015" s="2" t="s">
        <v>2544</v>
      </c>
      <c r="G1015" s="2" t="s">
        <v>407</v>
      </c>
      <c r="I1015" s="2">
        <v>6.0</v>
      </c>
      <c r="K1015" s="2" t="s">
        <v>1205</v>
      </c>
      <c r="L1015" s="2"/>
      <c r="M1015" s="2" t="s">
        <v>2545</v>
      </c>
      <c r="N1015" s="2" t="s">
        <v>2545</v>
      </c>
      <c r="O1015" s="2" t="s">
        <v>35</v>
      </c>
      <c r="P1015" s="2" t="s">
        <v>36</v>
      </c>
      <c r="Q1015" s="2" t="str">
        <f t="shared" si="8"/>
        <v>Bill Title: Allow alternative energy system tax credit to be refunded, Bill Description: Allow alternative energy system tax credit to be refunded. </v>
      </c>
      <c r="R1015" s="2"/>
      <c r="S1015" s="2" t="s">
        <v>145</v>
      </c>
    </row>
    <row r="1016" ht="15.75" customHeight="1">
      <c r="A1016" s="2" t="s">
        <v>2497</v>
      </c>
      <c r="B1016" s="2" t="s">
        <v>2498</v>
      </c>
      <c r="C1016" s="2" t="s">
        <v>2499</v>
      </c>
      <c r="E1016" s="2" t="s">
        <v>2500</v>
      </c>
      <c r="F1016" s="2" t="s">
        <v>2546</v>
      </c>
      <c r="G1016" s="2" t="s">
        <v>407</v>
      </c>
      <c r="I1016" s="2">
        <v>6.0</v>
      </c>
      <c r="K1016" s="2" t="s">
        <v>1205</v>
      </c>
      <c r="L1016" s="2"/>
      <c r="M1016" s="2" t="s">
        <v>2547</v>
      </c>
      <c r="N1016" s="2" t="s">
        <v>2547</v>
      </c>
      <c r="O1016" s="2" t="s">
        <v>100</v>
      </c>
      <c r="P1016" s="2" t="s">
        <v>410</v>
      </c>
      <c r="Q1016" s="2" t="str">
        <f t="shared" si="8"/>
        <v>Bill Title: Establish a Montana solar schools grant program, Bill Description: Establish a Montana solar schools grant program. </v>
      </c>
      <c r="R1016" s="2"/>
      <c r="S1016" s="2" t="s">
        <v>145</v>
      </c>
    </row>
    <row r="1017" ht="15.75" customHeight="1">
      <c r="A1017" s="2" t="s">
        <v>2497</v>
      </c>
      <c r="B1017" s="2" t="s">
        <v>2498</v>
      </c>
      <c r="C1017" s="2" t="s">
        <v>2499</v>
      </c>
      <c r="E1017" s="2" t="s">
        <v>2500</v>
      </c>
      <c r="F1017" s="2" t="s">
        <v>2548</v>
      </c>
      <c r="G1017" s="2" t="s">
        <v>407</v>
      </c>
      <c r="I1017" s="2">
        <v>5.0</v>
      </c>
      <c r="K1017" s="2" t="s">
        <v>1205</v>
      </c>
      <c r="L1017" s="2"/>
      <c r="M1017" s="2" t="s">
        <v>2549</v>
      </c>
      <c r="N1017" s="2" t="s">
        <v>2549</v>
      </c>
      <c r="O1017" s="2" t="s">
        <v>274</v>
      </c>
      <c r="P1017" s="2" t="s">
        <v>144</v>
      </c>
      <c r="Q1017" s="2" t="str">
        <f t="shared" si="8"/>
        <v>Bill Title: Renewable Resource Grants, Bill Description: Renewable Resource Grants. </v>
      </c>
      <c r="R1017" s="2"/>
      <c r="S1017" s="2" t="s">
        <v>145</v>
      </c>
    </row>
    <row r="1018" ht="15.75" customHeight="1">
      <c r="A1018" s="2" t="s">
        <v>2497</v>
      </c>
      <c r="B1018" s="2" t="s">
        <v>2498</v>
      </c>
      <c r="C1018" s="2" t="s">
        <v>2499</v>
      </c>
      <c r="E1018" s="2" t="s">
        <v>2500</v>
      </c>
      <c r="F1018" s="2" t="s">
        <v>2550</v>
      </c>
      <c r="G1018" s="2" t="s">
        <v>407</v>
      </c>
      <c r="I1018" s="2">
        <v>5.0</v>
      </c>
      <c r="K1018" s="2" t="s">
        <v>1205</v>
      </c>
      <c r="L1018" s="2"/>
      <c r="M1018" s="2" t="s">
        <v>2551</v>
      </c>
      <c r="N1018" s="2" t="s">
        <v>2551</v>
      </c>
      <c r="O1018" s="2" t="s">
        <v>51</v>
      </c>
      <c r="P1018" s="2" t="s">
        <v>333</v>
      </c>
      <c r="Q1018" s="2" t="str">
        <f t="shared" si="8"/>
        <v>Bill Title: Require public utilities to report a plan for 100% renewable, Bill Description: Require public utilities to report a plan for 100% renewable. </v>
      </c>
      <c r="R1018" s="2"/>
      <c r="S1018" s="2" t="s">
        <v>44</v>
      </c>
    </row>
    <row r="1019" ht="15.75" customHeight="1">
      <c r="A1019" s="2" t="s">
        <v>2497</v>
      </c>
      <c r="B1019" s="2" t="s">
        <v>2498</v>
      </c>
      <c r="C1019" s="2" t="s">
        <v>2499</v>
      </c>
      <c r="E1019" s="2" t="s">
        <v>2500</v>
      </c>
      <c r="F1019" s="2" t="s">
        <v>2552</v>
      </c>
      <c r="G1019" s="2" t="s">
        <v>407</v>
      </c>
      <c r="I1019" s="2">
        <v>5.0</v>
      </c>
      <c r="K1019" s="2" t="s">
        <v>1205</v>
      </c>
      <c r="L1019" s="2"/>
      <c r="M1019" s="2" t="s">
        <v>2553</v>
      </c>
      <c r="N1019" s="2" t="s">
        <v>2553</v>
      </c>
      <c r="O1019" s="2" t="s">
        <v>760</v>
      </c>
      <c r="P1019" s="2" t="s">
        <v>2554</v>
      </c>
      <c r="Q1019" s="2" t="str">
        <f t="shared" si="8"/>
        <v>Bill Title: Joint resolution supporting procurement of energy storage facilities, Bill Description: Joint resolution supporting procurement of energy storage facilities. </v>
      </c>
      <c r="R1019" s="2"/>
    </row>
    <row r="1020" ht="15.75" customHeight="1">
      <c r="A1020" s="2" t="s">
        <v>2497</v>
      </c>
      <c r="B1020" s="2" t="s">
        <v>2498</v>
      </c>
      <c r="C1020" s="2" t="s">
        <v>2499</v>
      </c>
      <c r="E1020" s="2" t="s">
        <v>2500</v>
      </c>
      <c r="F1020" s="2" t="s">
        <v>2555</v>
      </c>
      <c r="G1020" s="2" t="s">
        <v>407</v>
      </c>
      <c r="I1020" s="2">
        <v>5.0</v>
      </c>
      <c r="K1020" s="2" t="s">
        <v>1205</v>
      </c>
      <c r="L1020" s="2"/>
      <c r="M1020" s="2" t="s">
        <v>2556</v>
      </c>
      <c r="N1020" s="2" t="s">
        <v>2556</v>
      </c>
      <c r="O1020" s="2" t="s">
        <v>35</v>
      </c>
      <c r="P1020" s="2" t="s">
        <v>144</v>
      </c>
      <c r="Q1020" s="2" t="str">
        <f t="shared" si="8"/>
        <v>Bill Title: Revise community renewable energy project requirements, Bill Description: Revise community renewable energy project requirements. </v>
      </c>
      <c r="R1020" s="2"/>
      <c r="S1020" s="2" t="s">
        <v>44</v>
      </c>
    </row>
    <row r="1021" ht="15.75" customHeight="1">
      <c r="A1021" s="2" t="s">
        <v>2497</v>
      </c>
      <c r="B1021" s="2" t="s">
        <v>2498</v>
      </c>
      <c r="C1021" s="2" t="s">
        <v>2499</v>
      </c>
      <c r="E1021" s="2" t="s">
        <v>2500</v>
      </c>
      <c r="F1021" s="2" t="s">
        <v>2557</v>
      </c>
      <c r="G1021" s="2" t="s">
        <v>407</v>
      </c>
      <c r="I1021" s="2">
        <v>5.0</v>
      </c>
      <c r="K1021" s="2" t="s">
        <v>1205</v>
      </c>
      <c r="L1021" s="2"/>
      <c r="M1021" s="2" t="s">
        <v>2558</v>
      </c>
      <c r="N1021" s="2" t="s">
        <v>2558</v>
      </c>
      <c r="O1021" s="2" t="s">
        <v>112</v>
      </c>
      <c r="P1021" s="2" t="s">
        <v>2082</v>
      </c>
      <c r="Q1021" s="2" t="str">
        <f t="shared" si="8"/>
        <v>Bill Title: Revise laws related to taxation of electrical generation facilities, Bill Description: Revise laws related to taxation of electrical generation facilities. </v>
      </c>
      <c r="R1021" s="2"/>
      <c r="S1021" s="2" t="s">
        <v>65</v>
      </c>
    </row>
    <row r="1022" ht="15.75" customHeight="1">
      <c r="A1022" s="2" t="s">
        <v>2497</v>
      </c>
      <c r="B1022" s="2" t="s">
        <v>2498</v>
      </c>
      <c r="C1022" s="2" t="s">
        <v>2499</v>
      </c>
      <c r="E1022" s="2" t="s">
        <v>2500</v>
      </c>
      <c r="F1022" s="2" t="s">
        <v>2559</v>
      </c>
      <c r="G1022" s="2" t="s">
        <v>407</v>
      </c>
      <c r="I1022" s="2">
        <v>5.0</v>
      </c>
      <c r="K1022" s="2" t="s">
        <v>1205</v>
      </c>
      <c r="L1022" s="2"/>
      <c r="M1022" s="2" t="s">
        <v>2560</v>
      </c>
      <c r="N1022" s="2" t="s">
        <v>2560</v>
      </c>
      <c r="O1022" s="2" t="s">
        <v>63</v>
      </c>
      <c r="P1022" s="2" t="s">
        <v>101</v>
      </c>
      <c r="Q1022" s="2" t="str">
        <f t="shared" si="8"/>
        <v>Bill Title: Revise laws related to integrated least-cost resource planning, Bill Description: Revise laws related to integrated least-cost resource planning. </v>
      </c>
      <c r="R1022" s="2"/>
    </row>
    <row r="1023" ht="15.75" customHeight="1">
      <c r="A1023" s="2" t="s">
        <v>2497</v>
      </c>
      <c r="B1023" s="2" t="s">
        <v>2498</v>
      </c>
      <c r="C1023" s="2" t="s">
        <v>2499</v>
      </c>
      <c r="E1023" s="2" t="s">
        <v>2500</v>
      </c>
      <c r="F1023" s="2" t="s">
        <v>2561</v>
      </c>
      <c r="G1023" s="2" t="s">
        <v>407</v>
      </c>
      <c r="I1023" s="2">
        <v>5.0</v>
      </c>
      <c r="K1023" s="2" t="s">
        <v>1205</v>
      </c>
      <c r="L1023" s="2"/>
      <c r="M1023" s="2" t="s">
        <v>2562</v>
      </c>
      <c r="N1023" s="2" t="s">
        <v>2562</v>
      </c>
      <c r="O1023" s="2" t="s">
        <v>2563</v>
      </c>
      <c r="P1023" s="2" t="s">
        <v>101</v>
      </c>
      <c r="Q1023" s="2" t="str">
        <f t="shared" si="8"/>
        <v>Bill Title: Interim study of electric transportation, Bill Description: Interim study of electric transportation. </v>
      </c>
      <c r="R1023" s="2"/>
    </row>
    <row r="1024" ht="15.75" customHeight="1">
      <c r="A1024" s="2" t="s">
        <v>2497</v>
      </c>
      <c r="B1024" s="2" t="s">
        <v>2498</v>
      </c>
      <c r="C1024" s="2" t="s">
        <v>2499</v>
      </c>
      <c r="E1024" s="2" t="s">
        <v>2500</v>
      </c>
      <c r="F1024" s="2" t="s">
        <v>2564</v>
      </c>
      <c r="G1024" s="2" t="s">
        <v>407</v>
      </c>
      <c r="I1024" s="2">
        <v>4.0</v>
      </c>
      <c r="K1024" s="2" t="s">
        <v>1205</v>
      </c>
      <c r="L1024" s="2"/>
      <c r="M1024" s="2" t="s">
        <v>2565</v>
      </c>
      <c r="N1024" s="2" t="s">
        <v>2565</v>
      </c>
      <c r="O1024" s="2" t="s">
        <v>23</v>
      </c>
      <c r="P1024" s="2" t="s">
        <v>2566</v>
      </c>
      <c r="Q1024" s="2" t="str">
        <f t="shared" si="8"/>
        <v>Bill Title: Generally revise railway rights of way laws regarding utilities, Bill Description: Generally revise railway rights of way laws regarding utilities. </v>
      </c>
      <c r="R1024" s="2"/>
      <c r="S1024" s="2" t="s">
        <v>31</v>
      </c>
    </row>
    <row r="1025" ht="15.75" customHeight="1">
      <c r="A1025" s="2" t="s">
        <v>2497</v>
      </c>
      <c r="B1025" s="2" t="s">
        <v>2498</v>
      </c>
      <c r="C1025" s="2" t="s">
        <v>2499</v>
      </c>
      <c r="E1025" s="2" t="s">
        <v>2500</v>
      </c>
      <c r="F1025" s="2" t="s">
        <v>2567</v>
      </c>
      <c r="G1025" s="2" t="s">
        <v>407</v>
      </c>
      <c r="I1025" s="2">
        <v>4.0</v>
      </c>
      <c r="K1025" s="2" t="s">
        <v>1205</v>
      </c>
      <c r="L1025" s="2"/>
      <c r="M1025" s="2" t="s">
        <v>2568</v>
      </c>
      <c r="N1025" s="2" t="s">
        <v>2568</v>
      </c>
      <c r="O1025" s="2" t="s">
        <v>2069</v>
      </c>
      <c r="P1025" s="2" t="s">
        <v>73</v>
      </c>
      <c r="Q1025" s="2" t="str">
        <f t="shared" si="8"/>
        <v>Bill Title: Resolution encouraging the study of electric transportation, Bill Description: Resolution encouraging the study of electric transportation. </v>
      </c>
      <c r="R1025" s="2"/>
    </row>
    <row r="1026" ht="15.75" customHeight="1">
      <c r="A1026" s="2" t="s">
        <v>2497</v>
      </c>
      <c r="B1026" s="2" t="s">
        <v>2498</v>
      </c>
      <c r="C1026" s="2" t="s">
        <v>2499</v>
      </c>
      <c r="E1026" s="2" t="s">
        <v>2500</v>
      </c>
      <c r="F1026" s="2" t="s">
        <v>2569</v>
      </c>
      <c r="G1026" s="2" t="s">
        <v>407</v>
      </c>
      <c r="I1026" s="2">
        <v>4.0</v>
      </c>
      <c r="K1026" s="2" t="s">
        <v>1205</v>
      </c>
      <c r="L1026" s="2"/>
      <c r="M1026" s="2" t="s">
        <v>2570</v>
      </c>
      <c r="N1026" s="2" t="s">
        <v>2570</v>
      </c>
      <c r="O1026" s="2" t="s">
        <v>72</v>
      </c>
      <c r="P1026" s="2" t="s">
        <v>73</v>
      </c>
      <c r="Q1026" s="2" t="str">
        <f t="shared" si="8"/>
        <v>Bill Title: Resolution to Congress regarding climate change policy, Bill Description: Resolution to Congress regarding climate change policy. </v>
      </c>
      <c r="R1026" s="2"/>
    </row>
    <row r="1027" ht="15.75" customHeight="1">
      <c r="A1027" s="2" t="s">
        <v>2497</v>
      </c>
      <c r="B1027" s="2" t="s">
        <v>2498</v>
      </c>
      <c r="C1027" s="2" t="s">
        <v>2499</v>
      </c>
      <c r="E1027" s="2" t="s">
        <v>2500</v>
      </c>
      <c r="F1027" s="2" t="s">
        <v>2571</v>
      </c>
      <c r="G1027" s="2" t="s">
        <v>407</v>
      </c>
      <c r="I1027" s="2">
        <v>4.0</v>
      </c>
      <c r="K1027" s="2" t="s">
        <v>1205</v>
      </c>
      <c r="L1027" s="2"/>
      <c r="M1027" s="2" t="s">
        <v>2572</v>
      </c>
      <c r="N1027" s="2" t="s">
        <v>2572</v>
      </c>
      <c r="O1027" s="2" t="s">
        <v>35</v>
      </c>
      <c r="P1027" s="2" t="s">
        <v>2573</v>
      </c>
      <c r="Q1027" s="2" t="str">
        <f t="shared" si="8"/>
        <v>Bill Title: Revise income tax credit for alternative energy generation, Bill Description: Revise income tax credit for alternative energy generation. </v>
      </c>
      <c r="R1027" s="2"/>
      <c r="S1027" s="2" t="s">
        <v>145</v>
      </c>
    </row>
    <row r="1028" ht="15.75" customHeight="1">
      <c r="A1028" s="2" t="s">
        <v>2497</v>
      </c>
      <c r="B1028" s="2" t="s">
        <v>2498</v>
      </c>
      <c r="C1028" s="2" t="s">
        <v>2499</v>
      </c>
      <c r="E1028" s="2" t="s">
        <v>2500</v>
      </c>
      <c r="F1028" s="2" t="s">
        <v>2574</v>
      </c>
      <c r="G1028" s="2" t="s">
        <v>407</v>
      </c>
      <c r="I1028" s="2">
        <v>4.0</v>
      </c>
      <c r="K1028" s="2" t="s">
        <v>1205</v>
      </c>
      <c r="L1028" s="2"/>
      <c r="M1028" s="2" t="s">
        <v>2575</v>
      </c>
      <c r="N1028" s="2" t="s">
        <v>2575</v>
      </c>
      <c r="O1028" s="2" t="s">
        <v>2576</v>
      </c>
      <c r="P1028" s="2" t="s">
        <v>2577</v>
      </c>
      <c r="Q1028" s="2" t="str">
        <f t="shared" si="8"/>
        <v>Bill Title: Generally revise environmental, tax, and labor laws, Bill Description: Generally revise environmental, tax, and labor laws. </v>
      </c>
      <c r="R1028" s="2"/>
      <c r="S1028" s="2" t="s">
        <v>65</v>
      </c>
    </row>
    <row r="1029" ht="15.75" customHeight="1">
      <c r="A1029" s="2" t="s">
        <v>2497</v>
      </c>
      <c r="B1029" s="2" t="s">
        <v>2498</v>
      </c>
      <c r="C1029" s="2" t="s">
        <v>2499</v>
      </c>
      <c r="E1029" s="2" t="s">
        <v>2500</v>
      </c>
      <c r="F1029" s="2" t="s">
        <v>2578</v>
      </c>
      <c r="G1029" s="2" t="s">
        <v>407</v>
      </c>
      <c r="I1029" s="2">
        <v>3.0</v>
      </c>
      <c r="K1029" s="2" t="s">
        <v>1205</v>
      </c>
      <c r="L1029" s="2"/>
      <c r="M1029" s="2" t="s">
        <v>2579</v>
      </c>
      <c r="N1029" s="2" t="s">
        <v>2579</v>
      </c>
      <c r="O1029" s="2" t="s">
        <v>1318</v>
      </c>
      <c r="P1029" s="2" t="s">
        <v>2580</v>
      </c>
      <c r="Q1029" s="2" t="str">
        <f t="shared" si="8"/>
        <v>Bill Title: Revise electricity supply resource planning and acquisition, Bill Description: Revise electricity supply resource planning and acquisition. </v>
      </c>
      <c r="R1029" s="2"/>
      <c r="S1029" s="2" t="s">
        <v>65</v>
      </c>
    </row>
    <row r="1030" ht="15.75" customHeight="1">
      <c r="A1030" s="2" t="s">
        <v>2497</v>
      </c>
      <c r="B1030" s="2" t="s">
        <v>2498</v>
      </c>
      <c r="C1030" s="2" t="s">
        <v>2499</v>
      </c>
      <c r="E1030" s="2" t="s">
        <v>2500</v>
      </c>
      <c r="F1030" s="2" t="s">
        <v>2581</v>
      </c>
      <c r="G1030" s="2" t="s">
        <v>407</v>
      </c>
      <c r="I1030" s="2">
        <v>3.0</v>
      </c>
      <c r="K1030" s="2" t="s">
        <v>1205</v>
      </c>
      <c r="L1030" s="2"/>
      <c r="M1030" s="2" t="s">
        <v>2582</v>
      </c>
      <c r="N1030" s="2" t="s">
        <v>2582</v>
      </c>
      <c r="O1030" s="2" t="s">
        <v>63</v>
      </c>
      <c r="P1030" s="2" t="s">
        <v>1010</v>
      </c>
      <c r="Q1030" s="2" t="str">
        <f t="shared" si="8"/>
        <v>Bill Title: Revise utility cost recovery, Bill Description: Revise utility cost recovery. </v>
      </c>
      <c r="R1030" s="2"/>
      <c r="S1030" s="2" t="s">
        <v>65</v>
      </c>
    </row>
    <row r="1031" ht="15.75" customHeight="1">
      <c r="A1031" s="2" t="s">
        <v>2497</v>
      </c>
      <c r="B1031" s="2" t="s">
        <v>2498</v>
      </c>
      <c r="C1031" s="2" t="s">
        <v>2499</v>
      </c>
      <c r="E1031" s="2" t="s">
        <v>2500</v>
      </c>
      <c r="F1031" s="2" t="s">
        <v>2583</v>
      </c>
      <c r="G1031" s="2" t="s">
        <v>407</v>
      </c>
      <c r="I1031" s="2">
        <v>3.0</v>
      </c>
      <c r="K1031" s="2" t="s">
        <v>1205</v>
      </c>
      <c r="L1031" s="2"/>
      <c r="M1031" s="2" t="s">
        <v>2584</v>
      </c>
      <c r="N1031" s="2" t="s">
        <v>2584</v>
      </c>
      <c r="O1031" s="2" t="s">
        <v>143</v>
      </c>
      <c r="P1031" s="2" t="s">
        <v>73</v>
      </c>
      <c r="Q1031" s="2" t="str">
        <f t="shared" si="8"/>
        <v>Bill Title: Revise tax credit for energy-conserving expenditures, Bill Description: Revise tax credit for energy-conserving expenditures. </v>
      </c>
      <c r="R1031" s="2"/>
      <c r="S1031" s="2" t="s">
        <v>145</v>
      </c>
    </row>
    <row r="1032" ht="15.75" customHeight="1">
      <c r="A1032" s="2" t="s">
        <v>2497</v>
      </c>
      <c r="B1032" s="2" t="s">
        <v>2498</v>
      </c>
      <c r="C1032" s="2" t="s">
        <v>2499</v>
      </c>
      <c r="E1032" s="2" t="s">
        <v>2500</v>
      </c>
      <c r="F1032" s="2" t="s">
        <v>2585</v>
      </c>
      <c r="G1032" s="2" t="s">
        <v>407</v>
      </c>
      <c r="I1032" s="2">
        <v>3.0</v>
      </c>
      <c r="K1032" s="2" t="s">
        <v>1205</v>
      </c>
      <c r="L1032" s="2"/>
      <c r="M1032" s="2" t="s">
        <v>2586</v>
      </c>
      <c r="N1032" s="2" t="s">
        <v>2586</v>
      </c>
      <c r="O1032" s="2" t="s">
        <v>2587</v>
      </c>
      <c r="P1032" s="2" t="s">
        <v>2588</v>
      </c>
      <c r="Q1032" s="2" t="str">
        <f t="shared" si="8"/>
        <v>Bill Title: Create renewable energy trust fund, Bill Description: Create renewable energy trust fund. </v>
      </c>
      <c r="R1032" s="2"/>
      <c r="S1032" s="2" t="s">
        <v>260</v>
      </c>
    </row>
    <row r="1033" ht="15.75" customHeight="1">
      <c r="A1033" s="2" t="s">
        <v>2589</v>
      </c>
      <c r="B1033" s="2" t="s">
        <v>2498</v>
      </c>
      <c r="C1033" s="2" t="s">
        <v>2590</v>
      </c>
      <c r="D1033" s="2" t="s">
        <v>2499</v>
      </c>
      <c r="E1033" s="2" t="s">
        <v>2500</v>
      </c>
      <c r="F1033" s="2" t="s">
        <v>2591</v>
      </c>
      <c r="G1033" s="2" t="s">
        <v>19</v>
      </c>
      <c r="I1033" s="2">
        <v>25.0</v>
      </c>
      <c r="K1033" s="2" t="s">
        <v>2592</v>
      </c>
      <c r="L1033" s="2"/>
      <c r="M1033" s="2" t="s">
        <v>2593</v>
      </c>
      <c r="N1033" s="2" t="s">
        <v>2593</v>
      </c>
      <c r="O1033" s="2" t="s">
        <v>35</v>
      </c>
      <c r="P1033" s="2" t="s">
        <v>2594</v>
      </c>
      <c r="Q1033" s="2" t="str">
        <f t="shared" ref="Q1033:Q1075" si="9">CONCATENATE("Bill Title: ", M1033, " - Bill Description: ", N1033)</f>
        <v>Bill Title: Revise renewable portfolio standard to include hydropower expansions - Bill Description: Revise renewable portfolio standard to include hydropower expansions</v>
      </c>
      <c r="R1033" s="2"/>
    </row>
    <row r="1034" ht="15.75" customHeight="1">
      <c r="A1034" s="2" t="s">
        <v>2589</v>
      </c>
      <c r="B1034" s="2" t="s">
        <v>2498</v>
      </c>
      <c r="C1034" s="2" t="s">
        <v>2590</v>
      </c>
      <c r="D1034" s="2" t="s">
        <v>2499</v>
      </c>
      <c r="E1034" s="2" t="s">
        <v>2500</v>
      </c>
      <c r="F1034" s="2" t="s">
        <v>2595</v>
      </c>
      <c r="G1034" s="2" t="s">
        <v>19</v>
      </c>
      <c r="I1034" s="2">
        <v>18.0</v>
      </c>
      <c r="K1034" s="2" t="s">
        <v>2592</v>
      </c>
      <c r="L1034" s="2"/>
      <c r="M1034" s="2" t="s">
        <v>2596</v>
      </c>
      <c r="N1034" s="2" t="s">
        <v>2596</v>
      </c>
      <c r="O1034" s="2" t="s">
        <v>208</v>
      </c>
      <c r="P1034" s="2" t="s">
        <v>2597</v>
      </c>
      <c r="Q1034" s="2" t="str">
        <f t="shared" si="9"/>
        <v>Bill Title: Provide for property assessed clean energy financing - Bill Description: Provide for property assessed clean energy financing</v>
      </c>
      <c r="R1034" s="2"/>
      <c r="S1034" s="2" t="s">
        <v>145</v>
      </c>
    </row>
    <row r="1035" ht="15.75" customHeight="1">
      <c r="A1035" s="2" t="s">
        <v>2589</v>
      </c>
      <c r="B1035" s="2" t="s">
        <v>2498</v>
      </c>
      <c r="C1035" s="2" t="s">
        <v>2590</v>
      </c>
      <c r="D1035" s="2" t="s">
        <v>2499</v>
      </c>
      <c r="E1035" s="2" t="s">
        <v>2500</v>
      </c>
      <c r="F1035" s="2" t="s">
        <v>2598</v>
      </c>
      <c r="G1035" s="2" t="s">
        <v>19</v>
      </c>
      <c r="I1035" s="2">
        <v>17.0</v>
      </c>
      <c r="K1035" s="2" t="s">
        <v>2592</v>
      </c>
      <c r="L1035" s="2"/>
      <c r="M1035" s="2" t="s">
        <v>2599</v>
      </c>
      <c r="N1035" s="2" t="s">
        <v>2599</v>
      </c>
      <c r="O1035" s="2" t="s">
        <v>1248</v>
      </c>
      <c r="P1035" s="2" t="s">
        <v>470</v>
      </c>
      <c r="Q1035" s="2" t="str">
        <f t="shared" si="9"/>
        <v>Bill Title: Require PSC review of net metering interconnection - Bill Description: Require PSC review of net metering interconnection</v>
      </c>
      <c r="R1035" s="2"/>
      <c r="S1035" s="2" t="s">
        <v>44</v>
      </c>
    </row>
    <row r="1036" ht="15.75" customHeight="1">
      <c r="A1036" s="2" t="s">
        <v>2589</v>
      </c>
      <c r="B1036" s="2" t="s">
        <v>2498</v>
      </c>
      <c r="C1036" s="2" t="s">
        <v>2590</v>
      </c>
      <c r="D1036" s="2" t="s">
        <v>2499</v>
      </c>
      <c r="E1036" s="2" t="s">
        <v>2500</v>
      </c>
      <c r="F1036" s="2" t="s">
        <v>2600</v>
      </c>
      <c r="G1036" s="2" t="s">
        <v>19</v>
      </c>
      <c r="I1036" s="2">
        <v>13.0</v>
      </c>
      <c r="K1036" s="2" t="s">
        <v>2592</v>
      </c>
      <c r="L1036" s="2"/>
      <c r="M1036" s="2" t="s">
        <v>2601</v>
      </c>
      <c r="N1036" s="2" t="s">
        <v>2601</v>
      </c>
      <c r="O1036" s="2" t="s">
        <v>1248</v>
      </c>
      <c r="P1036" s="2" t="s">
        <v>2602</v>
      </c>
      <c r="Q1036" s="2" t="str">
        <f t="shared" si="9"/>
        <v>Bill Title: Grandfather existing customer-generator net metering rates - Bill Description: Grandfather existing customer-generator net metering rates</v>
      </c>
      <c r="R1036" s="2"/>
      <c r="S1036" s="2" t="s">
        <v>44</v>
      </c>
    </row>
    <row r="1037" ht="15.75" customHeight="1">
      <c r="A1037" s="2" t="s">
        <v>2589</v>
      </c>
      <c r="B1037" s="2" t="s">
        <v>2498</v>
      </c>
      <c r="C1037" s="2" t="s">
        <v>2590</v>
      </c>
      <c r="D1037" s="2" t="s">
        <v>2499</v>
      </c>
      <c r="E1037" s="2" t="s">
        <v>2500</v>
      </c>
      <c r="F1037" s="2" t="s">
        <v>2603</v>
      </c>
      <c r="G1037" s="2" t="s">
        <v>19</v>
      </c>
      <c r="I1037" s="2">
        <v>12.0</v>
      </c>
      <c r="K1037" s="2" t="s">
        <v>2592</v>
      </c>
      <c r="L1037" s="2"/>
      <c r="M1037" s="2" t="s">
        <v>2604</v>
      </c>
      <c r="N1037" s="2" t="s">
        <v>2604</v>
      </c>
      <c r="O1037" s="2" t="s">
        <v>1248</v>
      </c>
      <c r="P1037" s="2" t="s">
        <v>2605</v>
      </c>
      <c r="Q1037" s="2" t="str">
        <f t="shared" si="9"/>
        <v>Bill Title: Revise net metering laws - Bill Description: Revise net metering laws</v>
      </c>
      <c r="R1037" s="2"/>
      <c r="S1037" s="2" t="s">
        <v>44</v>
      </c>
    </row>
    <row r="1038" ht="15.75" customHeight="1">
      <c r="A1038" s="2" t="s">
        <v>2589</v>
      </c>
      <c r="B1038" s="2" t="s">
        <v>2498</v>
      </c>
      <c r="C1038" s="2" t="s">
        <v>2590</v>
      </c>
      <c r="D1038" s="2" t="s">
        <v>2499</v>
      </c>
      <c r="E1038" s="2" t="s">
        <v>2500</v>
      </c>
      <c r="F1038" s="2" t="s">
        <v>2606</v>
      </c>
      <c r="G1038" s="2" t="s">
        <v>19</v>
      </c>
      <c r="I1038" s="2">
        <v>12.0</v>
      </c>
      <c r="K1038" s="2" t="s">
        <v>2592</v>
      </c>
      <c r="L1038" s="2"/>
      <c r="M1038" s="2" t="s">
        <v>2607</v>
      </c>
      <c r="N1038" s="2" t="s">
        <v>2607</v>
      </c>
      <c r="O1038" s="2" t="s">
        <v>366</v>
      </c>
      <c r="P1038" s="2" t="s">
        <v>343</v>
      </c>
      <c r="Q1038" s="2" t="str">
        <f t="shared" si="9"/>
        <v>Bill Title: Revise the controlled allocation of liability laws - Bill Description: Revise the controlled allocation of liability laws</v>
      </c>
      <c r="R1038" s="2"/>
    </row>
    <row r="1039" ht="15.75" customHeight="1">
      <c r="A1039" s="2" t="s">
        <v>2589</v>
      </c>
      <c r="B1039" s="2" t="s">
        <v>2498</v>
      </c>
      <c r="C1039" s="2" t="s">
        <v>2590</v>
      </c>
      <c r="D1039" s="2" t="s">
        <v>2499</v>
      </c>
      <c r="E1039" s="2" t="s">
        <v>2500</v>
      </c>
      <c r="F1039" s="2" t="s">
        <v>2608</v>
      </c>
      <c r="G1039" s="2" t="s">
        <v>19</v>
      </c>
      <c r="I1039" s="2">
        <v>11.0</v>
      </c>
      <c r="K1039" s="2" t="s">
        <v>2592</v>
      </c>
      <c r="L1039" s="2"/>
      <c r="M1039" s="2" t="s">
        <v>2609</v>
      </c>
      <c r="N1039" s="2" t="s">
        <v>2609</v>
      </c>
      <c r="O1039" s="2" t="s">
        <v>2610</v>
      </c>
      <c r="P1039" s="2" t="s">
        <v>52</v>
      </c>
      <c r="Q1039" s="2" t="str">
        <f t="shared" si="9"/>
        <v>Bill Title: Modify process for revising the state energy policy - Bill Description: Modify process for revising the state energy policy</v>
      </c>
      <c r="R1039" s="2"/>
    </row>
    <row r="1040" ht="15.75" customHeight="1">
      <c r="A1040" s="2" t="s">
        <v>2589</v>
      </c>
      <c r="B1040" s="2" t="s">
        <v>2498</v>
      </c>
      <c r="C1040" s="2" t="s">
        <v>2590</v>
      </c>
      <c r="D1040" s="2" t="s">
        <v>2499</v>
      </c>
      <c r="E1040" s="2" t="s">
        <v>2500</v>
      </c>
      <c r="F1040" s="2" t="s">
        <v>2611</v>
      </c>
      <c r="G1040" s="2" t="s">
        <v>19</v>
      </c>
      <c r="I1040" s="2">
        <v>10.0</v>
      </c>
      <c r="K1040" s="2" t="s">
        <v>2592</v>
      </c>
      <c r="L1040" s="2"/>
      <c r="M1040" s="2" t="s">
        <v>2612</v>
      </c>
      <c r="N1040" s="2" t="s">
        <v>2612</v>
      </c>
      <c r="O1040" s="2" t="s">
        <v>128</v>
      </c>
      <c r="P1040" s="2" t="s">
        <v>2613</v>
      </c>
      <c r="Q1040" s="2" t="str">
        <f t="shared" si="9"/>
        <v>Bill Title: Defining and recording wind energy rights - Bill Description: Defining and recording wind energy rights</v>
      </c>
      <c r="R1040" s="2"/>
    </row>
    <row r="1041" ht="15.75" customHeight="1">
      <c r="A1041" s="2" t="s">
        <v>2589</v>
      </c>
      <c r="B1041" s="2" t="s">
        <v>2498</v>
      </c>
      <c r="C1041" s="2" t="s">
        <v>2590</v>
      </c>
      <c r="D1041" s="2" t="s">
        <v>2499</v>
      </c>
      <c r="E1041" s="2" t="s">
        <v>2500</v>
      </c>
      <c r="F1041" s="2" t="s">
        <v>2614</v>
      </c>
      <c r="G1041" s="2" t="s">
        <v>19</v>
      </c>
      <c r="I1041" s="2">
        <v>10.0</v>
      </c>
      <c r="K1041" s="2" t="s">
        <v>2592</v>
      </c>
      <c r="L1041" s="2"/>
      <c r="M1041" s="2" t="s">
        <v>2615</v>
      </c>
      <c r="N1041" s="2" t="s">
        <v>2615</v>
      </c>
      <c r="O1041" s="2" t="s">
        <v>35</v>
      </c>
      <c r="P1041" s="2" t="s">
        <v>52</v>
      </c>
      <c r="Q1041" s="2" t="str">
        <f t="shared" si="9"/>
        <v>Bill Title: Interim study of the impacts of Montana's renewable portfolio standard - Bill Description: Interim study of the impacts of Montana's renewable portfolio standard</v>
      </c>
      <c r="R1041" s="2"/>
    </row>
    <row r="1042" ht="15.75" customHeight="1">
      <c r="A1042" s="2" t="s">
        <v>2589</v>
      </c>
      <c r="B1042" s="2" t="s">
        <v>2498</v>
      </c>
      <c r="C1042" s="2" t="s">
        <v>2590</v>
      </c>
      <c r="D1042" s="2" t="s">
        <v>2499</v>
      </c>
      <c r="E1042" s="2" t="s">
        <v>2500</v>
      </c>
      <c r="F1042" s="2" t="s">
        <v>2616</v>
      </c>
      <c r="G1042" s="2" t="s">
        <v>19</v>
      </c>
      <c r="I1042" s="2">
        <v>10.0</v>
      </c>
      <c r="K1042" s="2" t="s">
        <v>2592</v>
      </c>
      <c r="L1042" s="2"/>
      <c r="M1042" s="2" t="s">
        <v>2617</v>
      </c>
      <c r="N1042" s="2" t="s">
        <v>2617</v>
      </c>
      <c r="O1042" s="2" t="s">
        <v>35</v>
      </c>
      <c r="P1042" s="2" t="s">
        <v>144</v>
      </c>
      <c r="Q1042" s="2" t="str">
        <f t="shared" si="9"/>
        <v>Bill Title: Study of renewable energy credits in Montana - Bill Description: Study of renewable energy credits in Montana</v>
      </c>
      <c r="R1042" s="2"/>
    </row>
    <row r="1043" ht="15.75" customHeight="1">
      <c r="A1043" s="2" t="s">
        <v>2589</v>
      </c>
      <c r="B1043" s="2" t="s">
        <v>2498</v>
      </c>
      <c r="C1043" s="2" t="s">
        <v>2590</v>
      </c>
      <c r="D1043" s="2" t="s">
        <v>2499</v>
      </c>
      <c r="E1043" s="2" t="s">
        <v>2500</v>
      </c>
      <c r="F1043" s="2" t="s">
        <v>2618</v>
      </c>
      <c r="G1043" s="2" t="s">
        <v>19</v>
      </c>
      <c r="I1043" s="2">
        <v>10.0</v>
      </c>
      <c r="K1043" s="2" t="s">
        <v>2592</v>
      </c>
      <c r="L1043" s="2"/>
      <c r="M1043" s="2" t="s">
        <v>2619</v>
      </c>
      <c r="N1043" s="2" t="s">
        <v>2619</v>
      </c>
      <c r="O1043" s="2" t="s">
        <v>143</v>
      </c>
      <c r="P1043" s="2" t="s">
        <v>2620</v>
      </c>
      <c r="Q1043" s="2" t="str">
        <f t="shared" si="9"/>
        <v>Bill Title: Energy efficiency fund for K-12 schools - Bill Description: Energy efficiency fund for K-12 schools</v>
      </c>
      <c r="R1043" s="2"/>
    </row>
    <row r="1044" ht="15.75" customHeight="1">
      <c r="A1044" s="2" t="s">
        <v>2589</v>
      </c>
      <c r="B1044" s="2" t="s">
        <v>2498</v>
      </c>
      <c r="C1044" s="2" t="s">
        <v>2590</v>
      </c>
      <c r="D1044" s="2" t="s">
        <v>2499</v>
      </c>
      <c r="E1044" s="2" t="s">
        <v>2500</v>
      </c>
      <c r="F1044" s="2" t="s">
        <v>2621</v>
      </c>
      <c r="G1044" s="2" t="s">
        <v>19</v>
      </c>
      <c r="I1044" s="2">
        <v>10.0</v>
      </c>
      <c r="K1044" s="2" t="s">
        <v>2592</v>
      </c>
      <c r="L1044" s="2"/>
      <c r="M1044" s="2" t="s">
        <v>2622</v>
      </c>
      <c r="N1044" s="2" t="s">
        <v>2622</v>
      </c>
      <c r="O1044" s="2" t="s">
        <v>2623</v>
      </c>
      <c r="P1044" s="2" t="s">
        <v>452</v>
      </c>
      <c r="Q1044" s="2" t="str">
        <f t="shared" si="9"/>
        <v>Bill Title: Carbon neutral buildings - Bill Description: Carbon neutral buildings</v>
      </c>
      <c r="R1044" s="2"/>
    </row>
    <row r="1045" ht="15.75" customHeight="1">
      <c r="A1045" s="2" t="s">
        <v>2589</v>
      </c>
      <c r="B1045" s="2" t="s">
        <v>2498</v>
      </c>
      <c r="C1045" s="2" t="s">
        <v>2590</v>
      </c>
      <c r="D1045" s="2" t="s">
        <v>2499</v>
      </c>
      <c r="E1045" s="2" t="s">
        <v>2500</v>
      </c>
      <c r="F1045" s="2" t="s">
        <v>2624</v>
      </c>
      <c r="G1045" s="2" t="s">
        <v>19</v>
      </c>
      <c r="I1045" s="2">
        <v>9.0</v>
      </c>
      <c r="K1045" s="2" t="s">
        <v>2592</v>
      </c>
      <c r="L1045" s="2"/>
      <c r="M1045" s="2" t="s">
        <v>2625</v>
      </c>
      <c r="N1045" s="2" t="s">
        <v>2625</v>
      </c>
      <c r="O1045" s="2" t="s">
        <v>1569</v>
      </c>
      <c r="P1045" s="2" t="s">
        <v>73</v>
      </c>
      <c r="Q1045" s="2" t="str">
        <f t="shared" si="9"/>
        <v>Bill Title: Establish benefits and retirement security task force - Bill Description: Establish benefits and retirement security task force</v>
      </c>
      <c r="R1045" s="2"/>
      <c r="S1045" s="2" t="s">
        <v>25</v>
      </c>
    </row>
    <row r="1046" ht="15.75" customHeight="1">
      <c r="A1046" s="2" t="s">
        <v>2589</v>
      </c>
      <c r="B1046" s="2" t="s">
        <v>2498</v>
      </c>
      <c r="C1046" s="2" t="s">
        <v>2590</v>
      </c>
      <c r="D1046" s="2" t="s">
        <v>2499</v>
      </c>
      <c r="E1046" s="2" t="s">
        <v>2500</v>
      </c>
      <c r="F1046" s="2" t="s">
        <v>2626</v>
      </c>
      <c r="G1046" s="2" t="s">
        <v>19</v>
      </c>
      <c r="I1046" s="2">
        <v>9.0</v>
      </c>
      <c r="K1046" s="2" t="s">
        <v>2592</v>
      </c>
      <c r="L1046" s="2"/>
      <c r="M1046" s="2" t="s">
        <v>2627</v>
      </c>
      <c r="N1046" s="2" t="s">
        <v>2627</v>
      </c>
      <c r="O1046" s="2" t="s">
        <v>35</v>
      </c>
      <c r="P1046" s="2" t="s">
        <v>2628</v>
      </c>
      <c r="Q1046" s="2" t="str">
        <f t="shared" si="9"/>
        <v>Bill Title: Clarify renewable energy credit reporting requirements - Bill Description: Clarify renewable energy credit reporting requirements</v>
      </c>
      <c r="R1046" s="2"/>
      <c r="S1046" s="2" t="s">
        <v>44</v>
      </c>
    </row>
    <row r="1047" ht="15.75" customHeight="1">
      <c r="A1047" s="2" t="s">
        <v>2589</v>
      </c>
      <c r="B1047" s="2" t="s">
        <v>2498</v>
      </c>
      <c r="C1047" s="2" t="s">
        <v>2590</v>
      </c>
      <c r="D1047" s="2" t="s">
        <v>2499</v>
      </c>
      <c r="E1047" s="2" t="s">
        <v>2500</v>
      </c>
      <c r="F1047" s="2" t="s">
        <v>2629</v>
      </c>
      <c r="G1047" s="2" t="s">
        <v>19</v>
      </c>
      <c r="I1047" s="2">
        <v>9.0</v>
      </c>
      <c r="K1047" s="2" t="s">
        <v>2592</v>
      </c>
      <c r="L1047" s="2"/>
      <c r="M1047" s="2" t="s">
        <v>2630</v>
      </c>
      <c r="N1047" s="2" t="s">
        <v>2630</v>
      </c>
      <c r="O1047" s="2" t="s">
        <v>2631</v>
      </c>
      <c r="P1047" s="2" t="s">
        <v>73</v>
      </c>
      <c r="Q1047" s="2" t="str">
        <f t="shared" si="9"/>
        <v>Bill Title: Revise geologic carbon sequestration laws to comply with federal regulations - Bill Description: Revise geologic carbon sequestration laws to comply with federal regulations</v>
      </c>
      <c r="R1047" s="2"/>
    </row>
    <row r="1048" ht="15.75" customHeight="1">
      <c r="A1048" s="2" t="s">
        <v>2589</v>
      </c>
      <c r="B1048" s="2" t="s">
        <v>2498</v>
      </c>
      <c r="C1048" s="2" t="s">
        <v>2590</v>
      </c>
      <c r="D1048" s="2" t="s">
        <v>2499</v>
      </c>
      <c r="E1048" s="2" t="s">
        <v>2500</v>
      </c>
      <c r="F1048" s="2" t="s">
        <v>2632</v>
      </c>
      <c r="G1048" s="2" t="s">
        <v>19</v>
      </c>
      <c r="I1048" s="2">
        <v>9.0</v>
      </c>
      <c r="K1048" s="2" t="s">
        <v>2592</v>
      </c>
      <c r="L1048" s="2"/>
      <c r="M1048" s="2" t="s">
        <v>2633</v>
      </c>
      <c r="N1048" s="2" t="s">
        <v>2633</v>
      </c>
      <c r="O1048" s="2" t="s">
        <v>35</v>
      </c>
      <c r="P1048" s="2" t="s">
        <v>24</v>
      </c>
      <c r="Q1048" s="2" t="str">
        <f t="shared" si="9"/>
        <v>Bill Title: Require price of any renewable energy credit for sale or use in state be listed - Bill Description: Require price of any renewable energy credit for sale or use in state be listed</v>
      </c>
      <c r="R1048" s="2"/>
    </row>
    <row r="1049" ht="15.75" customHeight="1">
      <c r="A1049" s="2" t="s">
        <v>2589</v>
      </c>
      <c r="B1049" s="2" t="s">
        <v>2498</v>
      </c>
      <c r="C1049" s="2" t="s">
        <v>2590</v>
      </c>
      <c r="D1049" s="2" t="s">
        <v>2499</v>
      </c>
      <c r="E1049" s="2" t="s">
        <v>2500</v>
      </c>
      <c r="F1049" s="2" t="s">
        <v>2634</v>
      </c>
      <c r="G1049" s="2" t="s">
        <v>19</v>
      </c>
      <c r="I1049" s="2">
        <v>9.0</v>
      </c>
      <c r="K1049" s="2" t="s">
        <v>2592</v>
      </c>
      <c r="L1049" s="2"/>
      <c r="M1049" s="2" t="s">
        <v>2635</v>
      </c>
      <c r="N1049" s="2" t="s">
        <v>2635</v>
      </c>
      <c r="O1049" s="2" t="s">
        <v>143</v>
      </c>
      <c r="P1049" s="2" t="s">
        <v>2636</v>
      </c>
      <c r="Q1049" s="2" t="str">
        <f t="shared" si="9"/>
        <v>Bill Title: Revise tax increment finance laws - Bill Description: Revise tax increment finance laws</v>
      </c>
      <c r="R1049" s="2"/>
    </row>
    <row r="1050" ht="15.75" customHeight="1">
      <c r="A1050" s="2" t="s">
        <v>2589</v>
      </c>
      <c r="B1050" s="2" t="s">
        <v>2498</v>
      </c>
      <c r="C1050" s="2" t="s">
        <v>2590</v>
      </c>
      <c r="D1050" s="2" t="s">
        <v>2499</v>
      </c>
      <c r="E1050" s="2" t="s">
        <v>2500</v>
      </c>
      <c r="F1050" s="2" t="s">
        <v>2637</v>
      </c>
      <c r="G1050" s="2" t="s">
        <v>19</v>
      </c>
      <c r="I1050" s="2">
        <v>8.0</v>
      </c>
      <c r="K1050" s="2" t="s">
        <v>2592</v>
      </c>
      <c r="L1050" s="2"/>
      <c r="M1050" s="2" t="s">
        <v>2638</v>
      </c>
      <c r="N1050" s="2" t="s">
        <v>2638</v>
      </c>
      <c r="O1050" s="2" t="s">
        <v>704</v>
      </c>
      <c r="P1050" s="2" t="s">
        <v>1098</v>
      </c>
      <c r="Q1050" s="2" t="str">
        <f t="shared" si="9"/>
        <v>Bill Title: Revise natural gas laws - Bill Description: Revise natural gas laws</v>
      </c>
      <c r="R1050" s="2"/>
    </row>
    <row r="1051" ht="15.75" customHeight="1">
      <c r="A1051" s="2" t="s">
        <v>2589</v>
      </c>
      <c r="B1051" s="2" t="s">
        <v>2498</v>
      </c>
      <c r="C1051" s="2" t="s">
        <v>2590</v>
      </c>
      <c r="D1051" s="2" t="s">
        <v>2499</v>
      </c>
      <c r="E1051" s="2" t="s">
        <v>2500</v>
      </c>
      <c r="F1051" s="2" t="s">
        <v>2639</v>
      </c>
      <c r="G1051" s="2" t="s">
        <v>19</v>
      </c>
      <c r="I1051" s="2">
        <v>8.0</v>
      </c>
      <c r="K1051" s="2" t="s">
        <v>2592</v>
      </c>
      <c r="L1051" s="2"/>
      <c r="M1051" s="2" t="s">
        <v>2640</v>
      </c>
      <c r="N1051" s="2" t="s">
        <v>2640</v>
      </c>
      <c r="O1051" s="2" t="s">
        <v>290</v>
      </c>
      <c r="P1051" s="2" t="s">
        <v>24</v>
      </c>
      <c r="Q1051" s="2" t="str">
        <f t="shared" si="9"/>
        <v>Bill Title: High-performance program for existing buildings - Bill Description: High-performance program for existing buildings</v>
      </c>
      <c r="R1051" s="2"/>
      <c r="S1051" s="2" t="s">
        <v>287</v>
      </c>
    </row>
    <row r="1052" ht="15.75" customHeight="1">
      <c r="A1052" s="2" t="s">
        <v>2589</v>
      </c>
      <c r="B1052" s="2" t="s">
        <v>2498</v>
      </c>
      <c r="C1052" s="2" t="s">
        <v>2590</v>
      </c>
      <c r="D1052" s="2" t="s">
        <v>2499</v>
      </c>
      <c r="E1052" s="2" t="s">
        <v>2500</v>
      </c>
      <c r="F1052" s="2" t="s">
        <v>2641</v>
      </c>
      <c r="G1052" s="2" t="s">
        <v>19</v>
      </c>
      <c r="I1052" s="2">
        <v>8.0</v>
      </c>
      <c r="K1052" s="2" t="s">
        <v>2592</v>
      </c>
      <c r="L1052" s="2"/>
      <c r="M1052" s="2" t="s">
        <v>2642</v>
      </c>
      <c r="N1052" s="2" t="s">
        <v>2642</v>
      </c>
      <c r="O1052" s="2" t="s">
        <v>35</v>
      </c>
      <c r="P1052" s="2" t="s">
        <v>720</v>
      </c>
      <c r="Q1052" s="2" t="str">
        <f t="shared" si="9"/>
        <v>Bill Title: Clarifying renewable portfolio standard provisions - Bill Description: Clarifying renewable portfolio standard provisions</v>
      </c>
      <c r="R1052" s="2"/>
      <c r="S1052" s="2" t="s">
        <v>44</v>
      </c>
    </row>
    <row r="1053" ht="15.75" customHeight="1">
      <c r="A1053" s="2" t="s">
        <v>2589</v>
      </c>
      <c r="B1053" s="2" t="s">
        <v>2498</v>
      </c>
      <c r="C1053" s="2" t="s">
        <v>2590</v>
      </c>
      <c r="D1053" s="2" t="s">
        <v>2499</v>
      </c>
      <c r="E1053" s="2" t="s">
        <v>2500</v>
      </c>
      <c r="F1053" s="2" t="s">
        <v>2643</v>
      </c>
      <c r="G1053" s="2" t="s">
        <v>19</v>
      </c>
      <c r="I1053" s="2">
        <v>7.0</v>
      </c>
      <c r="K1053" s="2" t="s">
        <v>2592</v>
      </c>
      <c r="L1053" s="2"/>
      <c r="M1053" s="2" t="s">
        <v>2644</v>
      </c>
      <c r="N1053" s="2" t="s">
        <v>2644</v>
      </c>
      <c r="O1053" s="2" t="s">
        <v>704</v>
      </c>
      <c r="P1053" s="2" t="s">
        <v>291</v>
      </c>
      <c r="Q1053" s="2" t="str">
        <f t="shared" si="9"/>
        <v>Bill Title: Abatement of half of coal gross proceeds tax for new underground mine - Bill Description: Abatement of half of coal gross proceeds tax for new underground mine</v>
      </c>
      <c r="R1053" s="2"/>
    </row>
    <row r="1054" ht="15.75" customHeight="1">
      <c r="A1054" s="2" t="s">
        <v>2589</v>
      </c>
      <c r="B1054" s="2" t="s">
        <v>2498</v>
      </c>
      <c r="C1054" s="2" t="s">
        <v>2590</v>
      </c>
      <c r="D1054" s="2" t="s">
        <v>2499</v>
      </c>
      <c r="E1054" s="2" t="s">
        <v>2500</v>
      </c>
      <c r="F1054" s="2" t="s">
        <v>2645</v>
      </c>
      <c r="G1054" s="2" t="s">
        <v>19</v>
      </c>
      <c r="I1054" s="2">
        <v>7.0</v>
      </c>
      <c r="K1054" s="2" t="s">
        <v>2592</v>
      </c>
      <c r="L1054" s="2"/>
      <c r="M1054" s="2" t="s">
        <v>2646</v>
      </c>
      <c r="N1054" s="2" t="s">
        <v>2646</v>
      </c>
      <c r="O1054" s="2" t="s">
        <v>35</v>
      </c>
      <c r="P1054" s="2" t="s">
        <v>24</v>
      </c>
      <c r="Q1054" s="2" t="str">
        <f t="shared" si="9"/>
        <v>Bill Title: Revise laws related to Aquatic Invasive Species hydroelectric fee - Bill Description: Revise laws related to Aquatic Invasive Species hydroelectric fee</v>
      </c>
      <c r="R1054" s="2"/>
    </row>
    <row r="1055" ht="15.75" customHeight="1">
      <c r="A1055" s="2" t="s">
        <v>2589</v>
      </c>
      <c r="B1055" s="2" t="s">
        <v>2498</v>
      </c>
      <c r="C1055" s="2" t="s">
        <v>2590</v>
      </c>
      <c r="D1055" s="2" t="s">
        <v>2499</v>
      </c>
      <c r="E1055" s="2" t="s">
        <v>2500</v>
      </c>
      <c r="F1055" s="2" t="s">
        <v>2647</v>
      </c>
      <c r="G1055" s="2" t="s">
        <v>19</v>
      </c>
      <c r="I1055" s="2">
        <v>7.0</v>
      </c>
      <c r="K1055" s="2" t="s">
        <v>2592</v>
      </c>
      <c r="L1055" s="2"/>
      <c r="M1055" s="2" t="s">
        <v>2648</v>
      </c>
      <c r="N1055" s="2" t="s">
        <v>2648</v>
      </c>
      <c r="O1055" s="2" t="s">
        <v>208</v>
      </c>
      <c r="P1055" s="2" t="s">
        <v>36</v>
      </c>
      <c r="Q1055" s="2" t="str">
        <f t="shared" si="9"/>
        <v>Bill Title: Revise the energy conservation and alternative energy tax credits - Bill Description: Revise the energy conservation and alternative energy tax credits</v>
      </c>
      <c r="R1055" s="2"/>
      <c r="S1055" s="2" t="s">
        <v>145</v>
      </c>
    </row>
    <row r="1056" ht="15.75" customHeight="1">
      <c r="A1056" s="2" t="s">
        <v>2589</v>
      </c>
      <c r="B1056" s="2" t="s">
        <v>2498</v>
      </c>
      <c r="C1056" s="2" t="s">
        <v>2590</v>
      </c>
      <c r="D1056" s="2" t="s">
        <v>2499</v>
      </c>
      <c r="E1056" s="2" t="s">
        <v>2500</v>
      </c>
      <c r="F1056" s="2" t="s">
        <v>2649</v>
      </c>
      <c r="G1056" s="2" t="s">
        <v>19</v>
      </c>
      <c r="I1056" s="2">
        <v>7.0</v>
      </c>
      <c r="K1056" s="2" t="s">
        <v>2592</v>
      </c>
      <c r="L1056" s="2"/>
      <c r="M1056" s="2" t="s">
        <v>2604</v>
      </c>
      <c r="N1056" s="2" t="s">
        <v>2604</v>
      </c>
      <c r="O1056" s="2" t="s">
        <v>1248</v>
      </c>
      <c r="P1056" s="2" t="s">
        <v>24</v>
      </c>
      <c r="Q1056" s="2" t="str">
        <f t="shared" si="9"/>
        <v>Bill Title: Revise net metering laws - Bill Description: Revise net metering laws</v>
      </c>
      <c r="R1056" s="2"/>
      <c r="S1056" s="2" t="s">
        <v>44</v>
      </c>
    </row>
    <row r="1057" ht="15.75" customHeight="1">
      <c r="A1057" s="2" t="s">
        <v>2589</v>
      </c>
      <c r="B1057" s="2" t="s">
        <v>2498</v>
      </c>
      <c r="C1057" s="2" t="s">
        <v>2590</v>
      </c>
      <c r="D1057" s="2" t="s">
        <v>2499</v>
      </c>
      <c r="E1057" s="2" t="s">
        <v>2500</v>
      </c>
      <c r="F1057" s="2" t="s">
        <v>2650</v>
      </c>
      <c r="G1057" s="2" t="s">
        <v>19</v>
      </c>
      <c r="I1057" s="2">
        <v>6.0</v>
      </c>
      <c r="K1057" s="2" t="s">
        <v>2592</v>
      </c>
      <c r="L1057" s="2"/>
      <c r="M1057" s="2" t="s">
        <v>2651</v>
      </c>
      <c r="N1057" s="2" t="s">
        <v>2651</v>
      </c>
      <c r="O1057" s="2" t="s">
        <v>504</v>
      </c>
      <c r="P1057" s="2" t="s">
        <v>24</v>
      </c>
      <c r="Q1057" s="2" t="str">
        <f t="shared" si="9"/>
        <v>Bill Title: Regulate micro-processing of biodiesel - Bill Description: Regulate micro-processing of biodiesel</v>
      </c>
      <c r="R1057" s="2"/>
    </row>
    <row r="1058" ht="15.75" customHeight="1">
      <c r="A1058" s="2" t="s">
        <v>2589</v>
      </c>
      <c r="B1058" s="2" t="s">
        <v>2498</v>
      </c>
      <c r="C1058" s="2" t="s">
        <v>2590</v>
      </c>
      <c r="D1058" s="2" t="s">
        <v>2499</v>
      </c>
      <c r="E1058" s="2" t="s">
        <v>2500</v>
      </c>
      <c r="F1058" s="2" t="s">
        <v>2652</v>
      </c>
      <c r="G1058" s="2" t="s">
        <v>19</v>
      </c>
      <c r="I1058" s="2">
        <v>6.0</v>
      </c>
      <c r="K1058" s="2" t="s">
        <v>2592</v>
      </c>
      <c r="L1058" s="2"/>
      <c r="M1058" s="2" t="s">
        <v>2653</v>
      </c>
      <c r="N1058" s="2" t="s">
        <v>2653</v>
      </c>
      <c r="O1058" s="2" t="s">
        <v>512</v>
      </c>
      <c r="P1058" s="2" t="s">
        <v>1236</v>
      </c>
      <c r="Q1058" s="2" t="str">
        <f t="shared" si="9"/>
        <v>Bill Title: Urge support for revenue to support wildlife adaptation to climate change - Bill Description: Urge support for revenue to support wildlife adaptation to climate change</v>
      </c>
      <c r="R1058" s="2"/>
    </row>
    <row r="1059" ht="15.75" customHeight="1">
      <c r="A1059" s="2" t="s">
        <v>2589</v>
      </c>
      <c r="B1059" s="2" t="s">
        <v>2498</v>
      </c>
      <c r="C1059" s="2" t="s">
        <v>2590</v>
      </c>
      <c r="D1059" s="2" t="s">
        <v>2499</v>
      </c>
      <c r="E1059" s="2" t="s">
        <v>2500</v>
      </c>
      <c r="F1059" s="2" t="s">
        <v>2654</v>
      </c>
      <c r="G1059" s="2" t="s">
        <v>19</v>
      </c>
      <c r="I1059" s="2">
        <v>6.0</v>
      </c>
      <c r="K1059" s="2" t="s">
        <v>2592</v>
      </c>
      <c r="L1059" s="2"/>
      <c r="M1059" s="2" t="s">
        <v>2655</v>
      </c>
      <c r="N1059" s="2" t="s">
        <v>2655</v>
      </c>
      <c r="O1059" s="2" t="s">
        <v>35</v>
      </c>
      <c r="P1059" s="2" t="s">
        <v>2371</v>
      </c>
      <c r="Q1059" s="2" t="str">
        <f t="shared" si="9"/>
        <v>Bill Title: Tax credit for alternative energy capital investment - Bill Description: Tax credit for alternative energy capital investment</v>
      </c>
      <c r="R1059" s="2"/>
    </row>
    <row r="1060" ht="15.75" customHeight="1">
      <c r="A1060" s="2" t="s">
        <v>2589</v>
      </c>
      <c r="B1060" s="2" t="s">
        <v>2498</v>
      </c>
      <c r="C1060" s="2" t="s">
        <v>2590</v>
      </c>
      <c r="D1060" s="2" t="s">
        <v>2499</v>
      </c>
      <c r="E1060" s="2" t="s">
        <v>2500</v>
      </c>
      <c r="F1060" s="2" t="s">
        <v>2656</v>
      </c>
      <c r="G1060" s="2" t="s">
        <v>19</v>
      </c>
      <c r="I1060" s="2">
        <v>6.0</v>
      </c>
      <c r="K1060" s="2" t="s">
        <v>2592</v>
      </c>
      <c r="L1060" s="2"/>
      <c r="M1060" s="2" t="s">
        <v>2657</v>
      </c>
      <c r="N1060" s="2" t="s">
        <v>2657</v>
      </c>
      <c r="O1060" s="2" t="s">
        <v>35</v>
      </c>
      <c r="P1060" s="2" t="s">
        <v>129</v>
      </c>
      <c r="Q1060" s="2" t="str">
        <f t="shared" si="9"/>
        <v>Bill Title: Alternative energy tax credit - Bill Description: Alternative energy tax credit</v>
      </c>
      <c r="R1060" s="2"/>
    </row>
    <row r="1061" ht="15.75" customHeight="1">
      <c r="A1061" s="2" t="s">
        <v>2589</v>
      </c>
      <c r="B1061" s="2" t="s">
        <v>2498</v>
      </c>
      <c r="C1061" s="2" t="s">
        <v>2590</v>
      </c>
      <c r="D1061" s="2" t="s">
        <v>2499</v>
      </c>
      <c r="E1061" s="2" t="s">
        <v>2500</v>
      </c>
      <c r="F1061" s="2" t="s">
        <v>2658</v>
      </c>
      <c r="G1061" s="2" t="s">
        <v>19</v>
      </c>
      <c r="I1061" s="2">
        <v>6.0</v>
      </c>
      <c r="K1061" s="2" t="s">
        <v>2592</v>
      </c>
      <c r="L1061" s="2"/>
      <c r="M1061" s="2" t="s">
        <v>2659</v>
      </c>
      <c r="N1061" s="2" t="s">
        <v>2659</v>
      </c>
      <c r="O1061" s="2" t="s">
        <v>63</v>
      </c>
      <c r="P1061" s="2" t="s">
        <v>24</v>
      </c>
      <c r="Q1061" s="2" t="str">
        <f t="shared" si="9"/>
        <v>Bill Title: Revise electricity supply resource contract length - Bill Description: Revise electricity supply resource contract length</v>
      </c>
      <c r="R1061" s="2"/>
      <c r="S1061" s="2" t="s">
        <v>44</v>
      </c>
    </row>
    <row r="1062" ht="15.75" customHeight="1">
      <c r="A1062" s="2" t="s">
        <v>2589</v>
      </c>
      <c r="B1062" s="2" t="s">
        <v>2498</v>
      </c>
      <c r="C1062" s="2" t="s">
        <v>2590</v>
      </c>
      <c r="D1062" s="2" t="s">
        <v>2499</v>
      </c>
      <c r="E1062" s="2" t="s">
        <v>2500</v>
      </c>
      <c r="F1062" s="2" t="s">
        <v>2660</v>
      </c>
      <c r="G1062" s="2" t="s">
        <v>19</v>
      </c>
      <c r="I1062" s="2">
        <v>5.0</v>
      </c>
      <c r="K1062" s="2" t="s">
        <v>2592</v>
      </c>
      <c r="L1062" s="2"/>
      <c r="M1062" s="2" t="s">
        <v>2661</v>
      </c>
      <c r="N1062" s="2" t="s">
        <v>2661</v>
      </c>
      <c r="O1062" s="2" t="s">
        <v>1265</v>
      </c>
      <c r="P1062" s="2" t="s">
        <v>2203</v>
      </c>
      <c r="Q1062" s="2" t="str">
        <f t="shared" si="9"/>
        <v>Bill Title: Revise coal bonding laws - Bill Description: Revise coal bonding laws</v>
      </c>
      <c r="R1062" s="2"/>
      <c r="S1062" s="2" t="s">
        <v>31</v>
      </c>
    </row>
    <row r="1063" ht="15.75" customHeight="1">
      <c r="A1063" s="2" t="s">
        <v>2589</v>
      </c>
      <c r="B1063" s="2" t="s">
        <v>2498</v>
      </c>
      <c r="C1063" s="2" t="s">
        <v>2590</v>
      </c>
      <c r="D1063" s="2" t="s">
        <v>2499</v>
      </c>
      <c r="E1063" s="2" t="s">
        <v>2500</v>
      </c>
      <c r="F1063" s="2" t="s">
        <v>2662</v>
      </c>
      <c r="G1063" s="2" t="s">
        <v>19</v>
      </c>
      <c r="I1063" s="2">
        <v>5.0</v>
      </c>
      <c r="K1063" s="2" t="s">
        <v>2592</v>
      </c>
      <c r="L1063" s="2"/>
      <c r="M1063" s="2" t="s">
        <v>2663</v>
      </c>
      <c r="N1063" s="2" t="s">
        <v>2663</v>
      </c>
      <c r="O1063" s="2" t="s">
        <v>51</v>
      </c>
      <c r="P1063" s="2" t="s">
        <v>413</v>
      </c>
      <c r="Q1063" s="2" t="str">
        <f t="shared" si="9"/>
        <v>Bill Title: Revise small energy generation facility requirements and transition costs - Bill Description: Revise small energy generation facility requirements and transition costs</v>
      </c>
      <c r="R1063" s="2"/>
      <c r="S1063" s="2" t="s">
        <v>44</v>
      </c>
    </row>
    <row r="1064" ht="15.75" customHeight="1">
      <c r="A1064" s="2" t="s">
        <v>2589</v>
      </c>
      <c r="B1064" s="2" t="s">
        <v>2498</v>
      </c>
      <c r="C1064" s="2" t="s">
        <v>2590</v>
      </c>
      <c r="D1064" s="2" t="s">
        <v>2499</v>
      </c>
      <c r="E1064" s="2" t="s">
        <v>2500</v>
      </c>
      <c r="F1064" s="2" t="s">
        <v>2515</v>
      </c>
      <c r="G1064" s="2" t="s">
        <v>19</v>
      </c>
      <c r="I1064" s="2">
        <v>5.0</v>
      </c>
      <c r="K1064" s="2" t="s">
        <v>2592</v>
      </c>
      <c r="L1064" s="2"/>
      <c r="M1064" s="2" t="s">
        <v>2516</v>
      </c>
      <c r="N1064" s="2" t="s">
        <v>2516</v>
      </c>
      <c r="O1064" s="2" t="s">
        <v>63</v>
      </c>
      <c r="P1064" s="2" t="s">
        <v>36</v>
      </c>
      <c r="Q1064" s="2" t="str">
        <f t="shared" si="9"/>
        <v>Bill Title: Establish metering requirements for utilities - Bill Description: Establish metering requirements for utilities</v>
      </c>
      <c r="R1064" s="2"/>
      <c r="S1064" s="2" t="s">
        <v>31</v>
      </c>
    </row>
    <row r="1065" ht="15.75" customHeight="1">
      <c r="A1065" s="2" t="s">
        <v>2589</v>
      </c>
      <c r="B1065" s="2" t="s">
        <v>2498</v>
      </c>
      <c r="C1065" s="2" t="s">
        <v>2590</v>
      </c>
      <c r="D1065" s="2" t="s">
        <v>2499</v>
      </c>
      <c r="E1065" s="2" t="s">
        <v>2500</v>
      </c>
      <c r="F1065" s="2" t="s">
        <v>2664</v>
      </c>
      <c r="G1065" s="2" t="s">
        <v>19</v>
      </c>
      <c r="I1065" s="2">
        <v>5.0</v>
      </c>
      <c r="K1065" s="2" t="s">
        <v>2592</v>
      </c>
      <c r="L1065" s="2"/>
      <c r="M1065" s="2" t="s">
        <v>2665</v>
      </c>
      <c r="N1065" s="2" t="s">
        <v>2665</v>
      </c>
      <c r="O1065" s="2" t="s">
        <v>35</v>
      </c>
      <c r="P1065" s="2" t="s">
        <v>410</v>
      </c>
      <c r="Q1065" s="2" t="str">
        <f t="shared" si="9"/>
        <v>Bill Title: Siting process for wind energy - Bill Description: Siting process for wind energy</v>
      </c>
      <c r="R1065" s="2"/>
    </row>
    <row r="1066" ht="15.75" customHeight="1">
      <c r="A1066" s="2" t="s">
        <v>2589</v>
      </c>
      <c r="B1066" s="2" t="s">
        <v>2498</v>
      </c>
      <c r="C1066" s="2" t="s">
        <v>2590</v>
      </c>
      <c r="D1066" s="2" t="s">
        <v>2499</v>
      </c>
      <c r="E1066" s="2" t="s">
        <v>2500</v>
      </c>
      <c r="F1066" s="2" t="s">
        <v>2666</v>
      </c>
      <c r="G1066" s="2" t="s">
        <v>19</v>
      </c>
      <c r="I1066" s="2">
        <v>4.0</v>
      </c>
      <c r="K1066" s="2" t="s">
        <v>2592</v>
      </c>
      <c r="L1066" s="2"/>
      <c r="M1066" s="2" t="s">
        <v>2667</v>
      </c>
      <c r="N1066" s="2" t="s">
        <v>2667</v>
      </c>
      <c r="O1066" s="2" t="s">
        <v>1265</v>
      </c>
      <c r="P1066" s="2" t="s">
        <v>2439</v>
      </c>
      <c r="Q1066" s="2" t="str">
        <f t="shared" si="9"/>
        <v>Bill Title: Revise laws related to the uses of the research and commercialization account - Bill Description: Revise laws related to the uses of the research and commercialization account</v>
      </c>
      <c r="R1066" s="2"/>
      <c r="S1066" s="2" t="s">
        <v>260</v>
      </c>
    </row>
    <row r="1067" ht="15.75" customHeight="1">
      <c r="A1067" s="2" t="s">
        <v>2589</v>
      </c>
      <c r="B1067" s="2" t="s">
        <v>2498</v>
      </c>
      <c r="C1067" s="2" t="s">
        <v>2590</v>
      </c>
      <c r="D1067" s="2" t="s">
        <v>2499</v>
      </c>
      <c r="E1067" s="2" t="s">
        <v>2500</v>
      </c>
      <c r="F1067" s="2" t="s">
        <v>2531</v>
      </c>
      <c r="G1067" s="2" t="s">
        <v>19</v>
      </c>
      <c r="I1067" s="2">
        <v>4.0</v>
      </c>
      <c r="K1067" s="2" t="s">
        <v>2592</v>
      </c>
      <c r="L1067" s="2"/>
      <c r="M1067" s="2" t="s">
        <v>2532</v>
      </c>
      <c r="N1067" s="2" t="s">
        <v>2532</v>
      </c>
      <c r="O1067" s="2" t="s">
        <v>1265</v>
      </c>
      <c r="P1067" s="2" t="s">
        <v>101</v>
      </c>
      <c r="Q1067" s="2" t="str">
        <f t="shared" si="9"/>
        <v>Bill Title: Resolution to reauthorize of surface mining control and reclamation act - Bill Description: Resolution to reauthorize of surface mining control and reclamation act</v>
      </c>
      <c r="R1067" s="2"/>
    </row>
    <row r="1068" ht="15.75" customHeight="1">
      <c r="A1068" s="2" t="s">
        <v>2589</v>
      </c>
      <c r="B1068" s="2" t="s">
        <v>2498</v>
      </c>
      <c r="C1068" s="2" t="s">
        <v>2590</v>
      </c>
      <c r="D1068" s="2" t="s">
        <v>2499</v>
      </c>
      <c r="E1068" s="2" t="s">
        <v>2500</v>
      </c>
      <c r="F1068" s="2" t="s">
        <v>2668</v>
      </c>
      <c r="G1068" s="2" t="s">
        <v>19</v>
      </c>
      <c r="I1068" s="2">
        <v>4.0</v>
      </c>
      <c r="K1068" s="2" t="s">
        <v>2592</v>
      </c>
      <c r="L1068" s="2"/>
      <c r="M1068" s="2" t="s">
        <v>2669</v>
      </c>
      <c r="N1068" s="2" t="s">
        <v>2669</v>
      </c>
      <c r="O1068" s="2" t="s">
        <v>214</v>
      </c>
      <c r="P1068" s="2" t="s">
        <v>52</v>
      </c>
      <c r="Q1068" s="2" t="str">
        <f t="shared" si="9"/>
        <v>Bill Title: Generally revise energy performance contracting laws - Bill Description: Generally revise energy performance contracting laws</v>
      </c>
      <c r="R1068" s="2"/>
      <c r="S1068" s="2" t="s">
        <v>287</v>
      </c>
    </row>
    <row r="1069" ht="15.75" customHeight="1">
      <c r="A1069" s="2" t="s">
        <v>2589</v>
      </c>
      <c r="B1069" s="2" t="s">
        <v>2498</v>
      </c>
      <c r="C1069" s="2" t="s">
        <v>2590</v>
      </c>
      <c r="D1069" s="2" t="s">
        <v>2499</v>
      </c>
      <c r="E1069" s="2" t="s">
        <v>2500</v>
      </c>
      <c r="F1069" s="2" t="s">
        <v>2533</v>
      </c>
      <c r="G1069" s="2" t="s">
        <v>19</v>
      </c>
      <c r="I1069" s="2">
        <v>4.0</v>
      </c>
      <c r="K1069" s="2" t="s">
        <v>2592</v>
      </c>
      <c r="L1069" s="2"/>
      <c r="M1069" s="2" t="s">
        <v>2534</v>
      </c>
      <c r="N1069" s="2" t="s">
        <v>2534</v>
      </c>
      <c r="O1069" s="2" t="s">
        <v>1265</v>
      </c>
      <c r="P1069" s="2" t="s">
        <v>101</v>
      </c>
      <c r="Q1069" s="2" t="str">
        <f t="shared" si="9"/>
        <v>Bill Title: Revise requirements to hold a mining permit - Bill Description: Revise requirements to hold a mining permit</v>
      </c>
      <c r="R1069" s="2"/>
      <c r="S1069" s="2" t="s">
        <v>25</v>
      </c>
    </row>
    <row r="1070" ht="15.75" customHeight="1">
      <c r="A1070" s="2" t="s">
        <v>2589</v>
      </c>
      <c r="B1070" s="2" t="s">
        <v>2498</v>
      </c>
      <c r="C1070" s="2" t="s">
        <v>2590</v>
      </c>
      <c r="D1070" s="2" t="s">
        <v>2499</v>
      </c>
      <c r="E1070" s="2" t="s">
        <v>2500</v>
      </c>
      <c r="F1070" s="2" t="s">
        <v>2523</v>
      </c>
      <c r="G1070" s="2" t="s">
        <v>19</v>
      </c>
      <c r="I1070" s="2">
        <v>4.0</v>
      </c>
      <c r="K1070" s="2" t="s">
        <v>2592</v>
      </c>
      <c r="L1070" s="2"/>
      <c r="M1070" s="2" t="s">
        <v>2524</v>
      </c>
      <c r="N1070" s="2" t="s">
        <v>2524</v>
      </c>
      <c r="O1070" s="2" t="s">
        <v>63</v>
      </c>
      <c r="P1070" s="2" t="s">
        <v>101</v>
      </c>
      <c r="Q1070" s="2" t="str">
        <f t="shared" si="9"/>
        <v>Bill Title: Authorize securitization for energy infrastructure - Bill Description: Authorize securitization for energy infrastructure</v>
      </c>
      <c r="R1070" s="2"/>
      <c r="S1070" s="2" t="s">
        <v>31</v>
      </c>
    </row>
    <row r="1071" ht="15.75" customHeight="1">
      <c r="A1071" s="2" t="s">
        <v>2589</v>
      </c>
      <c r="B1071" s="2" t="s">
        <v>2498</v>
      </c>
      <c r="C1071" s="2" t="s">
        <v>2590</v>
      </c>
      <c r="D1071" s="2" t="s">
        <v>2499</v>
      </c>
      <c r="E1071" s="2" t="s">
        <v>2500</v>
      </c>
      <c r="F1071" s="2" t="s">
        <v>2517</v>
      </c>
      <c r="G1071" s="2" t="s">
        <v>19</v>
      </c>
      <c r="I1071" s="2">
        <v>4.0</v>
      </c>
      <c r="K1071" s="2" t="s">
        <v>2592</v>
      </c>
      <c r="L1071" s="2"/>
      <c r="M1071" s="2" t="s">
        <v>2518</v>
      </c>
      <c r="N1071" s="2" t="s">
        <v>2518</v>
      </c>
      <c r="O1071" s="2" t="s">
        <v>2374</v>
      </c>
      <c r="P1071" s="2" t="s">
        <v>1949</v>
      </c>
      <c r="Q1071" s="2" t="str">
        <f t="shared" si="9"/>
        <v>Bill Title: Generally revise utility regulation - Bill Description: Generally revise utility regulation</v>
      </c>
      <c r="R1071" s="2"/>
      <c r="S1071" s="2" t="s">
        <v>65</v>
      </c>
    </row>
    <row r="1072" ht="15.75" customHeight="1">
      <c r="A1072" s="2" t="s">
        <v>2589</v>
      </c>
      <c r="B1072" s="2" t="s">
        <v>2498</v>
      </c>
      <c r="C1072" s="2" t="s">
        <v>2590</v>
      </c>
      <c r="D1072" s="2" t="s">
        <v>2499</v>
      </c>
      <c r="E1072" s="2" t="s">
        <v>2500</v>
      </c>
      <c r="F1072" s="2" t="s">
        <v>2670</v>
      </c>
      <c r="G1072" s="2" t="s">
        <v>19</v>
      </c>
      <c r="I1072" s="2">
        <v>4.0</v>
      </c>
      <c r="K1072" s="2" t="s">
        <v>2592</v>
      </c>
      <c r="L1072" s="2"/>
      <c r="M1072" s="2" t="s">
        <v>2671</v>
      </c>
      <c r="N1072" s="2" t="s">
        <v>2671</v>
      </c>
      <c r="O1072" s="2" t="s">
        <v>143</v>
      </c>
      <c r="P1072" s="2" t="s">
        <v>576</v>
      </c>
      <c r="Q1072" s="2" t="str">
        <f t="shared" si="9"/>
        <v>Bill Title: Generally revise energy disclosure laws - Bill Description: Generally revise energy disclosure laws</v>
      </c>
      <c r="R1072" s="2"/>
      <c r="S1072" s="2" t="s">
        <v>287</v>
      </c>
    </row>
    <row r="1073" ht="15.75" customHeight="1">
      <c r="A1073" s="2" t="s">
        <v>2589</v>
      </c>
      <c r="B1073" s="2" t="s">
        <v>2498</v>
      </c>
      <c r="C1073" s="2" t="s">
        <v>2590</v>
      </c>
      <c r="D1073" s="2" t="s">
        <v>2499</v>
      </c>
      <c r="E1073" s="2" t="s">
        <v>2500</v>
      </c>
      <c r="F1073" s="2" t="s">
        <v>2672</v>
      </c>
      <c r="G1073" s="2" t="s">
        <v>19</v>
      </c>
      <c r="I1073" s="2">
        <v>3.0</v>
      </c>
      <c r="K1073" s="2" t="s">
        <v>2592</v>
      </c>
      <c r="L1073" s="2"/>
      <c r="M1073" s="2" t="s">
        <v>2673</v>
      </c>
      <c r="N1073" s="2" t="s">
        <v>2673</v>
      </c>
      <c r="O1073" s="2" t="s">
        <v>143</v>
      </c>
      <c r="P1073" s="2" t="s">
        <v>101</v>
      </c>
      <c r="Q1073" s="2" t="str">
        <f t="shared" si="9"/>
        <v>Bill Title: Provide for public disclosure of energy performance - Bill Description: Provide for public disclosure of energy performance</v>
      </c>
      <c r="R1073" s="2"/>
      <c r="S1073" s="2" t="s">
        <v>287</v>
      </c>
    </row>
    <row r="1074" ht="15.75" customHeight="1">
      <c r="A1074" s="2" t="s">
        <v>2589</v>
      </c>
      <c r="B1074" s="2" t="s">
        <v>2498</v>
      </c>
      <c r="C1074" s="2" t="s">
        <v>2590</v>
      </c>
      <c r="D1074" s="2" t="s">
        <v>2499</v>
      </c>
      <c r="E1074" s="2" t="s">
        <v>2500</v>
      </c>
      <c r="F1074" s="2" t="s">
        <v>2512</v>
      </c>
      <c r="G1074" s="2" t="s">
        <v>19</v>
      </c>
      <c r="I1074" s="2">
        <v>3.0</v>
      </c>
      <c r="K1074" s="2" t="s">
        <v>2592</v>
      </c>
      <c r="L1074" s="2"/>
      <c r="M1074" s="2" t="s">
        <v>2513</v>
      </c>
      <c r="N1074" s="2" t="s">
        <v>2513</v>
      </c>
      <c r="O1074" s="2" t="s">
        <v>51</v>
      </c>
      <c r="P1074" s="2" t="s">
        <v>101</v>
      </c>
      <c r="Q1074" s="2" t="str">
        <f t="shared" si="9"/>
        <v>Bill Title: Generally revise the renewable resource standard - Bill Description: Generally revise the renewable resource standard</v>
      </c>
      <c r="R1074" s="2"/>
      <c r="S1074" s="2" t="s">
        <v>44</v>
      </c>
    </row>
    <row r="1075" ht="15.75" customHeight="1">
      <c r="A1075" s="2" t="s">
        <v>2589</v>
      </c>
      <c r="B1075" s="2" t="s">
        <v>2498</v>
      </c>
      <c r="C1075" s="2" t="s">
        <v>2590</v>
      </c>
      <c r="D1075" s="2" t="s">
        <v>2499</v>
      </c>
      <c r="E1075" s="2" t="s">
        <v>2500</v>
      </c>
      <c r="F1075" s="2" t="s">
        <v>2674</v>
      </c>
      <c r="G1075" s="2" t="s">
        <v>19</v>
      </c>
      <c r="I1075" s="2">
        <v>2.0</v>
      </c>
      <c r="K1075" s="2" t="s">
        <v>2592</v>
      </c>
      <c r="L1075" s="2"/>
      <c r="M1075" s="2" t="s">
        <v>2675</v>
      </c>
      <c r="N1075" s="2" t="s">
        <v>2675</v>
      </c>
      <c r="O1075" s="2" t="s">
        <v>35</v>
      </c>
      <c r="P1075" s="2" t="s">
        <v>410</v>
      </c>
      <c r="Q1075" s="2" t="str">
        <f t="shared" si="9"/>
        <v>Bill Title: Revise renewable energy portfolio standard - Bill Description: Revise renewable energy portfolio standard</v>
      </c>
      <c r="R1075" s="2"/>
    </row>
    <row r="1076" ht="15.75" customHeight="1">
      <c r="A1076" s="2" t="s">
        <v>2676</v>
      </c>
      <c r="B1076" s="2" t="s">
        <v>2498</v>
      </c>
      <c r="C1076" s="2" t="s">
        <v>2499</v>
      </c>
      <c r="E1076" s="2" t="s">
        <v>2500</v>
      </c>
      <c r="F1076" s="2" t="s">
        <v>2677</v>
      </c>
      <c r="G1076" s="2" t="s">
        <v>407</v>
      </c>
      <c r="I1076" s="2">
        <v>33.0</v>
      </c>
      <c r="K1076" s="2" t="s">
        <v>1205</v>
      </c>
      <c r="L1076" s="2"/>
      <c r="M1076" s="2" t="s">
        <v>2678</v>
      </c>
      <c r="N1076" s="2" t="s">
        <v>2678</v>
      </c>
      <c r="O1076" s="2" t="s">
        <v>2679</v>
      </c>
      <c r="P1076" s="2" t="s">
        <v>101</v>
      </c>
      <c r="Q1076" s="2" t="str">
        <f t="shared" ref="Q1076:Q1085" si="10">CONCATENATE("Bill Title: ",M1076, ", Bill Description: ", N1076, ". ")</f>
        <v>Bill Title: Generally revise coal-fired generation laws, Bill Description: Generally revise coal-fired generation laws. </v>
      </c>
      <c r="R1076" s="2"/>
      <c r="S1076" s="2" t="s">
        <v>25</v>
      </c>
    </row>
    <row r="1077" ht="15.75" customHeight="1">
      <c r="A1077" s="2" t="s">
        <v>2676</v>
      </c>
      <c r="B1077" s="2" t="s">
        <v>2498</v>
      </c>
      <c r="C1077" s="2" t="s">
        <v>2499</v>
      </c>
      <c r="E1077" s="2" t="s">
        <v>2500</v>
      </c>
      <c r="F1077" s="2" t="s">
        <v>2680</v>
      </c>
      <c r="G1077" s="2" t="s">
        <v>407</v>
      </c>
      <c r="I1077" s="2">
        <v>17.0</v>
      </c>
      <c r="K1077" s="2" t="s">
        <v>1205</v>
      </c>
      <c r="L1077" s="2"/>
      <c r="M1077" s="2" t="s">
        <v>2681</v>
      </c>
      <c r="N1077" s="2" t="s">
        <v>2681</v>
      </c>
      <c r="O1077" s="2" t="s">
        <v>1265</v>
      </c>
      <c r="P1077" s="2" t="s">
        <v>413</v>
      </c>
      <c r="Q1077" s="2" t="str">
        <f t="shared" si="10"/>
        <v>Bill Title: Generally revise obligations and conditions for property impacted by coal, Bill Description: Generally revise obligations and conditions for property impacted by coal. </v>
      </c>
      <c r="R1077" s="2"/>
      <c r="S1077" s="2" t="s">
        <v>25</v>
      </c>
    </row>
    <row r="1078" ht="15.75" customHeight="1">
      <c r="A1078" s="2" t="s">
        <v>2676</v>
      </c>
      <c r="B1078" s="2" t="s">
        <v>2498</v>
      </c>
      <c r="C1078" s="2" t="s">
        <v>2499</v>
      </c>
      <c r="E1078" s="2" t="s">
        <v>2500</v>
      </c>
      <c r="F1078" s="2" t="s">
        <v>2682</v>
      </c>
      <c r="G1078" s="2" t="s">
        <v>407</v>
      </c>
      <c r="I1078" s="2">
        <v>17.0</v>
      </c>
      <c r="K1078" s="2" t="s">
        <v>1205</v>
      </c>
      <c r="L1078" s="2"/>
      <c r="M1078" s="2" t="s">
        <v>2683</v>
      </c>
      <c r="N1078" s="2" t="s">
        <v>2683</v>
      </c>
      <c r="O1078" s="2" t="s">
        <v>1265</v>
      </c>
      <c r="P1078" s="2" t="s">
        <v>2684</v>
      </c>
      <c r="Q1078" s="2" t="str">
        <f t="shared" si="10"/>
        <v>Bill Title: Revise coal-fired power/water-right owner legal responsibilities, Bill Description: Revise coal-fired power/water-right owner legal responsibilities. </v>
      </c>
      <c r="R1078" s="2"/>
      <c r="S1078" s="2" t="s">
        <v>25</v>
      </c>
    </row>
    <row r="1079" ht="15.75" customHeight="1">
      <c r="A1079" s="2" t="s">
        <v>2676</v>
      </c>
      <c r="B1079" s="2" t="s">
        <v>2498</v>
      </c>
      <c r="C1079" s="2" t="s">
        <v>2499</v>
      </c>
      <c r="E1079" s="2" t="s">
        <v>2500</v>
      </c>
      <c r="F1079" s="2" t="s">
        <v>2685</v>
      </c>
      <c r="G1079" s="2" t="s">
        <v>407</v>
      </c>
      <c r="I1079" s="2">
        <v>16.0</v>
      </c>
      <c r="K1079" s="2" t="s">
        <v>1205</v>
      </c>
      <c r="L1079" s="2"/>
      <c r="M1079" s="2" t="s">
        <v>2686</v>
      </c>
      <c r="N1079" s="2" t="s">
        <v>2686</v>
      </c>
      <c r="O1079" s="2" t="s">
        <v>63</v>
      </c>
      <c r="P1079" s="2" t="s">
        <v>2687</v>
      </c>
      <c r="Q1079" s="2" t="str">
        <f t="shared" si="10"/>
        <v>Bill Title: Revise unfair trade to include certain actions related to electric generation, Bill Description: Revise unfair trade to include certain actions related to electric generation. </v>
      </c>
      <c r="R1079" s="2"/>
      <c r="S1079" s="2" t="s">
        <v>65</v>
      </c>
    </row>
    <row r="1080" ht="15.75" customHeight="1">
      <c r="A1080" s="2" t="s">
        <v>2676</v>
      </c>
      <c r="B1080" s="2" t="s">
        <v>2498</v>
      </c>
      <c r="C1080" s="2" t="s">
        <v>2499</v>
      </c>
      <c r="E1080" s="2" t="s">
        <v>2500</v>
      </c>
      <c r="F1080" s="2" t="s">
        <v>2688</v>
      </c>
      <c r="G1080" s="2" t="s">
        <v>407</v>
      </c>
      <c r="I1080" s="2">
        <v>15.0</v>
      </c>
      <c r="K1080" s="2" t="s">
        <v>1205</v>
      </c>
      <c r="L1080" s="2"/>
      <c r="M1080" s="2" t="s">
        <v>2689</v>
      </c>
      <c r="N1080" s="2" t="s">
        <v>2689</v>
      </c>
      <c r="O1080" s="2" t="s">
        <v>2690</v>
      </c>
      <c r="P1080" s="2" t="s">
        <v>2203</v>
      </c>
      <c r="Q1080" s="2" t="str">
        <f t="shared" si="10"/>
        <v>Bill Title: Revise laws to include renewable hydrogen, Bill Description: Revise laws to include renewable hydrogen. </v>
      </c>
      <c r="R1080" s="2"/>
      <c r="S1080" s="2" t="s">
        <v>368</v>
      </c>
    </row>
    <row r="1081" ht="15.75" customHeight="1">
      <c r="A1081" s="2" t="s">
        <v>2676</v>
      </c>
      <c r="B1081" s="2" t="s">
        <v>2498</v>
      </c>
      <c r="C1081" s="2" t="s">
        <v>2499</v>
      </c>
      <c r="E1081" s="2" t="s">
        <v>2500</v>
      </c>
      <c r="F1081" s="2" t="s">
        <v>2691</v>
      </c>
      <c r="G1081" s="2" t="s">
        <v>407</v>
      </c>
      <c r="I1081" s="2">
        <v>13.0</v>
      </c>
      <c r="K1081" s="2" t="s">
        <v>1205</v>
      </c>
      <c r="L1081" s="2"/>
      <c r="M1081" s="2" t="s">
        <v>2692</v>
      </c>
      <c r="N1081" s="2" t="s">
        <v>2692</v>
      </c>
      <c r="O1081" s="2" t="s">
        <v>2693</v>
      </c>
      <c r="P1081" s="2" t="s">
        <v>1005</v>
      </c>
      <c r="Q1081" s="2" t="str">
        <f t="shared" si="10"/>
        <v>Bill Title: Generally revise laws related to coal, coal tax, and coal-fired unit remediation, Bill Description: Generally revise laws related to coal, coal tax, and coal-fired unit remediation. </v>
      </c>
      <c r="R1081" s="2"/>
      <c r="S1081" s="2" t="s">
        <v>31</v>
      </c>
    </row>
    <row r="1082" ht="15.75" customHeight="1">
      <c r="A1082" s="2" t="s">
        <v>2676</v>
      </c>
      <c r="B1082" s="2" t="s">
        <v>2498</v>
      </c>
      <c r="C1082" s="2" t="s">
        <v>2499</v>
      </c>
      <c r="E1082" s="2" t="s">
        <v>2500</v>
      </c>
      <c r="F1082" s="2" t="s">
        <v>2694</v>
      </c>
      <c r="G1082" s="2" t="s">
        <v>407</v>
      </c>
      <c r="I1082" s="2">
        <v>12.0</v>
      </c>
      <c r="K1082" s="2" t="s">
        <v>1205</v>
      </c>
      <c r="L1082" s="2"/>
      <c r="M1082" s="2" t="s">
        <v>2695</v>
      </c>
      <c r="N1082" s="2" t="s">
        <v>2695</v>
      </c>
      <c r="O1082" s="2" t="s">
        <v>555</v>
      </c>
      <c r="P1082" s="2" t="s">
        <v>101</v>
      </c>
      <c r="Q1082" s="2" t="str">
        <f t="shared" si="10"/>
        <v>Bill Title: Revising electrical generation arbitration laws, Bill Description: Revising electrical generation arbitration laws. </v>
      </c>
      <c r="R1082" s="2"/>
      <c r="S1082" s="2" t="s">
        <v>44</v>
      </c>
    </row>
    <row r="1083" ht="15.75" customHeight="1">
      <c r="A1083" s="2" t="s">
        <v>2676</v>
      </c>
      <c r="B1083" s="2" t="s">
        <v>2498</v>
      </c>
      <c r="C1083" s="2" t="s">
        <v>2499</v>
      </c>
      <c r="E1083" s="2" t="s">
        <v>2500</v>
      </c>
      <c r="F1083" s="2" t="s">
        <v>2696</v>
      </c>
      <c r="G1083" s="2" t="s">
        <v>407</v>
      </c>
      <c r="I1083" s="2">
        <v>10.0</v>
      </c>
      <c r="K1083" s="2" t="s">
        <v>1205</v>
      </c>
      <c r="L1083" s="2"/>
      <c r="M1083" s="2" t="s">
        <v>2697</v>
      </c>
      <c r="N1083" s="2" t="s">
        <v>2697</v>
      </c>
      <c r="O1083" s="2" t="s">
        <v>2698</v>
      </c>
      <c r="P1083" s="2" t="s">
        <v>101</v>
      </c>
      <c r="Q1083" s="2" t="str">
        <f t="shared" si="10"/>
        <v>Bill Title: Provide bonding for purchase of coal-fired energy generation, Bill Description: Provide bonding for purchase of coal-fired energy generation. </v>
      </c>
      <c r="R1083" s="2"/>
      <c r="S1083" s="2" t="s">
        <v>65</v>
      </c>
    </row>
    <row r="1084" ht="15.75" customHeight="1">
      <c r="A1084" s="2" t="s">
        <v>2676</v>
      </c>
      <c r="B1084" s="2" t="s">
        <v>2498</v>
      </c>
      <c r="C1084" s="2" t="s">
        <v>2499</v>
      </c>
      <c r="E1084" s="2" t="s">
        <v>2500</v>
      </c>
      <c r="F1084" s="2" t="s">
        <v>2699</v>
      </c>
      <c r="G1084" s="2" t="s">
        <v>407</v>
      </c>
      <c r="I1084" s="2">
        <v>10.0</v>
      </c>
      <c r="K1084" s="2" t="s">
        <v>1205</v>
      </c>
      <c r="L1084" s="2"/>
      <c r="M1084" s="2" t="s">
        <v>2700</v>
      </c>
      <c r="N1084" s="2" t="s">
        <v>2700</v>
      </c>
      <c r="O1084" s="2" t="s">
        <v>1265</v>
      </c>
      <c r="P1084" s="2" t="s">
        <v>536</v>
      </c>
      <c r="Q1084" s="2" t="str">
        <f t="shared" si="10"/>
        <v>Bill Title: Revise major facility siting act amendment process, Bill Description: Revise major facility siting act amendment process. </v>
      </c>
      <c r="R1084" s="2"/>
      <c r="S1084" s="2" t="s">
        <v>44</v>
      </c>
    </row>
    <row r="1085" ht="15.75" customHeight="1">
      <c r="A1085" s="2" t="s">
        <v>2676</v>
      </c>
      <c r="B1085" s="2" t="s">
        <v>2498</v>
      </c>
      <c r="C1085" s="2" t="s">
        <v>2499</v>
      </c>
      <c r="E1085" s="2" t="s">
        <v>2500</v>
      </c>
      <c r="F1085" s="2" t="s">
        <v>2701</v>
      </c>
      <c r="G1085" s="2" t="s">
        <v>407</v>
      </c>
      <c r="I1085" s="2">
        <v>10.0</v>
      </c>
      <c r="K1085" s="2" t="s">
        <v>1205</v>
      </c>
      <c r="L1085" s="2"/>
      <c r="M1085" s="2" t="s">
        <v>2702</v>
      </c>
      <c r="N1085" s="2" t="s">
        <v>2702</v>
      </c>
      <c r="O1085" s="2" t="s">
        <v>92</v>
      </c>
      <c r="P1085" s="2" t="s">
        <v>410</v>
      </c>
      <c r="Q1085" s="2" t="str">
        <f t="shared" si="10"/>
        <v>Bill Title: Revise definition of public road in gas tax laws, Bill Description: Revise definition of public road in gas tax laws. </v>
      </c>
      <c r="R1085" s="2"/>
      <c r="S1085" s="2" t="s">
        <v>79</v>
      </c>
    </row>
    <row r="1086" ht="15.75" customHeight="1">
      <c r="A1086" s="2" t="s">
        <v>2703</v>
      </c>
      <c r="B1086" s="2" t="s">
        <v>2704</v>
      </c>
      <c r="C1086" s="2" t="s">
        <v>2590</v>
      </c>
      <c r="D1086" s="2" t="s">
        <v>2499</v>
      </c>
      <c r="E1086" s="2" t="s">
        <v>2500</v>
      </c>
      <c r="F1086" s="2" t="s">
        <v>2705</v>
      </c>
      <c r="G1086" s="2" t="s">
        <v>19</v>
      </c>
      <c r="I1086" s="2">
        <v>26.0</v>
      </c>
      <c r="K1086" s="2" t="s">
        <v>2706</v>
      </c>
      <c r="L1086" s="2"/>
      <c r="M1086" s="2" t="s">
        <v>2707</v>
      </c>
      <c r="N1086" s="2" t="s">
        <v>2707</v>
      </c>
      <c r="O1086" s="2" t="s">
        <v>23</v>
      </c>
      <c r="P1086" s="2" t="s">
        <v>36</v>
      </c>
      <c r="Q1086" s="2" t="str">
        <f t="shared" ref="Q1086:Q1312" si="11">CONCATENATE("Bill Title: ", M1086, " - Bill Description: ", N1086)</f>
        <v>Bill Title: Eliminate oil &amp; gas "tax holiday" and provide money for impacts and renewables - Bill Description: Eliminate oil &amp; gas "tax holiday" and provide money for impacts and renewables</v>
      </c>
      <c r="R1086" s="2"/>
      <c r="S1086" s="2" t="s">
        <v>368</v>
      </c>
    </row>
    <row r="1087" ht="15.75" customHeight="1">
      <c r="A1087" s="2" t="s">
        <v>2703</v>
      </c>
      <c r="B1087" s="2" t="s">
        <v>2704</v>
      </c>
      <c r="C1087" s="2" t="s">
        <v>2590</v>
      </c>
      <c r="D1087" s="2" t="s">
        <v>2499</v>
      </c>
      <c r="E1087" s="2" t="s">
        <v>2500</v>
      </c>
      <c r="F1087" s="2" t="s">
        <v>2708</v>
      </c>
      <c r="G1087" s="2" t="s">
        <v>19</v>
      </c>
      <c r="I1087" s="2">
        <v>23.0</v>
      </c>
      <c r="K1087" s="2" t="s">
        <v>2706</v>
      </c>
      <c r="L1087" s="2"/>
      <c r="M1087" s="2" t="s">
        <v>2709</v>
      </c>
      <c r="N1087" s="2" t="s">
        <v>2709</v>
      </c>
      <c r="O1087" s="2" t="s">
        <v>704</v>
      </c>
      <c r="P1087" s="2" t="s">
        <v>90</v>
      </c>
      <c r="Q1087" s="2" t="str">
        <f t="shared" si="11"/>
        <v>Bill Title: Impose oil and gas surtax for quality educator energy for education payment - Bill Description: Impose oil and gas surtax for quality educator energy for education payment</v>
      </c>
      <c r="R1087" s="2"/>
    </row>
    <row r="1088" ht="15.75" customHeight="1">
      <c r="A1088" s="2" t="s">
        <v>2703</v>
      </c>
      <c r="B1088" s="2" t="s">
        <v>2704</v>
      </c>
      <c r="C1088" s="2" t="s">
        <v>2590</v>
      </c>
      <c r="D1088" s="2" t="s">
        <v>2499</v>
      </c>
      <c r="E1088" s="2" t="s">
        <v>2500</v>
      </c>
      <c r="F1088" s="2" t="s">
        <v>2710</v>
      </c>
      <c r="G1088" s="2" t="s">
        <v>19</v>
      </c>
      <c r="I1088" s="2">
        <v>22.0</v>
      </c>
      <c r="K1088" s="2" t="s">
        <v>2706</v>
      </c>
      <c r="L1088" s="2"/>
      <c r="M1088" s="2" t="s">
        <v>2711</v>
      </c>
      <c r="N1088" s="2" t="s">
        <v>2711</v>
      </c>
      <c r="O1088" s="2" t="s">
        <v>704</v>
      </c>
      <c r="P1088" s="2" t="s">
        <v>1236</v>
      </c>
      <c r="Q1088" s="2" t="str">
        <f t="shared" si="11"/>
        <v>Bill Title: Revise oil and gas tax holiday - Bill Description: Revise oil and gas tax holiday</v>
      </c>
      <c r="R1088" s="2"/>
    </row>
    <row r="1089" ht="15.75" customHeight="1">
      <c r="A1089" s="2" t="s">
        <v>2703</v>
      </c>
      <c r="B1089" s="2" t="s">
        <v>2704</v>
      </c>
      <c r="C1089" s="2" t="s">
        <v>2590</v>
      </c>
      <c r="D1089" s="2" t="s">
        <v>2499</v>
      </c>
      <c r="E1089" s="2" t="s">
        <v>2500</v>
      </c>
      <c r="F1089" s="2" t="s">
        <v>2712</v>
      </c>
      <c r="G1089" s="2" t="s">
        <v>19</v>
      </c>
      <c r="I1089" s="2">
        <v>21.0</v>
      </c>
      <c r="K1089" s="2" t="s">
        <v>2706</v>
      </c>
      <c r="L1089" s="2"/>
      <c r="M1089" s="2" t="s">
        <v>2713</v>
      </c>
      <c r="N1089" s="2" t="s">
        <v>2713</v>
      </c>
      <c r="O1089" s="2" t="s">
        <v>72</v>
      </c>
      <c r="P1089" s="2" t="s">
        <v>2620</v>
      </c>
      <c r="Q1089" s="2" t="str">
        <f t="shared" si="11"/>
        <v>Bill Title: Establish monitoring and reporting requirements for greenhouse gas emissions - Bill Description: Establish monitoring and reporting requirements for greenhouse gas emissions</v>
      </c>
      <c r="R1089" s="2"/>
      <c r="S1089" s="2" t="s">
        <v>172</v>
      </c>
    </row>
    <row r="1090" ht="15.75" customHeight="1">
      <c r="A1090" s="2" t="s">
        <v>2703</v>
      </c>
      <c r="B1090" s="2" t="s">
        <v>2704</v>
      </c>
      <c r="C1090" s="2" t="s">
        <v>2590</v>
      </c>
      <c r="D1090" s="2" t="s">
        <v>2499</v>
      </c>
      <c r="E1090" s="2" t="s">
        <v>2500</v>
      </c>
      <c r="F1090" s="2" t="s">
        <v>2714</v>
      </c>
      <c r="G1090" s="2" t="s">
        <v>19</v>
      </c>
      <c r="I1090" s="2">
        <v>21.0</v>
      </c>
      <c r="K1090" s="2" t="s">
        <v>2706</v>
      </c>
      <c r="L1090" s="2"/>
      <c r="M1090" s="2" t="s">
        <v>2715</v>
      </c>
      <c r="N1090" s="2" t="s">
        <v>2715</v>
      </c>
      <c r="O1090" s="2" t="s">
        <v>183</v>
      </c>
      <c r="P1090" s="2" t="s">
        <v>2716</v>
      </c>
      <c r="Q1090" s="2" t="str">
        <f t="shared" si="11"/>
        <v>Bill Title: Local energy improvement district financing - Bill Description: Local energy improvement district financing</v>
      </c>
      <c r="R1090" s="2"/>
    </row>
    <row r="1091" ht="15.75" customHeight="1">
      <c r="A1091" s="2" t="s">
        <v>2703</v>
      </c>
      <c r="B1091" s="2" t="s">
        <v>2704</v>
      </c>
      <c r="C1091" s="2" t="s">
        <v>2590</v>
      </c>
      <c r="D1091" s="2" t="s">
        <v>2499</v>
      </c>
      <c r="E1091" s="2" t="s">
        <v>2500</v>
      </c>
      <c r="F1091" s="2" t="s">
        <v>2717</v>
      </c>
      <c r="G1091" s="2" t="s">
        <v>19</v>
      </c>
      <c r="I1091" s="2">
        <v>18.0</v>
      </c>
      <c r="K1091" s="2" t="s">
        <v>2706</v>
      </c>
      <c r="L1091" s="2"/>
      <c r="M1091" s="2" t="s">
        <v>2718</v>
      </c>
      <c r="N1091" s="2" t="s">
        <v>2718</v>
      </c>
      <c r="O1091" s="2" t="s">
        <v>23</v>
      </c>
      <c r="P1091" s="2" t="s">
        <v>2203</v>
      </c>
      <c r="Q1091" s="2" t="str">
        <f t="shared" si="11"/>
        <v>Bill Title: Disclosure of fracturing fluid for oil and gas wells - Bill Description: Disclosure of fracturing fluid for oil and gas wells</v>
      </c>
      <c r="R1091" s="2"/>
    </row>
    <row r="1092" ht="15.75" customHeight="1">
      <c r="A1092" s="2" t="s">
        <v>2703</v>
      </c>
      <c r="B1092" s="2" t="s">
        <v>2704</v>
      </c>
      <c r="C1092" s="2" t="s">
        <v>2590</v>
      </c>
      <c r="D1092" s="2" t="s">
        <v>2499</v>
      </c>
      <c r="E1092" s="2" t="s">
        <v>2500</v>
      </c>
      <c r="F1092" s="2" t="s">
        <v>2719</v>
      </c>
      <c r="G1092" s="2" t="s">
        <v>19</v>
      </c>
      <c r="I1092" s="2">
        <v>17.0</v>
      </c>
      <c r="K1092" s="2" t="s">
        <v>2706</v>
      </c>
      <c r="L1092" s="2"/>
      <c r="M1092" s="2" t="s">
        <v>2720</v>
      </c>
      <c r="N1092" s="2" t="s">
        <v>2720</v>
      </c>
      <c r="O1092" s="2" t="s">
        <v>143</v>
      </c>
      <c r="P1092" s="2" t="s">
        <v>2721</v>
      </c>
      <c r="Q1092" s="2" t="str">
        <f t="shared" si="11"/>
        <v>Bill Title: Energy efficiency weatherization standard - Bill Description: Energy efficiency weatherization standard</v>
      </c>
      <c r="R1092" s="2"/>
    </row>
    <row r="1093" ht="15.75" customHeight="1">
      <c r="A1093" s="2" t="s">
        <v>2703</v>
      </c>
      <c r="B1093" s="2" t="s">
        <v>2704</v>
      </c>
      <c r="C1093" s="2" t="s">
        <v>2590</v>
      </c>
      <c r="D1093" s="2" t="s">
        <v>2499</v>
      </c>
      <c r="E1093" s="2" t="s">
        <v>2500</v>
      </c>
      <c r="F1093" s="2" t="s">
        <v>2722</v>
      </c>
      <c r="G1093" s="2" t="s">
        <v>19</v>
      </c>
      <c r="I1093" s="2">
        <v>16.0</v>
      </c>
      <c r="K1093" s="2" t="s">
        <v>2706</v>
      </c>
      <c r="L1093" s="2"/>
      <c r="M1093" s="2" t="s">
        <v>2723</v>
      </c>
      <c r="N1093" s="2" t="s">
        <v>2723</v>
      </c>
      <c r="O1093" s="2" t="s">
        <v>707</v>
      </c>
      <c r="P1093" s="2" t="s">
        <v>1114</v>
      </c>
      <c r="Q1093" s="2" t="str">
        <f t="shared" si="11"/>
        <v>Bill Title: Establish a carbon cost community dividend fee on large emission sources - Bill Description: Establish a carbon cost community dividend fee on large emission sources</v>
      </c>
      <c r="R1093" s="2"/>
      <c r="S1093" s="2" t="s">
        <v>172</v>
      </c>
    </row>
    <row r="1094" ht="15.75" customHeight="1">
      <c r="A1094" s="2" t="s">
        <v>2703</v>
      </c>
      <c r="B1094" s="2" t="s">
        <v>2704</v>
      </c>
      <c r="C1094" s="2" t="s">
        <v>2590</v>
      </c>
      <c r="D1094" s="2" t="s">
        <v>2499</v>
      </c>
      <c r="E1094" s="2" t="s">
        <v>2500</v>
      </c>
      <c r="F1094" s="2" t="s">
        <v>2724</v>
      </c>
      <c r="G1094" s="2" t="s">
        <v>19</v>
      </c>
      <c r="I1094" s="2">
        <v>16.0</v>
      </c>
      <c r="K1094" s="2" t="s">
        <v>2706</v>
      </c>
      <c r="L1094" s="2"/>
      <c r="M1094" s="2" t="s">
        <v>2725</v>
      </c>
      <c r="N1094" s="2" t="s">
        <v>2725</v>
      </c>
      <c r="O1094" s="2" t="s">
        <v>23</v>
      </c>
      <c r="P1094" s="2" t="s">
        <v>1005</v>
      </c>
      <c r="Q1094" s="2" t="str">
        <f t="shared" si="11"/>
        <v>Bill Title: Revise oil and gas "tax holiday" - Bill Description: Revise oil and gas "tax holiday"</v>
      </c>
      <c r="R1094" s="2"/>
    </row>
    <row r="1095" ht="15.75" customHeight="1">
      <c r="A1095" s="2" t="s">
        <v>2703</v>
      </c>
      <c r="B1095" s="2" t="s">
        <v>2704</v>
      </c>
      <c r="C1095" s="2" t="s">
        <v>2590</v>
      </c>
      <c r="D1095" s="2" t="s">
        <v>2499</v>
      </c>
      <c r="E1095" s="2" t="s">
        <v>2500</v>
      </c>
      <c r="F1095" s="2" t="s">
        <v>2726</v>
      </c>
      <c r="G1095" s="2" t="s">
        <v>19</v>
      </c>
      <c r="I1095" s="2">
        <v>15.0</v>
      </c>
      <c r="K1095" s="2" t="s">
        <v>2706</v>
      </c>
      <c r="L1095" s="2"/>
      <c r="M1095" s="2" t="s">
        <v>2727</v>
      </c>
      <c r="N1095" s="2" t="s">
        <v>2727</v>
      </c>
      <c r="O1095" s="2" t="s">
        <v>512</v>
      </c>
      <c r="P1095" s="2" t="s">
        <v>1005</v>
      </c>
      <c r="Q1095" s="2" t="str">
        <f t="shared" si="11"/>
        <v>Bill Title: Resolution to support climate change as scientifically valid - Bill Description: Resolution to support climate change as scientifically valid</v>
      </c>
      <c r="R1095" s="2"/>
    </row>
    <row r="1096" ht="15.75" customHeight="1">
      <c r="A1096" s="2" t="s">
        <v>2703</v>
      </c>
      <c r="B1096" s="2" t="s">
        <v>2704</v>
      </c>
      <c r="C1096" s="2" t="s">
        <v>2590</v>
      </c>
      <c r="D1096" s="2" t="s">
        <v>2499</v>
      </c>
      <c r="E1096" s="2" t="s">
        <v>2500</v>
      </c>
      <c r="F1096" s="2" t="s">
        <v>2728</v>
      </c>
      <c r="G1096" s="2" t="s">
        <v>19</v>
      </c>
      <c r="I1096" s="2">
        <v>15.0</v>
      </c>
      <c r="K1096" s="2" t="s">
        <v>2706</v>
      </c>
      <c r="L1096" s="2"/>
      <c r="M1096" s="2" t="s">
        <v>2729</v>
      </c>
      <c r="N1096" s="2" t="s">
        <v>2729</v>
      </c>
      <c r="O1096" s="2" t="s">
        <v>183</v>
      </c>
      <c r="P1096" s="2" t="s">
        <v>73</v>
      </c>
      <c r="Q1096" s="2" t="str">
        <f t="shared" si="11"/>
        <v>Bill Title: Generally revise USB laws - Bill Description: Generally revise USB laws</v>
      </c>
      <c r="R1096" s="2"/>
      <c r="S1096" s="2" t="s">
        <v>145</v>
      </c>
    </row>
    <row r="1097" ht="15.75" customHeight="1">
      <c r="A1097" s="2" t="s">
        <v>2703</v>
      </c>
      <c r="B1097" s="2" t="s">
        <v>2704</v>
      </c>
      <c r="C1097" s="2" t="s">
        <v>2590</v>
      </c>
      <c r="D1097" s="2" t="s">
        <v>2499</v>
      </c>
      <c r="E1097" s="2" t="s">
        <v>2500</v>
      </c>
      <c r="F1097" s="2" t="s">
        <v>2730</v>
      </c>
      <c r="G1097" s="2" t="s">
        <v>19</v>
      </c>
      <c r="I1097" s="2">
        <v>15.0</v>
      </c>
      <c r="K1097" s="2" t="s">
        <v>2706</v>
      </c>
      <c r="L1097" s="2"/>
      <c r="M1097" s="2" t="s">
        <v>2731</v>
      </c>
      <c r="N1097" s="2" t="s">
        <v>2731</v>
      </c>
      <c r="O1097" s="2" t="s">
        <v>366</v>
      </c>
      <c r="P1097" s="2" t="s">
        <v>144</v>
      </c>
      <c r="Q1097" s="2" t="str">
        <f t="shared" si="11"/>
        <v>Bill Title: Revise oil and gas tax rates and increase distributions to local governments - Bill Description: Revise oil and gas tax rates and increase distributions to local governments</v>
      </c>
      <c r="R1097" s="2"/>
      <c r="S1097" s="2" t="s">
        <v>368</v>
      </c>
    </row>
    <row r="1098" ht="15.75" customHeight="1">
      <c r="A1098" s="2" t="s">
        <v>2703</v>
      </c>
      <c r="B1098" s="2" t="s">
        <v>2704</v>
      </c>
      <c r="C1098" s="2" t="s">
        <v>2590</v>
      </c>
      <c r="D1098" s="2" t="s">
        <v>2499</v>
      </c>
      <c r="E1098" s="2" t="s">
        <v>2500</v>
      </c>
      <c r="F1098" s="2" t="s">
        <v>2732</v>
      </c>
      <c r="G1098" s="2" t="s">
        <v>19</v>
      </c>
      <c r="I1098" s="2">
        <v>14.0</v>
      </c>
      <c r="K1098" s="2" t="s">
        <v>2706</v>
      </c>
      <c r="L1098" s="2"/>
      <c r="M1098" s="2" t="s">
        <v>2733</v>
      </c>
      <c r="N1098" s="2" t="s">
        <v>2733</v>
      </c>
      <c r="O1098" s="2" t="s">
        <v>1692</v>
      </c>
      <c r="P1098" s="2" t="s">
        <v>413</v>
      </c>
      <c r="Q1098" s="2" t="str">
        <f t="shared" si="11"/>
        <v>Bill Title: Revise fuel tax revenue to fund maintenance and public transportation - Bill Description: Revise fuel tax revenue to fund maintenance and public transportation</v>
      </c>
      <c r="R1098" s="2"/>
      <c r="S1098" s="2" t="s">
        <v>79</v>
      </c>
    </row>
    <row r="1099" ht="15.75" customHeight="1">
      <c r="A1099" s="2" t="s">
        <v>2703</v>
      </c>
      <c r="B1099" s="2" t="s">
        <v>2704</v>
      </c>
      <c r="C1099" s="2" t="s">
        <v>2590</v>
      </c>
      <c r="D1099" s="2" t="s">
        <v>2499</v>
      </c>
      <c r="E1099" s="2" t="s">
        <v>2500</v>
      </c>
      <c r="F1099" s="2" t="s">
        <v>2734</v>
      </c>
      <c r="G1099" s="2" t="s">
        <v>19</v>
      </c>
      <c r="I1099" s="2">
        <v>13.0</v>
      </c>
      <c r="K1099" s="2" t="s">
        <v>2706</v>
      </c>
      <c r="L1099" s="2"/>
      <c r="M1099" s="2" t="s">
        <v>2735</v>
      </c>
      <c r="N1099" s="2" t="s">
        <v>2735</v>
      </c>
      <c r="O1099" s="2" t="s">
        <v>512</v>
      </c>
      <c r="P1099" s="2" t="s">
        <v>2736</v>
      </c>
      <c r="Q1099" s="2" t="str">
        <f t="shared" si="11"/>
        <v>Bill Title: Require DEQ collaboration on climate change efforts - Bill Description: Require DEQ collaboration on climate change efforts</v>
      </c>
      <c r="R1099" s="2"/>
      <c r="S1099" s="2" t="s">
        <v>172</v>
      </c>
    </row>
    <row r="1100" ht="15.75" customHeight="1">
      <c r="A1100" s="2" t="s">
        <v>2703</v>
      </c>
      <c r="B1100" s="2" t="s">
        <v>2704</v>
      </c>
      <c r="C1100" s="2" t="s">
        <v>2590</v>
      </c>
      <c r="D1100" s="2" t="s">
        <v>2499</v>
      </c>
      <c r="E1100" s="2" t="s">
        <v>2500</v>
      </c>
      <c r="F1100" s="2" t="s">
        <v>2737</v>
      </c>
      <c r="G1100" s="2" t="s">
        <v>19</v>
      </c>
      <c r="I1100" s="2">
        <v>13.0</v>
      </c>
      <c r="K1100" s="2" t="s">
        <v>2706</v>
      </c>
      <c r="L1100" s="2"/>
      <c r="M1100" s="2" t="s">
        <v>2738</v>
      </c>
      <c r="N1100" s="2" t="s">
        <v>2738</v>
      </c>
      <c r="O1100" s="2" t="s">
        <v>23</v>
      </c>
      <c r="P1100" s="2" t="s">
        <v>413</v>
      </c>
      <c r="Q1100" s="2" t="str">
        <f t="shared" si="11"/>
        <v>Bill Title: Revise taxation of class five pollution control equipment - Bill Description: Revise taxation of class five pollution control equipment</v>
      </c>
      <c r="R1100" s="2"/>
    </row>
    <row r="1101" ht="15.75" customHeight="1">
      <c r="A1101" s="2" t="s">
        <v>2703</v>
      </c>
      <c r="B1101" s="2" t="s">
        <v>2704</v>
      </c>
      <c r="C1101" s="2" t="s">
        <v>2590</v>
      </c>
      <c r="D1101" s="2" t="s">
        <v>2499</v>
      </c>
      <c r="E1101" s="2" t="s">
        <v>2500</v>
      </c>
      <c r="F1101" s="2" t="s">
        <v>2739</v>
      </c>
      <c r="G1101" s="2" t="s">
        <v>19</v>
      </c>
      <c r="I1101" s="2">
        <v>13.0</v>
      </c>
      <c r="K1101" s="2" t="s">
        <v>2706</v>
      </c>
      <c r="L1101" s="2"/>
      <c r="M1101" s="2" t="s">
        <v>2740</v>
      </c>
      <c r="N1101" s="2" t="s">
        <v>2740</v>
      </c>
      <c r="O1101" s="2" t="s">
        <v>366</v>
      </c>
      <c r="P1101" s="2" t="s">
        <v>24</v>
      </c>
      <c r="Q1101" s="2" t="str">
        <f t="shared" si="11"/>
        <v>Bill Title: Revise laws related to oil and gas development - Bill Description: Revise laws related to oil and gas development</v>
      </c>
      <c r="R1101" s="2"/>
      <c r="S1101" s="2" t="s">
        <v>368</v>
      </c>
    </row>
    <row r="1102" ht="15.75" customHeight="1">
      <c r="A1102" s="2" t="s">
        <v>2703</v>
      </c>
      <c r="B1102" s="2" t="s">
        <v>2704</v>
      </c>
      <c r="C1102" s="2" t="s">
        <v>2590</v>
      </c>
      <c r="D1102" s="2" t="s">
        <v>2499</v>
      </c>
      <c r="E1102" s="2" t="s">
        <v>2500</v>
      </c>
      <c r="F1102" s="2" t="s">
        <v>2741</v>
      </c>
      <c r="G1102" s="2" t="s">
        <v>19</v>
      </c>
      <c r="I1102" s="2">
        <v>13.0</v>
      </c>
      <c r="K1102" s="2" t="s">
        <v>2706</v>
      </c>
      <c r="L1102" s="2"/>
      <c r="M1102" s="2" t="s">
        <v>2740</v>
      </c>
      <c r="N1102" s="2" t="s">
        <v>2740</v>
      </c>
      <c r="O1102" s="2" t="s">
        <v>427</v>
      </c>
      <c r="P1102" s="2" t="s">
        <v>90</v>
      </c>
      <c r="Q1102" s="2" t="str">
        <f t="shared" si="11"/>
        <v>Bill Title: Revise laws related to oil and gas development - Bill Description: Revise laws related to oil and gas development</v>
      </c>
      <c r="R1102" s="2"/>
      <c r="S1102" s="2" t="s">
        <v>368</v>
      </c>
    </row>
    <row r="1103" ht="15.75" customHeight="1">
      <c r="A1103" s="2" t="s">
        <v>2703</v>
      </c>
      <c r="B1103" s="2" t="s">
        <v>2704</v>
      </c>
      <c r="C1103" s="2" t="s">
        <v>2590</v>
      </c>
      <c r="D1103" s="2" t="s">
        <v>2499</v>
      </c>
      <c r="E1103" s="2" t="s">
        <v>2500</v>
      </c>
      <c r="F1103" s="2" t="s">
        <v>2742</v>
      </c>
      <c r="G1103" s="2" t="s">
        <v>19</v>
      </c>
      <c r="I1103" s="2">
        <v>12.0</v>
      </c>
      <c r="K1103" s="2" t="s">
        <v>2706</v>
      </c>
      <c r="L1103" s="2"/>
      <c r="M1103" s="2" t="s">
        <v>2743</v>
      </c>
      <c r="N1103" s="2" t="s">
        <v>2743</v>
      </c>
      <c r="O1103" s="2" t="s">
        <v>2744</v>
      </c>
      <c r="P1103" s="2" t="s">
        <v>90</v>
      </c>
      <c r="Q1103" s="2" t="str">
        <f t="shared" si="11"/>
        <v>Bill Title: Establish a carbon tax and distribute revenue - Bill Description: Establish a carbon tax and distribute revenue</v>
      </c>
      <c r="R1103" s="2"/>
      <c r="S1103" s="2" t="s">
        <v>172</v>
      </c>
    </row>
    <row r="1104" ht="15.75" customHeight="1">
      <c r="A1104" s="2" t="s">
        <v>2703</v>
      </c>
      <c r="B1104" s="2" t="s">
        <v>2704</v>
      </c>
      <c r="C1104" s="2" t="s">
        <v>2590</v>
      </c>
      <c r="D1104" s="2" t="s">
        <v>2499</v>
      </c>
      <c r="E1104" s="2" t="s">
        <v>2500</v>
      </c>
      <c r="F1104" s="2" t="s">
        <v>2745</v>
      </c>
      <c r="G1104" s="2" t="s">
        <v>19</v>
      </c>
      <c r="I1104" s="2">
        <v>12.0</v>
      </c>
      <c r="K1104" s="2" t="s">
        <v>2706</v>
      </c>
      <c r="L1104" s="2"/>
      <c r="M1104" s="2" t="s">
        <v>2743</v>
      </c>
      <c r="N1104" s="2" t="s">
        <v>2743</v>
      </c>
      <c r="O1104" s="2" t="s">
        <v>72</v>
      </c>
      <c r="P1104" s="2" t="s">
        <v>2746</v>
      </c>
      <c r="Q1104" s="2" t="str">
        <f t="shared" si="11"/>
        <v>Bill Title: Establish a carbon tax and distribute revenue - Bill Description: Establish a carbon tax and distribute revenue</v>
      </c>
      <c r="R1104" s="2"/>
      <c r="S1104" s="2" t="s">
        <v>172</v>
      </c>
    </row>
    <row r="1105" ht="15.75" customHeight="1">
      <c r="A1105" s="2" t="s">
        <v>2703</v>
      </c>
      <c r="B1105" s="2" t="s">
        <v>2704</v>
      </c>
      <c r="C1105" s="2" t="s">
        <v>2590</v>
      </c>
      <c r="D1105" s="2" t="s">
        <v>2499</v>
      </c>
      <c r="E1105" s="2" t="s">
        <v>2500</v>
      </c>
      <c r="F1105" s="2" t="s">
        <v>2747</v>
      </c>
      <c r="G1105" s="2" t="s">
        <v>19</v>
      </c>
      <c r="I1105" s="2">
        <v>11.0</v>
      </c>
      <c r="K1105" s="2" t="s">
        <v>2706</v>
      </c>
      <c r="L1105" s="2"/>
      <c r="M1105" s="2" t="s">
        <v>2748</v>
      </c>
      <c r="N1105" s="2" t="s">
        <v>2748</v>
      </c>
      <c r="O1105" s="2" t="s">
        <v>504</v>
      </c>
      <c r="P1105" s="2" t="s">
        <v>2736</v>
      </c>
      <c r="Q1105" s="2" t="str">
        <f t="shared" si="11"/>
        <v>Bill Title: Exempt certain biodiesel from state tax - Bill Description: Exempt certain biodiesel from state tax</v>
      </c>
      <c r="R1105" s="2"/>
    </row>
    <row r="1106" ht="15.75" customHeight="1">
      <c r="A1106" s="2" t="s">
        <v>2703</v>
      </c>
      <c r="B1106" s="2" t="s">
        <v>2704</v>
      </c>
      <c r="C1106" s="2" t="s">
        <v>2590</v>
      </c>
      <c r="D1106" s="2" t="s">
        <v>2499</v>
      </c>
      <c r="E1106" s="2" t="s">
        <v>2500</v>
      </c>
      <c r="F1106" s="2" t="s">
        <v>2749</v>
      </c>
      <c r="G1106" s="2" t="s">
        <v>19</v>
      </c>
      <c r="I1106" s="2">
        <v>11.0</v>
      </c>
      <c r="K1106" s="2" t="s">
        <v>2706</v>
      </c>
      <c r="L1106" s="2"/>
      <c r="M1106" s="2" t="s">
        <v>2740</v>
      </c>
      <c r="N1106" s="2" t="s">
        <v>2740</v>
      </c>
      <c r="O1106" s="2" t="s">
        <v>366</v>
      </c>
      <c r="P1106" s="2" t="s">
        <v>36</v>
      </c>
      <c r="Q1106" s="2" t="str">
        <f t="shared" si="11"/>
        <v>Bill Title: Revise laws related to oil and gas development - Bill Description: Revise laws related to oil and gas development</v>
      </c>
      <c r="R1106" s="2"/>
      <c r="S1106" s="2" t="s">
        <v>368</v>
      </c>
    </row>
    <row r="1107" ht="15.75" customHeight="1">
      <c r="A1107" s="2" t="s">
        <v>2703</v>
      </c>
      <c r="B1107" s="2" t="s">
        <v>2704</v>
      </c>
      <c r="C1107" s="2" t="s">
        <v>2590</v>
      </c>
      <c r="D1107" s="2" t="s">
        <v>2499</v>
      </c>
      <c r="E1107" s="2" t="s">
        <v>2500</v>
      </c>
      <c r="F1107" s="2" t="s">
        <v>2750</v>
      </c>
      <c r="G1107" s="2" t="s">
        <v>19</v>
      </c>
      <c r="I1107" s="2">
        <v>11.0</v>
      </c>
      <c r="K1107" s="2" t="s">
        <v>2706</v>
      </c>
      <c r="L1107" s="2"/>
      <c r="M1107" s="2" t="s">
        <v>2751</v>
      </c>
      <c r="N1107" s="2" t="s">
        <v>2751</v>
      </c>
      <c r="O1107" s="2" t="s">
        <v>366</v>
      </c>
      <c r="P1107" s="2" t="s">
        <v>30</v>
      </c>
      <c r="Q1107" s="2" t="str">
        <f t="shared" si="11"/>
        <v>Bill Title: Establish an oil and gas trust fund - Bill Description: Establish an oil and gas trust fund</v>
      </c>
      <c r="R1107" s="2"/>
      <c r="S1107" s="2" t="s">
        <v>368</v>
      </c>
    </row>
    <row r="1108" ht="15.75" customHeight="1">
      <c r="A1108" s="2" t="s">
        <v>2703</v>
      </c>
      <c r="B1108" s="2" t="s">
        <v>2704</v>
      </c>
      <c r="C1108" s="2" t="s">
        <v>2590</v>
      </c>
      <c r="D1108" s="2" t="s">
        <v>2499</v>
      </c>
      <c r="E1108" s="2" t="s">
        <v>2500</v>
      </c>
      <c r="F1108" s="2" t="s">
        <v>2752</v>
      </c>
      <c r="G1108" s="2" t="s">
        <v>19</v>
      </c>
      <c r="I1108" s="2">
        <v>11.0</v>
      </c>
      <c r="K1108" s="2" t="s">
        <v>2706</v>
      </c>
      <c r="L1108" s="2"/>
      <c r="M1108" s="2" t="s">
        <v>2740</v>
      </c>
      <c r="N1108" s="2" t="s">
        <v>2740</v>
      </c>
      <c r="O1108" s="2" t="s">
        <v>427</v>
      </c>
      <c r="P1108" s="2" t="s">
        <v>204</v>
      </c>
      <c r="Q1108" s="2" t="str">
        <f t="shared" si="11"/>
        <v>Bill Title: Revise laws related to oil and gas development - Bill Description: Revise laws related to oil and gas development</v>
      </c>
      <c r="R1108" s="2"/>
      <c r="S1108" s="2" t="s">
        <v>368</v>
      </c>
    </row>
    <row r="1109" ht="15.75" customHeight="1">
      <c r="A1109" s="2" t="s">
        <v>2703</v>
      </c>
      <c r="B1109" s="2" t="s">
        <v>2704</v>
      </c>
      <c r="C1109" s="2" t="s">
        <v>2590</v>
      </c>
      <c r="D1109" s="2" t="s">
        <v>2499</v>
      </c>
      <c r="E1109" s="2" t="s">
        <v>2500</v>
      </c>
      <c r="F1109" s="2" t="s">
        <v>2753</v>
      </c>
      <c r="G1109" s="2" t="s">
        <v>19</v>
      </c>
      <c r="I1109" s="2">
        <v>11.0</v>
      </c>
      <c r="K1109" s="2" t="s">
        <v>2706</v>
      </c>
      <c r="L1109" s="2"/>
      <c r="M1109" s="2" t="s">
        <v>2754</v>
      </c>
      <c r="N1109" s="2" t="s">
        <v>2754</v>
      </c>
      <c r="O1109" s="2" t="s">
        <v>92</v>
      </c>
      <c r="P1109" s="2" t="s">
        <v>24</v>
      </c>
      <c r="Q1109" s="2" t="str">
        <f t="shared" si="11"/>
        <v>Bill Title: Local option fuel tax in urban transportation districts - Bill Description: Local option fuel tax in urban transportation districts</v>
      </c>
      <c r="R1109" s="2"/>
    </row>
    <row r="1110" ht="15.75" customHeight="1">
      <c r="A1110" s="2" t="s">
        <v>2703</v>
      </c>
      <c r="B1110" s="2" t="s">
        <v>2704</v>
      </c>
      <c r="C1110" s="2" t="s">
        <v>2590</v>
      </c>
      <c r="D1110" s="2" t="s">
        <v>2499</v>
      </c>
      <c r="E1110" s="2" t="s">
        <v>2500</v>
      </c>
      <c r="F1110" s="2" t="s">
        <v>2688</v>
      </c>
      <c r="G1110" s="2" t="s">
        <v>19</v>
      </c>
      <c r="I1110" s="2">
        <v>11.0</v>
      </c>
      <c r="K1110" s="2" t="s">
        <v>2706</v>
      </c>
      <c r="L1110" s="2"/>
      <c r="M1110" s="2" t="s">
        <v>2689</v>
      </c>
      <c r="N1110" s="2" t="s">
        <v>2689</v>
      </c>
      <c r="O1110" s="2" t="s">
        <v>2690</v>
      </c>
      <c r="P1110" s="2" t="s">
        <v>788</v>
      </c>
      <c r="Q1110" s="2" t="str">
        <f t="shared" si="11"/>
        <v>Bill Title: Revise laws to include renewable hydrogen - Bill Description: Revise laws to include renewable hydrogen</v>
      </c>
      <c r="R1110" s="2"/>
      <c r="S1110" s="2" t="s">
        <v>368</v>
      </c>
    </row>
    <row r="1111" ht="15.75" customHeight="1">
      <c r="A1111" s="2" t="s">
        <v>2703</v>
      </c>
      <c r="B1111" s="2" t="s">
        <v>2704</v>
      </c>
      <c r="C1111" s="2" t="s">
        <v>2590</v>
      </c>
      <c r="D1111" s="2" t="s">
        <v>2499</v>
      </c>
      <c r="E1111" s="2" t="s">
        <v>2500</v>
      </c>
      <c r="F1111" s="2" t="s">
        <v>2755</v>
      </c>
      <c r="G1111" s="2" t="s">
        <v>19</v>
      </c>
      <c r="I1111" s="2">
        <v>10.0</v>
      </c>
      <c r="K1111" s="2" t="s">
        <v>2706</v>
      </c>
      <c r="L1111" s="2"/>
      <c r="M1111" s="2" t="s">
        <v>2756</v>
      </c>
      <c r="N1111" s="2" t="s">
        <v>2756</v>
      </c>
      <c r="O1111" s="2" t="s">
        <v>2757</v>
      </c>
      <c r="P1111" s="2" t="s">
        <v>1005</v>
      </c>
      <c r="Q1111" s="2" t="str">
        <f t="shared" si="11"/>
        <v>Bill Title: Interim study regarding coal phase-out - Bill Description: Interim study regarding coal phase-out</v>
      </c>
      <c r="R1111" s="2"/>
    </row>
    <row r="1112" ht="15.75" customHeight="1">
      <c r="A1112" s="2" t="s">
        <v>2703</v>
      </c>
      <c r="B1112" s="2" t="s">
        <v>2704</v>
      </c>
      <c r="C1112" s="2" t="s">
        <v>2590</v>
      </c>
      <c r="D1112" s="2" t="s">
        <v>2499</v>
      </c>
      <c r="E1112" s="2" t="s">
        <v>2500</v>
      </c>
      <c r="F1112" s="2" t="s">
        <v>2758</v>
      </c>
      <c r="G1112" s="2" t="s">
        <v>19</v>
      </c>
      <c r="I1112" s="2">
        <v>10.0</v>
      </c>
      <c r="K1112" s="2" t="s">
        <v>2706</v>
      </c>
      <c r="L1112" s="2"/>
      <c r="M1112" s="2" t="s">
        <v>2759</v>
      </c>
      <c r="N1112" s="2" t="s">
        <v>2759</v>
      </c>
      <c r="O1112" s="2" t="s">
        <v>366</v>
      </c>
      <c r="P1112" s="2" t="s">
        <v>1010</v>
      </c>
      <c r="Q1112" s="2" t="str">
        <f t="shared" si="11"/>
        <v>Bill Title: Revise allocation of oil and gas revenue for oil and natural gas impact projects - Bill Description: Revise allocation of oil and gas revenue for oil and natural gas impact projects</v>
      </c>
      <c r="R1112" s="2"/>
      <c r="S1112" s="2" t="s">
        <v>368</v>
      </c>
    </row>
    <row r="1113" ht="15.75" customHeight="1">
      <c r="A1113" s="2" t="s">
        <v>2703</v>
      </c>
      <c r="B1113" s="2" t="s">
        <v>2704</v>
      </c>
      <c r="C1113" s="2" t="s">
        <v>2590</v>
      </c>
      <c r="D1113" s="2" t="s">
        <v>2499</v>
      </c>
      <c r="E1113" s="2" t="s">
        <v>2500</v>
      </c>
      <c r="F1113" s="2" t="s">
        <v>2760</v>
      </c>
      <c r="G1113" s="2" t="s">
        <v>19</v>
      </c>
      <c r="I1113" s="2">
        <v>10.0</v>
      </c>
      <c r="K1113" s="2" t="s">
        <v>2706</v>
      </c>
      <c r="L1113" s="2"/>
      <c r="M1113" s="2" t="s">
        <v>2761</v>
      </c>
      <c r="N1113" s="2" t="s">
        <v>2761</v>
      </c>
      <c r="O1113" s="2" t="s">
        <v>2762</v>
      </c>
      <c r="P1113" s="2" t="s">
        <v>1345</v>
      </c>
      <c r="Q1113" s="2" t="str">
        <f t="shared" si="11"/>
        <v>Bill Title: Use coal tax to fund energy efficiency in public education facilities - Bill Description: Use coal tax to fund energy efficiency in public education facilities</v>
      </c>
      <c r="R1113" s="2"/>
    </row>
    <row r="1114" ht="15.75" customHeight="1">
      <c r="A1114" s="2" t="s">
        <v>2703</v>
      </c>
      <c r="B1114" s="2" t="s">
        <v>2704</v>
      </c>
      <c r="C1114" s="2" t="s">
        <v>2590</v>
      </c>
      <c r="D1114" s="2" t="s">
        <v>2499</v>
      </c>
      <c r="E1114" s="2" t="s">
        <v>2500</v>
      </c>
      <c r="F1114" s="2" t="s">
        <v>2763</v>
      </c>
      <c r="G1114" s="2" t="s">
        <v>19</v>
      </c>
      <c r="I1114" s="2">
        <v>9.0</v>
      </c>
      <c r="K1114" s="2" t="s">
        <v>2706</v>
      </c>
      <c r="L1114" s="2"/>
      <c r="M1114" s="2" t="s">
        <v>2764</v>
      </c>
      <c r="N1114" s="2" t="s">
        <v>2764</v>
      </c>
      <c r="O1114" s="2" t="s">
        <v>704</v>
      </c>
      <c r="P1114" s="2" t="s">
        <v>144</v>
      </c>
      <c r="Q1114" s="2" t="str">
        <f t="shared" si="11"/>
        <v>Bill Title: Public notice for oil/gas leases on state land - Bill Description: Public notice for oil/gas leases on state land</v>
      </c>
      <c r="R1114" s="2"/>
    </row>
    <row r="1115" ht="15.75" customHeight="1">
      <c r="A1115" s="2" t="s">
        <v>2703</v>
      </c>
      <c r="B1115" s="2" t="s">
        <v>2704</v>
      </c>
      <c r="C1115" s="2" t="s">
        <v>2590</v>
      </c>
      <c r="D1115" s="2" t="s">
        <v>2499</v>
      </c>
      <c r="E1115" s="2" t="s">
        <v>2500</v>
      </c>
      <c r="F1115" s="2" t="s">
        <v>2765</v>
      </c>
      <c r="G1115" s="2" t="s">
        <v>19</v>
      </c>
      <c r="I1115" s="2">
        <v>9.0</v>
      </c>
      <c r="K1115" s="2" t="s">
        <v>2706</v>
      </c>
      <c r="L1115" s="2"/>
      <c r="M1115" s="2" t="s">
        <v>2766</v>
      </c>
      <c r="N1115" s="2" t="s">
        <v>2766</v>
      </c>
      <c r="O1115" s="2" t="s">
        <v>704</v>
      </c>
      <c r="P1115" s="2" t="s">
        <v>2332</v>
      </c>
      <c r="Q1115" s="2" t="str">
        <f t="shared" si="11"/>
        <v>Bill Title: Certain centrally assessed pipelines are class 9 property - Bill Description: Certain centrally assessed pipelines are class 9 property</v>
      </c>
      <c r="R1115" s="2"/>
    </row>
    <row r="1116" ht="15.75" customHeight="1">
      <c r="A1116" s="2" t="s">
        <v>2703</v>
      </c>
      <c r="B1116" s="2" t="s">
        <v>2704</v>
      </c>
      <c r="C1116" s="2" t="s">
        <v>2590</v>
      </c>
      <c r="D1116" s="2" t="s">
        <v>2499</v>
      </c>
      <c r="E1116" s="2" t="s">
        <v>2500</v>
      </c>
      <c r="F1116" s="2" t="s">
        <v>2767</v>
      </c>
      <c r="G1116" s="2" t="s">
        <v>19</v>
      </c>
      <c r="I1116" s="2">
        <v>9.0</v>
      </c>
      <c r="K1116" s="2" t="s">
        <v>2706</v>
      </c>
      <c r="L1116" s="2"/>
      <c r="M1116" s="2" t="s">
        <v>2768</v>
      </c>
      <c r="N1116" s="2" t="s">
        <v>2768</v>
      </c>
      <c r="O1116" s="2" t="s">
        <v>72</v>
      </c>
      <c r="P1116" s="2" t="s">
        <v>30</v>
      </c>
      <c r="Q1116" s="2" t="str">
        <f t="shared" si="11"/>
        <v>Bill Title: Establish targets, reporting, and monitoring for CO2 emissions - Bill Description: Establish targets, reporting, and monitoring for CO2 emissions</v>
      </c>
      <c r="R1116" s="2"/>
      <c r="S1116" s="2" t="s">
        <v>172</v>
      </c>
    </row>
    <row r="1117" ht="15.75" customHeight="1">
      <c r="A1117" s="2" t="s">
        <v>2703</v>
      </c>
      <c r="B1117" s="2" t="s">
        <v>2704</v>
      </c>
      <c r="C1117" s="2" t="s">
        <v>2590</v>
      </c>
      <c r="D1117" s="2" t="s">
        <v>2499</v>
      </c>
      <c r="E1117" s="2" t="s">
        <v>2500</v>
      </c>
      <c r="F1117" s="2" t="s">
        <v>2769</v>
      </c>
      <c r="G1117" s="2" t="s">
        <v>19</v>
      </c>
      <c r="I1117" s="2">
        <v>9.0</v>
      </c>
      <c r="K1117" s="2" t="s">
        <v>2706</v>
      </c>
      <c r="L1117" s="2"/>
      <c r="M1117" s="2" t="s">
        <v>2770</v>
      </c>
      <c r="N1117" s="2" t="s">
        <v>2770</v>
      </c>
      <c r="O1117" s="2" t="s">
        <v>427</v>
      </c>
      <c r="P1117" s="2" t="s">
        <v>413</v>
      </c>
      <c r="Q1117" s="2" t="str">
        <f t="shared" si="11"/>
        <v>Bill Title: Full public disclosure of hydraulic fracking fluid chemicals - Bill Description: Full public disclosure of hydraulic fracking fluid chemicals</v>
      </c>
      <c r="R1117" s="2"/>
      <c r="S1117" s="2" t="s">
        <v>368</v>
      </c>
    </row>
    <row r="1118" ht="15.75" customHeight="1">
      <c r="A1118" s="2" t="s">
        <v>2703</v>
      </c>
      <c r="B1118" s="2" t="s">
        <v>2704</v>
      </c>
      <c r="C1118" s="2" t="s">
        <v>2590</v>
      </c>
      <c r="D1118" s="2" t="s">
        <v>2499</v>
      </c>
      <c r="E1118" s="2" t="s">
        <v>2500</v>
      </c>
      <c r="F1118" s="2" t="s">
        <v>2771</v>
      </c>
      <c r="G1118" s="2" t="s">
        <v>19</v>
      </c>
      <c r="I1118" s="2">
        <v>9.0</v>
      </c>
      <c r="K1118" s="2" t="s">
        <v>2706</v>
      </c>
      <c r="L1118" s="2"/>
      <c r="M1118" s="2" t="s">
        <v>2772</v>
      </c>
      <c r="N1118" s="2" t="s">
        <v>2772</v>
      </c>
      <c r="O1118" s="2" t="s">
        <v>183</v>
      </c>
      <c r="P1118" s="2" t="s">
        <v>2773</v>
      </c>
      <c r="Q1118" s="2" t="str">
        <f t="shared" si="11"/>
        <v>Bill Title: Green jobs training program - Bill Description: Green jobs training program</v>
      </c>
      <c r="R1118" s="2"/>
    </row>
    <row r="1119" ht="15.75" customHeight="1">
      <c r="A1119" s="2" t="s">
        <v>2703</v>
      </c>
      <c r="B1119" s="2" t="s">
        <v>2704</v>
      </c>
      <c r="C1119" s="2" t="s">
        <v>2590</v>
      </c>
      <c r="D1119" s="2" t="s">
        <v>2499</v>
      </c>
      <c r="E1119" s="2" t="s">
        <v>2500</v>
      </c>
      <c r="F1119" s="2" t="s">
        <v>2774</v>
      </c>
      <c r="G1119" s="2" t="s">
        <v>19</v>
      </c>
      <c r="I1119" s="2">
        <v>9.0</v>
      </c>
      <c r="K1119" s="2" t="s">
        <v>2706</v>
      </c>
      <c r="L1119" s="2"/>
      <c r="M1119" s="2" t="s">
        <v>2775</v>
      </c>
      <c r="N1119" s="2" t="s">
        <v>2775</v>
      </c>
      <c r="O1119" s="2" t="s">
        <v>704</v>
      </c>
      <c r="P1119" s="2" t="s">
        <v>410</v>
      </c>
      <c r="Q1119" s="2" t="str">
        <f t="shared" si="11"/>
        <v>Bill Title: Revise oil and gas tax laws - Bill Description: Revise oil and gas tax laws</v>
      </c>
      <c r="R1119" s="2"/>
      <c r="S1119" s="2" t="s">
        <v>368</v>
      </c>
    </row>
    <row r="1120" ht="15.75" customHeight="1">
      <c r="A1120" s="2" t="s">
        <v>2703</v>
      </c>
      <c r="B1120" s="2" t="s">
        <v>2704</v>
      </c>
      <c r="C1120" s="2" t="s">
        <v>2590</v>
      </c>
      <c r="D1120" s="2" t="s">
        <v>2499</v>
      </c>
      <c r="E1120" s="2" t="s">
        <v>2500</v>
      </c>
      <c r="F1120" s="2" t="s">
        <v>2504</v>
      </c>
      <c r="G1120" s="2" t="s">
        <v>19</v>
      </c>
      <c r="I1120" s="2">
        <v>8.0</v>
      </c>
      <c r="K1120" s="2" t="s">
        <v>2706</v>
      </c>
      <c r="L1120" s="2"/>
      <c r="M1120" s="2" t="s">
        <v>2505</v>
      </c>
      <c r="N1120" s="2" t="s">
        <v>2505</v>
      </c>
      <c r="O1120" s="2" t="s">
        <v>2506</v>
      </c>
      <c r="P1120" s="2" t="s">
        <v>291</v>
      </c>
      <c r="Q1120" s="2" t="str">
        <f t="shared" si="11"/>
        <v>Bill Title: Provide for local option luxury sales tax to fund infrastructure - Bill Description: Provide for local option luxury sales tax to fund infrastructure</v>
      </c>
      <c r="R1120" s="2"/>
      <c r="S1120" s="2" t="s">
        <v>31</v>
      </c>
    </row>
    <row r="1121" ht="15.75" customHeight="1">
      <c r="A1121" s="2" t="s">
        <v>2703</v>
      </c>
      <c r="B1121" s="2" t="s">
        <v>2704</v>
      </c>
      <c r="C1121" s="2" t="s">
        <v>2590</v>
      </c>
      <c r="D1121" s="2" t="s">
        <v>2499</v>
      </c>
      <c r="E1121" s="2" t="s">
        <v>2500</v>
      </c>
      <c r="F1121" s="2" t="s">
        <v>2776</v>
      </c>
      <c r="G1121" s="2" t="s">
        <v>19</v>
      </c>
      <c r="I1121" s="2">
        <v>7.0</v>
      </c>
      <c r="K1121" s="2" t="s">
        <v>2706</v>
      </c>
      <c r="L1121" s="2"/>
      <c r="M1121" s="2" t="s">
        <v>2777</v>
      </c>
      <c r="N1121" s="2" t="s">
        <v>2777</v>
      </c>
      <c r="O1121" s="2" t="s">
        <v>1265</v>
      </c>
      <c r="P1121" s="2" t="s">
        <v>24</v>
      </c>
      <c r="Q1121" s="2" t="str">
        <f t="shared" si="11"/>
        <v>Bill Title: Revise coal board and impact grant laws - Bill Description: Revise coal board and impact grant laws</v>
      </c>
      <c r="R1121" s="2"/>
      <c r="S1121" s="2" t="s">
        <v>25</v>
      </c>
    </row>
    <row r="1122" ht="15.75" customHeight="1">
      <c r="A1122" s="2" t="s">
        <v>2703</v>
      </c>
      <c r="B1122" s="2" t="s">
        <v>2704</v>
      </c>
      <c r="C1122" s="2" t="s">
        <v>2590</v>
      </c>
      <c r="D1122" s="2" t="s">
        <v>2499</v>
      </c>
      <c r="E1122" s="2" t="s">
        <v>2500</v>
      </c>
      <c r="F1122" s="2" t="s">
        <v>2778</v>
      </c>
      <c r="G1122" s="2" t="s">
        <v>19</v>
      </c>
      <c r="I1122" s="2">
        <v>7.0</v>
      </c>
      <c r="K1122" s="2" t="s">
        <v>2706</v>
      </c>
      <c r="L1122" s="2"/>
      <c r="M1122" s="2" t="s">
        <v>2779</v>
      </c>
      <c r="N1122" s="2" t="s">
        <v>2779</v>
      </c>
      <c r="O1122" s="2" t="s">
        <v>23</v>
      </c>
      <c r="P1122" s="2" t="s">
        <v>129</v>
      </c>
      <c r="Q1122" s="2" t="str">
        <f t="shared" si="11"/>
        <v>Bill Title: Generally revising laws related to common carrier pipelines - Bill Description: Generally revising laws related to common carrier pipelines</v>
      </c>
      <c r="R1122" s="2"/>
      <c r="S1122" s="2" t="s">
        <v>31</v>
      </c>
    </row>
    <row r="1123" ht="15.75" customHeight="1">
      <c r="A1123" s="2" t="s">
        <v>2703</v>
      </c>
      <c r="B1123" s="2" t="s">
        <v>2704</v>
      </c>
      <c r="C1123" s="2" t="s">
        <v>2590</v>
      </c>
      <c r="D1123" s="2" t="s">
        <v>2499</v>
      </c>
      <c r="E1123" s="2" t="s">
        <v>2500</v>
      </c>
      <c r="F1123" s="2" t="s">
        <v>2780</v>
      </c>
      <c r="G1123" s="2" t="s">
        <v>19</v>
      </c>
      <c r="I1123" s="2">
        <v>6.0</v>
      </c>
      <c r="K1123" s="2" t="s">
        <v>2706</v>
      </c>
      <c r="L1123" s="2"/>
      <c r="M1123" s="2" t="s">
        <v>2781</v>
      </c>
      <c r="N1123" s="2" t="s">
        <v>2781</v>
      </c>
      <c r="O1123" s="2" t="s">
        <v>704</v>
      </c>
      <c r="P1123" s="2" t="s">
        <v>30</v>
      </c>
      <c r="Q1123" s="2" t="str">
        <f t="shared" si="11"/>
        <v>Bill Title: Revise state land law relating to oil and gas leases - Bill Description: Revise state land law relating to oil and gas leases</v>
      </c>
      <c r="R1123" s="2"/>
    </row>
    <row r="1124" ht="15.75" customHeight="1">
      <c r="A1124" s="2" t="s">
        <v>2703</v>
      </c>
      <c r="B1124" s="2" t="s">
        <v>2704</v>
      </c>
      <c r="C1124" s="2" t="s">
        <v>2590</v>
      </c>
      <c r="D1124" s="2" t="s">
        <v>2499</v>
      </c>
      <c r="E1124" s="2" t="s">
        <v>2500</v>
      </c>
      <c r="F1124" s="2" t="s">
        <v>2782</v>
      </c>
      <c r="G1124" s="2" t="s">
        <v>19</v>
      </c>
      <c r="I1124" s="2">
        <v>6.0</v>
      </c>
      <c r="K1124" s="2" t="s">
        <v>2706</v>
      </c>
      <c r="L1124" s="2"/>
      <c r="M1124" s="2" t="s">
        <v>2783</v>
      </c>
      <c r="N1124" s="2" t="s">
        <v>2783</v>
      </c>
      <c r="O1124" s="2" t="s">
        <v>23</v>
      </c>
      <c r="P1124" s="2" t="s">
        <v>2274</v>
      </c>
      <c r="Q1124" s="2" t="str">
        <f t="shared" si="11"/>
        <v>Bill Title: Constitutional trust fund for oil and gas taxes - Bill Description: Constitutional trust fund for oil and gas taxes</v>
      </c>
      <c r="R1124" s="2"/>
    </row>
    <row r="1125" ht="15.75" customHeight="1">
      <c r="A1125" s="2" t="s">
        <v>2703</v>
      </c>
      <c r="B1125" s="2" t="s">
        <v>2704</v>
      </c>
      <c r="C1125" s="2" t="s">
        <v>2590</v>
      </c>
      <c r="D1125" s="2" t="s">
        <v>2499</v>
      </c>
      <c r="E1125" s="2" t="s">
        <v>2500</v>
      </c>
      <c r="F1125" s="2" t="s">
        <v>2784</v>
      </c>
      <c r="G1125" s="2" t="s">
        <v>19</v>
      </c>
      <c r="I1125" s="2">
        <v>6.0</v>
      </c>
      <c r="K1125" s="2" t="s">
        <v>2706</v>
      </c>
      <c r="L1125" s="2"/>
      <c r="M1125" s="2" t="s">
        <v>2785</v>
      </c>
      <c r="N1125" s="2" t="s">
        <v>2785</v>
      </c>
      <c r="O1125" s="2" t="s">
        <v>704</v>
      </c>
      <c r="P1125" s="2" t="s">
        <v>832</v>
      </c>
      <c r="Q1125" s="2" t="str">
        <f t="shared" si="11"/>
        <v>Bill Title: Wildlife habitat conservation with oil and gas development - Bill Description: Wildlife habitat conservation with oil and gas development</v>
      </c>
      <c r="R1125" s="2"/>
    </row>
    <row r="1126" ht="15.75" customHeight="1">
      <c r="A1126" s="2" t="s">
        <v>2703</v>
      </c>
      <c r="B1126" s="2" t="s">
        <v>2704</v>
      </c>
      <c r="C1126" s="2" t="s">
        <v>2590</v>
      </c>
      <c r="D1126" s="2" t="s">
        <v>2499</v>
      </c>
      <c r="E1126" s="2" t="s">
        <v>2500</v>
      </c>
      <c r="F1126" s="2" t="s">
        <v>2786</v>
      </c>
      <c r="G1126" s="2" t="s">
        <v>19</v>
      </c>
      <c r="I1126" s="2">
        <v>6.0</v>
      </c>
      <c r="K1126" s="2" t="s">
        <v>2706</v>
      </c>
      <c r="L1126" s="2"/>
      <c r="M1126" s="2" t="s">
        <v>2787</v>
      </c>
      <c r="N1126" s="2" t="s">
        <v>2787</v>
      </c>
      <c r="O1126" s="2" t="s">
        <v>23</v>
      </c>
      <c r="P1126" s="2" t="s">
        <v>2788</v>
      </c>
      <c r="Q1126" s="2" t="str">
        <f t="shared" si="11"/>
        <v>Bill Title: Provide for public disclosure of fluids used in hydraulic fracturing - Bill Description: Provide for public disclosure of fluids used in hydraulic fracturing</v>
      </c>
      <c r="R1126" s="2"/>
    </row>
    <row r="1127" ht="15.75" customHeight="1">
      <c r="A1127" s="2" t="s">
        <v>2703</v>
      </c>
      <c r="B1127" s="2" t="s">
        <v>2704</v>
      </c>
      <c r="C1127" s="2" t="s">
        <v>2590</v>
      </c>
      <c r="D1127" s="2" t="s">
        <v>2499</v>
      </c>
      <c r="E1127" s="2" t="s">
        <v>2500</v>
      </c>
      <c r="F1127" s="2" t="s">
        <v>2574</v>
      </c>
      <c r="G1127" s="2" t="s">
        <v>19</v>
      </c>
      <c r="I1127" s="2">
        <v>6.0</v>
      </c>
      <c r="K1127" s="2" t="s">
        <v>2706</v>
      </c>
      <c r="L1127" s="2"/>
      <c r="M1127" s="2" t="s">
        <v>2575</v>
      </c>
      <c r="N1127" s="2" t="s">
        <v>2575</v>
      </c>
      <c r="O1127" s="2" t="s">
        <v>2576</v>
      </c>
      <c r="P1127" s="2" t="s">
        <v>36</v>
      </c>
      <c r="Q1127" s="2" t="str">
        <f t="shared" si="11"/>
        <v>Bill Title: Generally revise environmental, tax, and labor laws - Bill Description: Generally revise environmental, tax, and labor laws</v>
      </c>
      <c r="R1127" s="2"/>
      <c r="S1127" s="2" t="s">
        <v>65</v>
      </c>
    </row>
    <row r="1128" ht="15.75" customHeight="1">
      <c r="A1128" s="2" t="s">
        <v>2703</v>
      </c>
      <c r="B1128" s="2" t="s">
        <v>2704</v>
      </c>
      <c r="C1128" s="2" t="s">
        <v>2590</v>
      </c>
      <c r="D1128" s="2" t="s">
        <v>2499</v>
      </c>
      <c r="E1128" s="2" t="s">
        <v>2500</v>
      </c>
      <c r="F1128" s="2" t="s">
        <v>2789</v>
      </c>
      <c r="G1128" s="2" t="s">
        <v>19</v>
      </c>
      <c r="I1128" s="2">
        <v>5.0</v>
      </c>
      <c r="K1128" s="2" t="s">
        <v>2706</v>
      </c>
      <c r="L1128" s="2"/>
      <c r="M1128" s="2" t="s">
        <v>2790</v>
      </c>
      <c r="N1128" s="2" t="s">
        <v>2790</v>
      </c>
      <c r="O1128" s="2" t="s">
        <v>23</v>
      </c>
      <c r="P1128" s="2" t="s">
        <v>113</v>
      </c>
      <c r="Q1128" s="2" t="str">
        <f t="shared" si="11"/>
        <v>Bill Title: Revise laws related to siting pipelines - Bill Description: Revise laws related to siting pipelines</v>
      </c>
      <c r="R1128" s="2"/>
      <c r="S1128" s="2" t="s">
        <v>31</v>
      </c>
    </row>
    <row r="1129" ht="15.75" customHeight="1">
      <c r="A1129" s="2" t="s">
        <v>2703</v>
      </c>
      <c r="B1129" s="2" t="s">
        <v>2704</v>
      </c>
      <c r="C1129" s="2" t="s">
        <v>2590</v>
      </c>
      <c r="D1129" s="2" t="s">
        <v>2499</v>
      </c>
      <c r="E1129" s="2" t="s">
        <v>2500</v>
      </c>
      <c r="F1129" s="2" t="s">
        <v>2791</v>
      </c>
      <c r="G1129" s="2" t="s">
        <v>19</v>
      </c>
      <c r="I1129" s="2">
        <v>5.0</v>
      </c>
      <c r="K1129" s="2" t="s">
        <v>2706</v>
      </c>
      <c r="L1129" s="2"/>
      <c r="M1129" s="2" t="s">
        <v>2792</v>
      </c>
      <c r="N1129" s="2" t="s">
        <v>2792</v>
      </c>
      <c r="O1129" s="2" t="s">
        <v>2793</v>
      </c>
      <c r="P1129" s="2" t="s">
        <v>90</v>
      </c>
      <c r="Q1129" s="2" t="str">
        <f t="shared" si="11"/>
        <v>Bill Title: Generally revise taxes and the distribution of revenue through sales tax - Bill Description: Generally revise taxes and the distribution of revenue through sales tax</v>
      </c>
      <c r="R1129" s="2"/>
    </row>
    <row r="1130" ht="15.75" customHeight="1">
      <c r="A1130" s="2" t="s">
        <v>2703</v>
      </c>
      <c r="B1130" s="2" t="s">
        <v>2704</v>
      </c>
      <c r="C1130" s="2" t="s">
        <v>2590</v>
      </c>
      <c r="D1130" s="2" t="s">
        <v>2499</v>
      </c>
      <c r="E1130" s="2" t="s">
        <v>2500</v>
      </c>
      <c r="F1130" s="2" t="s">
        <v>2794</v>
      </c>
      <c r="G1130" s="2" t="s">
        <v>19</v>
      </c>
      <c r="I1130" s="2">
        <v>5.0</v>
      </c>
      <c r="K1130" s="2" t="s">
        <v>2706</v>
      </c>
      <c r="L1130" s="2"/>
      <c r="M1130" s="2" t="s">
        <v>2795</v>
      </c>
      <c r="N1130" s="2" t="s">
        <v>2795</v>
      </c>
      <c r="O1130" s="2" t="s">
        <v>23</v>
      </c>
      <c r="P1130" s="2" t="s">
        <v>1236</v>
      </c>
      <c r="Q1130" s="2" t="str">
        <f t="shared" si="11"/>
        <v>Bill Title: Eliminate oil and gas tax holiday - Bill Description: Eliminate oil and gas tax holiday</v>
      </c>
      <c r="R1130" s="2"/>
      <c r="S1130" s="2" t="s">
        <v>368</v>
      </c>
    </row>
    <row r="1131" ht="15.75" customHeight="1">
      <c r="A1131" s="2" t="s">
        <v>2703</v>
      </c>
      <c r="B1131" s="2" t="s">
        <v>2704</v>
      </c>
      <c r="C1131" s="2" t="s">
        <v>2590</v>
      </c>
      <c r="D1131" s="2" t="s">
        <v>2499</v>
      </c>
      <c r="E1131" s="2" t="s">
        <v>2500</v>
      </c>
      <c r="F1131" s="2" t="s">
        <v>2796</v>
      </c>
      <c r="G1131" s="2" t="s">
        <v>19</v>
      </c>
      <c r="I1131" s="2">
        <v>5.0</v>
      </c>
      <c r="K1131" s="2" t="s">
        <v>2706</v>
      </c>
      <c r="L1131" s="2"/>
      <c r="M1131" s="2" t="s">
        <v>2797</v>
      </c>
      <c r="N1131" s="2" t="s">
        <v>2797</v>
      </c>
      <c r="O1131" s="2" t="s">
        <v>504</v>
      </c>
      <c r="P1131" s="2" t="s">
        <v>2798</v>
      </c>
      <c r="Q1131" s="2" t="str">
        <f t="shared" si="11"/>
        <v>Bill Title: Remove license tax incentive for ethanol - Bill Description: Remove license tax incentive for ethanol</v>
      </c>
      <c r="R1131" s="2"/>
    </row>
    <row r="1132" ht="15.75" customHeight="1">
      <c r="A1132" s="2" t="s">
        <v>2703</v>
      </c>
      <c r="B1132" s="2" t="s">
        <v>2704</v>
      </c>
      <c r="C1132" s="2" t="s">
        <v>2590</v>
      </c>
      <c r="D1132" s="2" t="s">
        <v>2499</v>
      </c>
      <c r="E1132" s="2" t="s">
        <v>2500</v>
      </c>
      <c r="F1132" s="2" t="s">
        <v>2799</v>
      </c>
      <c r="G1132" s="2" t="s">
        <v>19</v>
      </c>
      <c r="I1132" s="2">
        <v>5.0</v>
      </c>
      <c r="K1132" s="2" t="s">
        <v>2706</v>
      </c>
      <c r="L1132" s="2"/>
      <c r="M1132" s="2" t="s">
        <v>2751</v>
      </c>
      <c r="N1132" s="2" t="s">
        <v>2751</v>
      </c>
      <c r="O1132" s="2" t="s">
        <v>23</v>
      </c>
      <c r="P1132" s="2" t="s">
        <v>93</v>
      </c>
      <c r="Q1132" s="2" t="str">
        <f t="shared" si="11"/>
        <v>Bill Title: Establish an oil and gas trust fund - Bill Description: Establish an oil and gas trust fund</v>
      </c>
      <c r="R1132" s="2"/>
      <c r="S1132" s="2" t="s">
        <v>368</v>
      </c>
    </row>
    <row r="1133" ht="15.75" customHeight="1">
      <c r="A1133" s="2" t="s">
        <v>2703</v>
      </c>
      <c r="B1133" s="2" t="s">
        <v>2704</v>
      </c>
      <c r="C1133" s="2" t="s">
        <v>2590</v>
      </c>
      <c r="D1133" s="2" t="s">
        <v>2499</v>
      </c>
      <c r="E1133" s="2" t="s">
        <v>2500</v>
      </c>
      <c r="F1133" s="2" t="s">
        <v>2501</v>
      </c>
      <c r="G1133" s="2" t="s">
        <v>19</v>
      </c>
      <c r="I1133" s="2">
        <v>5.0</v>
      </c>
      <c r="K1133" s="2" t="s">
        <v>2706</v>
      </c>
      <c r="L1133" s="2"/>
      <c r="M1133" s="2" t="s">
        <v>2502</v>
      </c>
      <c r="N1133" s="2" t="s">
        <v>2502</v>
      </c>
      <c r="O1133" s="2" t="s">
        <v>2503</v>
      </c>
      <c r="P1133" s="2" t="s">
        <v>129</v>
      </c>
      <c r="Q1133" s="2" t="str">
        <f t="shared" si="11"/>
        <v>Bill Title: Establish commercial property assessed clean energy program - Bill Description: Establish commercial property assessed clean energy program</v>
      </c>
      <c r="R1133" s="2"/>
      <c r="S1133" s="2" t="s">
        <v>145</v>
      </c>
    </row>
    <row r="1134" ht="15.75" customHeight="1">
      <c r="A1134" s="2" t="s">
        <v>2703</v>
      </c>
      <c r="B1134" s="2" t="s">
        <v>2704</v>
      </c>
      <c r="C1134" s="2" t="s">
        <v>2590</v>
      </c>
      <c r="D1134" s="2" t="s">
        <v>2499</v>
      </c>
      <c r="E1134" s="2" t="s">
        <v>2500</v>
      </c>
      <c r="F1134" s="2" t="s">
        <v>2800</v>
      </c>
      <c r="G1134" s="2" t="s">
        <v>19</v>
      </c>
      <c r="I1134" s="2">
        <v>4.0</v>
      </c>
      <c r="K1134" s="2" t="s">
        <v>2706</v>
      </c>
      <c r="L1134" s="2"/>
      <c r="M1134" s="2" t="s">
        <v>2801</v>
      </c>
      <c r="N1134" s="2" t="s">
        <v>2801</v>
      </c>
      <c r="O1134" s="2" t="s">
        <v>1780</v>
      </c>
      <c r="P1134" s="2" t="s">
        <v>635</v>
      </c>
      <c r="Q1134" s="2" t="str">
        <f t="shared" si="11"/>
        <v>Bill Title: Increase state gas tax distribution to recreation-related programs - Bill Description: Increase state gas tax distribution to recreation-related programs</v>
      </c>
      <c r="R1134" s="2"/>
      <c r="S1134" s="2" t="s">
        <v>79</v>
      </c>
    </row>
    <row r="1135" ht="15.75" customHeight="1">
      <c r="A1135" s="2" t="s">
        <v>2703</v>
      </c>
      <c r="B1135" s="2" t="s">
        <v>2704</v>
      </c>
      <c r="C1135" s="2" t="s">
        <v>2590</v>
      </c>
      <c r="D1135" s="2" t="s">
        <v>2499</v>
      </c>
      <c r="E1135" s="2" t="s">
        <v>2500</v>
      </c>
      <c r="F1135" s="2" t="s">
        <v>2802</v>
      </c>
      <c r="G1135" s="2" t="s">
        <v>19</v>
      </c>
      <c r="I1135" s="2">
        <v>4.0</v>
      </c>
      <c r="K1135" s="2" t="s">
        <v>2706</v>
      </c>
      <c r="L1135" s="2"/>
      <c r="M1135" s="2" t="s">
        <v>2803</v>
      </c>
      <c r="N1135" s="2" t="s">
        <v>2803</v>
      </c>
      <c r="O1135" s="2" t="s">
        <v>51</v>
      </c>
      <c r="P1135" s="2" t="s">
        <v>52</v>
      </c>
      <c r="Q1135" s="2" t="str">
        <f t="shared" si="11"/>
        <v>Bill Title: Require public utilities to report a plan for 100% renewable use - Bill Description: Require public utilities to report a plan for 100% renewable use</v>
      </c>
      <c r="R1135" s="2"/>
      <c r="S1135" s="2" t="s">
        <v>44</v>
      </c>
    </row>
    <row r="1136" ht="15.75" customHeight="1">
      <c r="A1136" s="2" t="s">
        <v>2804</v>
      </c>
      <c r="B1136" s="2" t="s">
        <v>2498</v>
      </c>
      <c r="C1136" s="2" t="s">
        <v>2590</v>
      </c>
      <c r="D1136" s="2" t="s">
        <v>2499</v>
      </c>
      <c r="E1136" s="2" t="s">
        <v>2500</v>
      </c>
      <c r="F1136" s="2" t="s">
        <v>2805</v>
      </c>
      <c r="G1136" s="2" t="s">
        <v>19</v>
      </c>
      <c r="I1136" s="2">
        <v>45.0</v>
      </c>
      <c r="K1136" s="2" t="s">
        <v>2806</v>
      </c>
      <c r="L1136" s="2"/>
      <c r="M1136" s="2" t="s">
        <v>2807</v>
      </c>
      <c r="N1136" s="2" t="s">
        <v>2807</v>
      </c>
      <c r="O1136" s="2" t="s">
        <v>290</v>
      </c>
      <c r="P1136" s="2" t="s">
        <v>36</v>
      </c>
      <c r="Q1136" s="2" t="str">
        <f t="shared" si="11"/>
        <v>Bill Title: Provide for infrastructure development - Bill Description: Provide for infrastructure development</v>
      </c>
      <c r="R1136" s="2"/>
    </row>
    <row r="1137" ht="15.75" customHeight="1">
      <c r="A1137" s="2" t="s">
        <v>2804</v>
      </c>
      <c r="B1137" s="2" t="s">
        <v>2498</v>
      </c>
      <c r="C1137" s="2" t="s">
        <v>2590</v>
      </c>
      <c r="D1137" s="2" t="s">
        <v>2499</v>
      </c>
      <c r="E1137" s="2" t="s">
        <v>2500</v>
      </c>
      <c r="F1137" s="2" t="s">
        <v>2808</v>
      </c>
      <c r="G1137" s="2" t="s">
        <v>19</v>
      </c>
      <c r="I1137" s="2">
        <v>40.0</v>
      </c>
      <c r="K1137" s="2" t="s">
        <v>2806</v>
      </c>
      <c r="L1137" s="2"/>
      <c r="M1137" s="2" t="s">
        <v>2809</v>
      </c>
      <c r="N1137" s="2" t="s">
        <v>2809</v>
      </c>
      <c r="O1137" s="2" t="s">
        <v>2810</v>
      </c>
      <c r="P1137" s="2" t="s">
        <v>1122</v>
      </c>
      <c r="Q1137" s="2" t="str">
        <f t="shared" si="11"/>
        <v>Bill Title: Generally revise public education funding - Bill Description: Generally revise public education funding</v>
      </c>
      <c r="R1137" s="2"/>
    </row>
    <row r="1138" ht="15.75" customHeight="1">
      <c r="A1138" s="2" t="s">
        <v>2804</v>
      </c>
      <c r="B1138" s="2" t="s">
        <v>2498</v>
      </c>
      <c r="C1138" s="2" t="s">
        <v>2590</v>
      </c>
      <c r="D1138" s="2" t="s">
        <v>2499</v>
      </c>
      <c r="E1138" s="2" t="s">
        <v>2500</v>
      </c>
      <c r="F1138" s="2" t="s">
        <v>2811</v>
      </c>
      <c r="G1138" s="2" t="s">
        <v>19</v>
      </c>
      <c r="I1138" s="2">
        <v>37.0</v>
      </c>
      <c r="K1138" s="2" t="s">
        <v>2806</v>
      </c>
      <c r="L1138" s="2"/>
      <c r="M1138" s="2" t="s">
        <v>2812</v>
      </c>
      <c r="N1138" s="2" t="s">
        <v>2812</v>
      </c>
      <c r="O1138" s="2" t="s">
        <v>1404</v>
      </c>
      <c r="P1138" s="2" t="s">
        <v>40</v>
      </c>
      <c r="Q1138" s="2" t="str">
        <f t="shared" si="11"/>
        <v>Bill Title: Revise highway revenue laws - Bill Description: Revise highway revenue laws</v>
      </c>
      <c r="R1138" s="2"/>
      <c r="S1138" s="2" t="s">
        <v>79</v>
      </c>
    </row>
    <row r="1139" ht="15.75" customHeight="1">
      <c r="A1139" s="2" t="s">
        <v>2804</v>
      </c>
      <c r="B1139" s="2" t="s">
        <v>2498</v>
      </c>
      <c r="C1139" s="2" t="s">
        <v>2590</v>
      </c>
      <c r="D1139" s="2" t="s">
        <v>2499</v>
      </c>
      <c r="E1139" s="2" t="s">
        <v>2500</v>
      </c>
      <c r="F1139" s="2" t="s">
        <v>2813</v>
      </c>
      <c r="G1139" s="2" t="s">
        <v>19</v>
      </c>
      <c r="I1139" s="2">
        <v>35.0</v>
      </c>
      <c r="K1139" s="2" t="s">
        <v>2806</v>
      </c>
      <c r="L1139" s="2"/>
      <c r="M1139" s="2" t="s">
        <v>2814</v>
      </c>
      <c r="N1139" s="2" t="s">
        <v>2814</v>
      </c>
      <c r="O1139" s="2" t="s">
        <v>290</v>
      </c>
      <c r="P1139" s="2" t="s">
        <v>118</v>
      </c>
      <c r="Q1139" s="2" t="str">
        <f t="shared" si="11"/>
        <v>Bill Title: Long-range building appropriations - Bill Description: Long-range building appropriations</v>
      </c>
      <c r="R1139" s="2"/>
    </row>
    <row r="1140" ht="15.75" customHeight="1">
      <c r="A1140" s="2" t="s">
        <v>2804</v>
      </c>
      <c r="B1140" s="2" t="s">
        <v>2498</v>
      </c>
      <c r="C1140" s="2" t="s">
        <v>2590</v>
      </c>
      <c r="D1140" s="2" t="s">
        <v>2499</v>
      </c>
      <c r="E1140" s="2" t="s">
        <v>2500</v>
      </c>
      <c r="F1140" s="2" t="s">
        <v>2815</v>
      </c>
      <c r="G1140" s="2" t="s">
        <v>19</v>
      </c>
      <c r="I1140" s="2">
        <v>33.0</v>
      </c>
      <c r="K1140" s="2" t="s">
        <v>2806</v>
      </c>
      <c r="L1140" s="2"/>
      <c r="M1140" s="2" t="s">
        <v>2816</v>
      </c>
      <c r="N1140" s="2" t="s">
        <v>2816</v>
      </c>
      <c r="O1140" s="2" t="s">
        <v>366</v>
      </c>
      <c r="P1140" s="2" t="s">
        <v>291</v>
      </c>
      <c r="Q1140" s="2" t="str">
        <f t="shared" si="11"/>
        <v>Bill Title: Implement CSKT water rights settlement - Bill Description: Implement CSKT water rights settlement</v>
      </c>
      <c r="R1140" s="2"/>
    </row>
    <row r="1141" ht="15.75" customHeight="1">
      <c r="A1141" s="2" t="s">
        <v>2804</v>
      </c>
      <c r="B1141" s="2" t="s">
        <v>2498</v>
      </c>
      <c r="C1141" s="2" t="s">
        <v>2590</v>
      </c>
      <c r="D1141" s="2" t="s">
        <v>2499</v>
      </c>
      <c r="E1141" s="2" t="s">
        <v>2500</v>
      </c>
      <c r="F1141" s="2" t="s">
        <v>2817</v>
      </c>
      <c r="G1141" s="2" t="s">
        <v>19</v>
      </c>
      <c r="I1141" s="2">
        <v>32.0</v>
      </c>
      <c r="K1141" s="2" t="s">
        <v>2806</v>
      </c>
      <c r="L1141" s="2"/>
      <c r="M1141" s="2" t="s">
        <v>2818</v>
      </c>
      <c r="N1141" s="2" t="s">
        <v>2818</v>
      </c>
      <c r="O1141" s="2" t="s">
        <v>23</v>
      </c>
      <c r="P1141" s="2" t="s">
        <v>413</v>
      </c>
      <c r="Q1141" s="2" t="str">
        <f t="shared" si="11"/>
        <v>Bill Title: Revise underground utility laws - Bill Description: Revise underground utility laws</v>
      </c>
      <c r="R1141" s="2"/>
    </row>
    <row r="1142" ht="15.75" customHeight="1">
      <c r="A1142" s="2" t="s">
        <v>2804</v>
      </c>
      <c r="B1142" s="2" t="s">
        <v>2498</v>
      </c>
      <c r="C1142" s="2" t="s">
        <v>2590</v>
      </c>
      <c r="D1142" s="2" t="s">
        <v>2499</v>
      </c>
      <c r="E1142" s="2" t="s">
        <v>2500</v>
      </c>
      <c r="F1142" s="2" t="s">
        <v>2819</v>
      </c>
      <c r="G1142" s="2" t="s">
        <v>19</v>
      </c>
      <c r="I1142" s="2">
        <v>31.0</v>
      </c>
      <c r="K1142" s="2" t="s">
        <v>2806</v>
      </c>
      <c r="L1142" s="2"/>
      <c r="M1142" s="2" t="s">
        <v>2820</v>
      </c>
      <c r="N1142" s="2" t="s">
        <v>2820</v>
      </c>
      <c r="O1142" s="2" t="s">
        <v>35</v>
      </c>
      <c r="P1142" s="2" t="s">
        <v>101</v>
      </c>
      <c r="Q1142" s="2" t="str">
        <f t="shared" si="11"/>
        <v>Bill Title: Renewable resource grants - Bill Description: Renewable resource grants</v>
      </c>
      <c r="R1142" s="2"/>
    </row>
    <row r="1143" ht="15.75" customHeight="1">
      <c r="A1143" s="2" t="s">
        <v>2804</v>
      </c>
      <c r="B1143" s="2" t="s">
        <v>2498</v>
      </c>
      <c r="C1143" s="2" t="s">
        <v>2590</v>
      </c>
      <c r="D1143" s="2" t="s">
        <v>2499</v>
      </c>
      <c r="E1143" s="2" t="s">
        <v>2500</v>
      </c>
      <c r="F1143" s="2" t="s">
        <v>2821</v>
      </c>
      <c r="G1143" s="2" t="s">
        <v>19</v>
      </c>
      <c r="I1143" s="2">
        <v>25.0</v>
      </c>
      <c r="K1143" s="2" t="s">
        <v>2806</v>
      </c>
      <c r="L1143" s="2"/>
      <c r="M1143" s="2" t="s">
        <v>2822</v>
      </c>
      <c r="N1143" s="2" t="s">
        <v>2822</v>
      </c>
      <c r="O1143" s="2" t="s">
        <v>2823</v>
      </c>
      <c r="P1143" s="2" t="s">
        <v>30</v>
      </c>
      <c r="Q1143" s="2" t="str">
        <f t="shared" si="11"/>
        <v>Bill Title: Provide funding for PERS defined benefit plan, revise GABA - Bill Description: Provide funding for PERS defined benefit plan, revise GABA</v>
      </c>
      <c r="R1143" s="2"/>
    </row>
    <row r="1144" ht="15.75" customHeight="1">
      <c r="A1144" s="2" t="s">
        <v>2804</v>
      </c>
      <c r="B1144" s="2" t="s">
        <v>2498</v>
      </c>
      <c r="C1144" s="2" t="s">
        <v>2590</v>
      </c>
      <c r="D1144" s="2" t="s">
        <v>2499</v>
      </c>
      <c r="E1144" s="2" t="s">
        <v>2500</v>
      </c>
      <c r="F1144" s="2" t="s">
        <v>2824</v>
      </c>
      <c r="G1144" s="2" t="s">
        <v>19</v>
      </c>
      <c r="I1144" s="2">
        <v>24.0</v>
      </c>
      <c r="K1144" s="2" t="s">
        <v>2806</v>
      </c>
      <c r="L1144" s="2"/>
      <c r="M1144" s="2" t="s">
        <v>2825</v>
      </c>
      <c r="N1144" s="2" t="s">
        <v>2825</v>
      </c>
      <c r="O1144" s="2" t="s">
        <v>704</v>
      </c>
      <c r="P1144" s="2" t="s">
        <v>2826</v>
      </c>
      <c r="Q1144" s="2" t="str">
        <f t="shared" si="11"/>
        <v>Bill Title: Generally revise tax reappraisal laws - Bill Description: Generally revise tax reappraisal laws</v>
      </c>
      <c r="R1144" s="2"/>
    </row>
    <row r="1145" ht="15.75" customHeight="1">
      <c r="A1145" s="2" t="s">
        <v>2804</v>
      </c>
      <c r="B1145" s="2" t="s">
        <v>2498</v>
      </c>
      <c r="C1145" s="2" t="s">
        <v>2590</v>
      </c>
      <c r="D1145" s="2" t="s">
        <v>2499</v>
      </c>
      <c r="E1145" s="2" t="s">
        <v>2500</v>
      </c>
      <c r="F1145" s="2" t="s">
        <v>2827</v>
      </c>
      <c r="G1145" s="2" t="s">
        <v>19</v>
      </c>
      <c r="I1145" s="2">
        <v>23.0</v>
      </c>
      <c r="K1145" s="2" t="s">
        <v>2806</v>
      </c>
      <c r="L1145" s="2"/>
      <c r="M1145" s="2" t="s">
        <v>2828</v>
      </c>
      <c r="N1145" s="2" t="s">
        <v>2828</v>
      </c>
      <c r="O1145" s="2" t="s">
        <v>143</v>
      </c>
      <c r="P1145" s="2" t="s">
        <v>90</v>
      </c>
      <c r="Q1145" s="2" t="str">
        <f t="shared" si="11"/>
        <v>Bill Title: Revise school funding related to facilities - Bill Description: Revise school funding related to facilities</v>
      </c>
      <c r="R1145" s="2"/>
    </row>
    <row r="1146" ht="15.75" customHeight="1">
      <c r="A1146" s="2" t="s">
        <v>2804</v>
      </c>
      <c r="B1146" s="2" t="s">
        <v>2498</v>
      </c>
      <c r="C1146" s="2" t="s">
        <v>2590</v>
      </c>
      <c r="D1146" s="2" t="s">
        <v>2499</v>
      </c>
      <c r="E1146" s="2" t="s">
        <v>2500</v>
      </c>
      <c r="F1146" s="2" t="s">
        <v>2829</v>
      </c>
      <c r="G1146" s="2" t="s">
        <v>19</v>
      </c>
      <c r="I1146" s="2">
        <v>18.0</v>
      </c>
      <c r="K1146" s="2" t="s">
        <v>2806</v>
      </c>
      <c r="L1146" s="2"/>
      <c r="M1146" s="2" t="s">
        <v>2830</v>
      </c>
      <c r="N1146" s="2" t="s">
        <v>2830</v>
      </c>
      <c r="O1146" s="2" t="s">
        <v>366</v>
      </c>
      <c r="P1146" s="2" t="s">
        <v>343</v>
      </c>
      <c r="Q1146" s="2" t="str">
        <f t="shared" si="11"/>
        <v>Bill Title: Generally revise laws related to oil and gas development - Bill Description: Generally revise laws related to oil and gas development</v>
      </c>
      <c r="R1146" s="2"/>
      <c r="S1146" s="2" t="s">
        <v>368</v>
      </c>
    </row>
    <row r="1147" ht="15.75" customHeight="1">
      <c r="A1147" s="2" t="s">
        <v>2804</v>
      </c>
      <c r="B1147" s="2" t="s">
        <v>2498</v>
      </c>
      <c r="C1147" s="2" t="s">
        <v>2590</v>
      </c>
      <c r="D1147" s="2" t="s">
        <v>2499</v>
      </c>
      <c r="E1147" s="2" t="s">
        <v>2500</v>
      </c>
      <c r="F1147" s="2" t="s">
        <v>2831</v>
      </c>
      <c r="G1147" s="2" t="s">
        <v>19</v>
      </c>
      <c r="I1147" s="2">
        <v>15.0</v>
      </c>
      <c r="K1147" s="2" t="s">
        <v>2806</v>
      </c>
      <c r="L1147" s="2"/>
      <c r="M1147" s="2" t="s">
        <v>2832</v>
      </c>
      <c r="N1147" s="2" t="s">
        <v>2832</v>
      </c>
      <c r="O1147" s="2" t="s">
        <v>214</v>
      </c>
      <c r="P1147" s="2" t="s">
        <v>184</v>
      </c>
      <c r="Q1147" s="2" t="str">
        <f t="shared" si="11"/>
        <v>Bill Title: Long-Range Building Bonding Program - Bill Description: Long-Range Building Bonding Program</v>
      </c>
      <c r="R1147" s="2"/>
    </row>
    <row r="1148" ht="15.75" customHeight="1">
      <c r="A1148" s="2" t="s">
        <v>2804</v>
      </c>
      <c r="B1148" s="2" t="s">
        <v>2498</v>
      </c>
      <c r="C1148" s="2" t="s">
        <v>2590</v>
      </c>
      <c r="D1148" s="2" t="s">
        <v>2499</v>
      </c>
      <c r="E1148" s="2" t="s">
        <v>2500</v>
      </c>
      <c r="F1148" s="2" t="s">
        <v>2833</v>
      </c>
      <c r="G1148" s="2" t="s">
        <v>19</v>
      </c>
      <c r="I1148" s="2">
        <v>14.0</v>
      </c>
      <c r="K1148" s="2" t="s">
        <v>2806</v>
      </c>
      <c r="L1148" s="2"/>
      <c r="M1148" s="2" t="s">
        <v>2834</v>
      </c>
      <c r="N1148" s="2" t="s">
        <v>2834</v>
      </c>
      <c r="O1148" s="2" t="s">
        <v>29</v>
      </c>
      <c r="P1148" s="2" t="s">
        <v>101</v>
      </c>
      <c r="Q1148" s="2" t="str">
        <f t="shared" si="11"/>
        <v>Bill Title: Replace RIGWA with permit fee for sand and gravel operations - Bill Description: Replace RIGWA with permit fee for sand and gravel operations</v>
      </c>
      <c r="R1148" s="2"/>
    </row>
    <row r="1149" ht="15.75" customHeight="1">
      <c r="A1149" s="2" t="s">
        <v>2804</v>
      </c>
      <c r="B1149" s="2" t="s">
        <v>2498</v>
      </c>
      <c r="C1149" s="2" t="s">
        <v>2590</v>
      </c>
      <c r="D1149" s="2" t="s">
        <v>2499</v>
      </c>
      <c r="E1149" s="2" t="s">
        <v>2500</v>
      </c>
      <c r="F1149" s="2" t="s">
        <v>2835</v>
      </c>
      <c r="G1149" s="2" t="s">
        <v>19</v>
      </c>
      <c r="I1149" s="2">
        <v>13.0</v>
      </c>
      <c r="K1149" s="2" t="s">
        <v>2806</v>
      </c>
      <c r="L1149" s="2"/>
      <c r="M1149" s="2" t="s">
        <v>2836</v>
      </c>
      <c r="N1149" s="2" t="s">
        <v>2836</v>
      </c>
      <c r="O1149" s="2" t="s">
        <v>366</v>
      </c>
      <c r="P1149" s="2" t="s">
        <v>410</v>
      </c>
      <c r="Q1149" s="2" t="str">
        <f t="shared" si="11"/>
        <v>Bill Title: Revise education funding laws related to oil and gas production taxes - Bill Description: Revise education funding laws related to oil and gas production taxes</v>
      </c>
      <c r="R1149" s="2"/>
    </row>
    <row r="1150" ht="15.75" customHeight="1">
      <c r="A1150" s="2" t="s">
        <v>2804</v>
      </c>
      <c r="B1150" s="2" t="s">
        <v>2498</v>
      </c>
      <c r="C1150" s="2" t="s">
        <v>2590</v>
      </c>
      <c r="D1150" s="2" t="s">
        <v>2499</v>
      </c>
      <c r="E1150" s="2" t="s">
        <v>2500</v>
      </c>
      <c r="F1150" s="2" t="s">
        <v>2837</v>
      </c>
      <c r="G1150" s="2" t="s">
        <v>19</v>
      </c>
      <c r="I1150" s="2">
        <v>12.0</v>
      </c>
      <c r="K1150" s="2" t="s">
        <v>2806</v>
      </c>
      <c r="L1150" s="2"/>
      <c r="M1150" s="2" t="s">
        <v>2820</v>
      </c>
      <c r="N1150" s="2" t="s">
        <v>2820</v>
      </c>
      <c r="O1150" s="2" t="s">
        <v>35</v>
      </c>
      <c r="P1150" s="2" t="s">
        <v>410</v>
      </c>
      <c r="Q1150" s="2" t="str">
        <f t="shared" si="11"/>
        <v>Bill Title: Renewable resource grants - Bill Description: Renewable resource grants</v>
      </c>
      <c r="R1150" s="2"/>
      <c r="S1150" s="2" t="s">
        <v>145</v>
      </c>
    </row>
    <row r="1151" ht="15.75" customHeight="1">
      <c r="A1151" s="2" t="s">
        <v>2804</v>
      </c>
      <c r="B1151" s="2" t="s">
        <v>2498</v>
      </c>
      <c r="C1151" s="2" t="s">
        <v>2590</v>
      </c>
      <c r="D1151" s="2" t="s">
        <v>2499</v>
      </c>
      <c r="E1151" s="2" t="s">
        <v>2500</v>
      </c>
      <c r="F1151" s="2" t="s">
        <v>2838</v>
      </c>
      <c r="G1151" s="2" t="s">
        <v>19</v>
      </c>
      <c r="I1151" s="2">
        <v>11.0</v>
      </c>
      <c r="K1151" s="2" t="s">
        <v>2806</v>
      </c>
      <c r="L1151" s="2"/>
      <c r="M1151" s="2" t="s">
        <v>2528</v>
      </c>
      <c r="N1151" s="2" t="s">
        <v>2528</v>
      </c>
      <c r="O1151" s="2" t="s">
        <v>290</v>
      </c>
      <c r="P1151" s="2" t="s">
        <v>204</v>
      </c>
      <c r="Q1151" s="2" t="str">
        <f t="shared" si="11"/>
        <v>Bill Title: Generally revise building code program laws - Bill Description: Generally revise building code program laws</v>
      </c>
      <c r="R1151" s="2"/>
    </row>
    <row r="1152" ht="15.75" customHeight="1">
      <c r="A1152" s="2" t="s">
        <v>2804</v>
      </c>
      <c r="B1152" s="2" t="s">
        <v>2498</v>
      </c>
      <c r="C1152" s="2" t="s">
        <v>2590</v>
      </c>
      <c r="D1152" s="2" t="s">
        <v>2499</v>
      </c>
      <c r="E1152" s="2" t="s">
        <v>2500</v>
      </c>
      <c r="F1152" s="2" t="s">
        <v>2839</v>
      </c>
      <c r="G1152" s="2" t="s">
        <v>19</v>
      </c>
      <c r="I1152" s="2">
        <v>11.0</v>
      </c>
      <c r="K1152" s="2" t="s">
        <v>2806</v>
      </c>
      <c r="L1152" s="2"/>
      <c r="M1152" s="2" t="s">
        <v>2840</v>
      </c>
      <c r="N1152" s="2" t="s">
        <v>2840</v>
      </c>
      <c r="O1152" s="2" t="s">
        <v>366</v>
      </c>
      <c r="P1152" s="2" t="s">
        <v>101</v>
      </c>
      <c r="Q1152" s="2" t="str">
        <f t="shared" si="11"/>
        <v>Bill Title: Revise K-12 funding laws related to oil and natural gas production taxes - Bill Description: Revise K-12 funding laws related to oil and natural gas production taxes</v>
      </c>
      <c r="R1152" s="2"/>
    </row>
    <row r="1153" ht="15.75" customHeight="1">
      <c r="A1153" s="2" t="s">
        <v>2804</v>
      </c>
      <c r="B1153" s="2" t="s">
        <v>2498</v>
      </c>
      <c r="C1153" s="2" t="s">
        <v>2590</v>
      </c>
      <c r="D1153" s="2" t="s">
        <v>2499</v>
      </c>
      <c r="E1153" s="2" t="s">
        <v>2500</v>
      </c>
      <c r="F1153" s="2" t="s">
        <v>2841</v>
      </c>
      <c r="G1153" s="2" t="s">
        <v>19</v>
      </c>
      <c r="I1153" s="2">
        <v>9.0</v>
      </c>
      <c r="K1153" s="2" t="s">
        <v>2806</v>
      </c>
      <c r="L1153" s="2"/>
      <c r="M1153" s="2" t="s">
        <v>2842</v>
      </c>
      <c r="N1153" s="2" t="s">
        <v>2842</v>
      </c>
      <c r="O1153" s="2" t="s">
        <v>366</v>
      </c>
      <c r="P1153" s="2" t="s">
        <v>101</v>
      </c>
      <c r="Q1153" s="2" t="str">
        <f t="shared" si="11"/>
        <v>Bill Title: Revise education funding laws related to oil and natural gas production taxes - Bill Description: Revise education funding laws related to oil and natural gas production taxes</v>
      </c>
      <c r="R1153" s="2"/>
    </row>
    <row r="1154" ht="15.75" customHeight="1">
      <c r="A1154" s="2" t="s">
        <v>2804</v>
      </c>
      <c r="B1154" s="2" t="s">
        <v>2498</v>
      </c>
      <c r="C1154" s="2" t="s">
        <v>2590</v>
      </c>
      <c r="D1154" s="2" t="s">
        <v>2499</v>
      </c>
      <c r="E1154" s="2" t="s">
        <v>2500</v>
      </c>
      <c r="F1154" s="2" t="s">
        <v>2843</v>
      </c>
      <c r="G1154" s="2" t="s">
        <v>19</v>
      </c>
      <c r="I1154" s="2">
        <v>9.0</v>
      </c>
      <c r="K1154" s="2" t="s">
        <v>2806</v>
      </c>
      <c r="L1154" s="2"/>
      <c r="M1154" s="2" t="s">
        <v>2844</v>
      </c>
      <c r="N1154" s="2" t="s">
        <v>2844</v>
      </c>
      <c r="O1154" s="2" t="s">
        <v>274</v>
      </c>
      <c r="P1154" s="2" t="s">
        <v>2845</v>
      </c>
      <c r="Q1154" s="2" t="str">
        <f t="shared" si="11"/>
        <v>Bill Title: Provide for renewable resource grants - Bill Description: Provide for renewable resource grants</v>
      </c>
      <c r="R1154" s="2"/>
    </row>
    <row r="1155" ht="15.75" customHeight="1">
      <c r="A1155" s="2" t="s">
        <v>2804</v>
      </c>
      <c r="B1155" s="2" t="s">
        <v>2498</v>
      </c>
      <c r="C1155" s="2" t="s">
        <v>2590</v>
      </c>
      <c r="D1155" s="2" t="s">
        <v>2499</v>
      </c>
      <c r="E1155" s="2" t="s">
        <v>2500</v>
      </c>
      <c r="F1155" s="2" t="s">
        <v>2846</v>
      </c>
      <c r="G1155" s="2" t="s">
        <v>19</v>
      </c>
      <c r="I1155" s="2">
        <v>9.0</v>
      </c>
      <c r="K1155" s="2" t="s">
        <v>2806</v>
      </c>
      <c r="L1155" s="2"/>
      <c r="M1155" s="2" t="s">
        <v>2847</v>
      </c>
      <c r="N1155" s="2" t="s">
        <v>2847</v>
      </c>
      <c r="O1155" s="2" t="s">
        <v>1265</v>
      </c>
      <c r="P1155" s="2" t="s">
        <v>2203</v>
      </c>
      <c r="Q1155" s="2" t="str">
        <f t="shared" si="11"/>
        <v>Bill Title: Revise regional water laws - Bill Description: Revise regional water laws</v>
      </c>
      <c r="R1155" s="2"/>
    </row>
    <row r="1156" ht="15.75" customHeight="1">
      <c r="A1156" s="2" t="s">
        <v>2804</v>
      </c>
      <c r="B1156" s="2" t="s">
        <v>2498</v>
      </c>
      <c r="C1156" s="2" t="s">
        <v>2590</v>
      </c>
      <c r="D1156" s="2" t="s">
        <v>2499</v>
      </c>
      <c r="E1156" s="2" t="s">
        <v>2500</v>
      </c>
      <c r="F1156" s="2" t="s">
        <v>2848</v>
      </c>
      <c r="G1156" s="2" t="s">
        <v>19</v>
      </c>
      <c r="I1156" s="2">
        <v>9.0</v>
      </c>
      <c r="K1156" s="2" t="s">
        <v>2806</v>
      </c>
      <c r="L1156" s="2"/>
      <c r="M1156" s="2" t="s">
        <v>2849</v>
      </c>
      <c r="N1156" s="2" t="s">
        <v>2849</v>
      </c>
      <c r="O1156" s="2" t="s">
        <v>1265</v>
      </c>
      <c r="P1156" s="2" t="s">
        <v>2850</v>
      </c>
      <c r="Q1156" s="2" t="str">
        <f t="shared" si="11"/>
        <v>Bill Title: Renewable resource bonds and loans - Bill Description: Renewable resource bonds and loans</v>
      </c>
      <c r="R1156" s="2"/>
      <c r="S1156" s="2" t="s">
        <v>145</v>
      </c>
    </row>
    <row r="1157" ht="15.75" customHeight="1">
      <c r="A1157" s="2" t="s">
        <v>2804</v>
      </c>
      <c r="B1157" s="2" t="s">
        <v>2498</v>
      </c>
      <c r="C1157" s="2" t="s">
        <v>2590</v>
      </c>
      <c r="D1157" s="2" t="s">
        <v>2499</v>
      </c>
      <c r="E1157" s="2" t="s">
        <v>2500</v>
      </c>
      <c r="F1157" s="2" t="s">
        <v>2851</v>
      </c>
      <c r="G1157" s="2" t="s">
        <v>19</v>
      </c>
      <c r="I1157" s="2">
        <v>9.0</v>
      </c>
      <c r="K1157" s="2" t="s">
        <v>2806</v>
      </c>
      <c r="L1157" s="2"/>
      <c r="M1157" s="2" t="s">
        <v>2852</v>
      </c>
      <c r="N1157" s="2" t="s">
        <v>2852</v>
      </c>
      <c r="O1157" s="2" t="s">
        <v>23</v>
      </c>
      <c r="P1157" s="2" t="s">
        <v>2274</v>
      </c>
      <c r="Q1157" s="2" t="str">
        <f t="shared" si="11"/>
        <v>Bill Title: Requiring school districts to budget 25% of total oil and nat. gas prod. taxes - Bill Description: Requiring school districts to budget 25% of total oil and nat. gas prod. taxes</v>
      </c>
      <c r="R1157" s="2"/>
    </row>
    <row r="1158" ht="15.75" customHeight="1">
      <c r="A1158" s="2" t="s">
        <v>2804</v>
      </c>
      <c r="B1158" s="2" t="s">
        <v>2498</v>
      </c>
      <c r="C1158" s="2" t="s">
        <v>2590</v>
      </c>
      <c r="D1158" s="2" t="s">
        <v>2499</v>
      </c>
      <c r="E1158" s="2" t="s">
        <v>2500</v>
      </c>
      <c r="F1158" s="2" t="s">
        <v>2853</v>
      </c>
      <c r="G1158" s="2" t="s">
        <v>19</v>
      </c>
      <c r="I1158" s="2">
        <v>9.0</v>
      </c>
      <c r="K1158" s="2" t="s">
        <v>2806</v>
      </c>
      <c r="L1158" s="2"/>
      <c r="M1158" s="2" t="s">
        <v>2854</v>
      </c>
      <c r="N1158" s="2" t="s">
        <v>2854</v>
      </c>
      <c r="O1158" s="2" t="s">
        <v>92</v>
      </c>
      <c r="P1158" s="2" t="s">
        <v>30</v>
      </c>
      <c r="Q1158" s="2" t="str">
        <f t="shared" si="11"/>
        <v>Bill Title: Revise special fuel user permit laws - Bill Description: Revise special fuel user permit laws</v>
      </c>
      <c r="R1158" s="2"/>
    </row>
    <row r="1159" ht="15.75" customHeight="1">
      <c r="A1159" s="2" t="s">
        <v>2804</v>
      </c>
      <c r="B1159" s="2" t="s">
        <v>2498</v>
      </c>
      <c r="C1159" s="2" t="s">
        <v>2590</v>
      </c>
      <c r="D1159" s="2" t="s">
        <v>2499</v>
      </c>
      <c r="E1159" s="2" t="s">
        <v>2500</v>
      </c>
      <c r="F1159" s="2" t="s">
        <v>2855</v>
      </c>
      <c r="G1159" s="2" t="s">
        <v>19</v>
      </c>
      <c r="I1159" s="2">
        <v>8.0</v>
      </c>
      <c r="K1159" s="2" t="s">
        <v>2806</v>
      </c>
      <c r="L1159" s="2"/>
      <c r="M1159" s="2" t="s">
        <v>2856</v>
      </c>
      <c r="N1159" s="2" t="s">
        <v>2856</v>
      </c>
      <c r="O1159" s="2" t="s">
        <v>92</v>
      </c>
      <c r="P1159" s="2" t="s">
        <v>36</v>
      </c>
      <c r="Q1159" s="2" t="str">
        <f t="shared" si="11"/>
        <v>Bill Title: Exempt school districts from fuel taxes - Bill Description: Exempt school districts from fuel taxes</v>
      </c>
      <c r="R1159" s="2"/>
    </row>
    <row r="1160" ht="15.75" customHeight="1">
      <c r="A1160" s="2" t="s">
        <v>2804</v>
      </c>
      <c r="B1160" s="2" t="s">
        <v>2498</v>
      </c>
      <c r="C1160" s="2" t="s">
        <v>2590</v>
      </c>
      <c r="D1160" s="2" t="s">
        <v>2499</v>
      </c>
      <c r="E1160" s="2" t="s">
        <v>2500</v>
      </c>
      <c r="F1160" s="2" t="s">
        <v>2857</v>
      </c>
      <c r="G1160" s="2" t="s">
        <v>19</v>
      </c>
      <c r="I1160" s="2">
        <v>8.0</v>
      </c>
      <c r="K1160" s="2" t="s">
        <v>2806</v>
      </c>
      <c r="L1160" s="2"/>
      <c r="M1160" s="2" t="s">
        <v>2858</v>
      </c>
      <c r="N1160" s="2" t="s">
        <v>2858</v>
      </c>
      <c r="O1160" s="2" t="s">
        <v>1229</v>
      </c>
      <c r="P1160" s="2" t="s">
        <v>2859</v>
      </c>
      <c r="Q1160" s="2" t="str">
        <f t="shared" si="11"/>
        <v>Bill Title: Generally revise electric vehicle laws and fees - Bill Description: Generally revise electric vehicle laws and fees</v>
      </c>
      <c r="R1160" s="2"/>
      <c r="S1160" s="2" t="s">
        <v>79</v>
      </c>
    </row>
    <row r="1161" ht="15.75" customHeight="1">
      <c r="A1161" s="2" t="s">
        <v>2804</v>
      </c>
      <c r="B1161" s="2" t="s">
        <v>2498</v>
      </c>
      <c r="C1161" s="2" t="s">
        <v>2590</v>
      </c>
      <c r="D1161" s="2" t="s">
        <v>2499</v>
      </c>
      <c r="E1161" s="2" t="s">
        <v>2500</v>
      </c>
      <c r="F1161" s="2" t="s">
        <v>2860</v>
      </c>
      <c r="G1161" s="2" t="s">
        <v>19</v>
      </c>
      <c r="I1161" s="2">
        <v>8.0</v>
      </c>
      <c r="K1161" s="2" t="s">
        <v>2806</v>
      </c>
      <c r="L1161" s="2"/>
      <c r="M1161" s="2" t="s">
        <v>2861</v>
      </c>
      <c r="N1161" s="2" t="s">
        <v>2861</v>
      </c>
      <c r="O1161" s="2" t="s">
        <v>704</v>
      </c>
      <c r="P1161" s="2" t="s">
        <v>2859</v>
      </c>
      <c r="Q1161" s="2" t="str">
        <f t="shared" si="11"/>
        <v>Bill Title: Require notice of oil or gas lease sale - Bill Description: Require notice of oil or gas lease sale</v>
      </c>
      <c r="R1161" s="2"/>
    </row>
    <row r="1162" ht="15.75" customHeight="1">
      <c r="A1162" s="2" t="s">
        <v>2804</v>
      </c>
      <c r="B1162" s="2" t="s">
        <v>2498</v>
      </c>
      <c r="C1162" s="2" t="s">
        <v>2590</v>
      </c>
      <c r="D1162" s="2" t="s">
        <v>2499</v>
      </c>
      <c r="E1162" s="2" t="s">
        <v>2500</v>
      </c>
      <c r="F1162" s="2" t="s">
        <v>2862</v>
      </c>
      <c r="G1162" s="2" t="s">
        <v>19</v>
      </c>
      <c r="I1162" s="2">
        <v>8.0</v>
      </c>
      <c r="K1162" s="2" t="s">
        <v>2806</v>
      </c>
      <c r="L1162" s="2"/>
      <c r="M1162" s="2" t="s">
        <v>2863</v>
      </c>
      <c r="N1162" s="2" t="s">
        <v>2863</v>
      </c>
      <c r="O1162" s="2" t="s">
        <v>23</v>
      </c>
      <c r="P1162" s="2" t="s">
        <v>144</v>
      </c>
      <c r="Q1162" s="2" t="str">
        <f t="shared" si="11"/>
        <v>Bill Title: Increase amount of oil and nat. gas prod. taxes retained by school district - Bill Description: Increase amount of oil and nat. gas prod. taxes retained by school district</v>
      </c>
      <c r="R1162" s="2"/>
    </row>
    <row r="1163" ht="15.75" customHeight="1">
      <c r="A1163" s="2" t="s">
        <v>2804</v>
      </c>
      <c r="B1163" s="2" t="s">
        <v>2498</v>
      </c>
      <c r="C1163" s="2" t="s">
        <v>2590</v>
      </c>
      <c r="D1163" s="2" t="s">
        <v>2499</v>
      </c>
      <c r="E1163" s="2" t="s">
        <v>2500</v>
      </c>
      <c r="F1163" s="2" t="s">
        <v>2864</v>
      </c>
      <c r="G1163" s="2" t="s">
        <v>19</v>
      </c>
      <c r="I1163" s="2">
        <v>8.0</v>
      </c>
      <c r="K1163" s="2" t="s">
        <v>2806</v>
      </c>
      <c r="L1163" s="2"/>
      <c r="M1163" s="2" t="s">
        <v>2865</v>
      </c>
      <c r="N1163" s="2" t="s">
        <v>2865</v>
      </c>
      <c r="O1163" s="2" t="s">
        <v>704</v>
      </c>
      <c r="P1163" s="2" t="s">
        <v>101</v>
      </c>
      <c r="Q1163" s="2" t="str">
        <f t="shared" si="11"/>
        <v>Bill Title: Establish oil and gas education account - Bill Description: Establish oil and gas education account</v>
      </c>
      <c r="R1163" s="2"/>
    </row>
    <row r="1164" ht="15.75" customHeight="1">
      <c r="A1164" s="2" t="s">
        <v>2804</v>
      </c>
      <c r="B1164" s="2" t="s">
        <v>2498</v>
      </c>
      <c r="C1164" s="2" t="s">
        <v>2590</v>
      </c>
      <c r="D1164" s="2" t="s">
        <v>2499</v>
      </c>
      <c r="E1164" s="2" t="s">
        <v>2500</v>
      </c>
      <c r="F1164" s="2" t="s">
        <v>2866</v>
      </c>
      <c r="G1164" s="2" t="s">
        <v>19</v>
      </c>
      <c r="I1164" s="2">
        <v>7.0</v>
      </c>
      <c r="K1164" s="2" t="s">
        <v>2806</v>
      </c>
      <c r="L1164" s="2"/>
      <c r="M1164" s="2" t="s">
        <v>2867</v>
      </c>
      <c r="N1164" s="2" t="s">
        <v>2867</v>
      </c>
      <c r="O1164" s="2" t="s">
        <v>1441</v>
      </c>
      <c r="P1164" s="2" t="s">
        <v>552</v>
      </c>
      <c r="Q1164" s="2" t="str">
        <f t="shared" si="11"/>
        <v>Bill Title: Repeal local option fuel tax - Bill Description: Repeal local option fuel tax</v>
      </c>
      <c r="R1164" s="2"/>
      <c r="S1164" s="2" t="s">
        <v>79</v>
      </c>
    </row>
    <row r="1165" ht="15.75" customHeight="1">
      <c r="A1165" s="2" t="s">
        <v>2804</v>
      </c>
      <c r="B1165" s="2" t="s">
        <v>2498</v>
      </c>
      <c r="C1165" s="2" t="s">
        <v>2590</v>
      </c>
      <c r="D1165" s="2" t="s">
        <v>2499</v>
      </c>
      <c r="E1165" s="2" t="s">
        <v>2500</v>
      </c>
      <c r="F1165" s="2" t="s">
        <v>2868</v>
      </c>
      <c r="G1165" s="2" t="s">
        <v>19</v>
      </c>
      <c r="I1165" s="2">
        <v>7.0</v>
      </c>
      <c r="K1165" s="2" t="s">
        <v>2806</v>
      </c>
      <c r="L1165" s="2"/>
      <c r="M1165" s="2" t="s">
        <v>2869</v>
      </c>
      <c r="N1165" s="2" t="s">
        <v>2869</v>
      </c>
      <c r="O1165" s="2" t="s">
        <v>2870</v>
      </c>
      <c r="P1165" s="2" t="s">
        <v>1005</v>
      </c>
      <c r="Q1165" s="2" t="str">
        <f t="shared" si="11"/>
        <v>Bill Title: Revise bond requirements for public schools - Bill Description: Revise bond requirements for public schools</v>
      </c>
      <c r="R1165" s="2"/>
    </row>
    <row r="1166" ht="15.75" customHeight="1">
      <c r="A1166" s="2" t="s">
        <v>2804</v>
      </c>
      <c r="B1166" s="2" t="s">
        <v>2498</v>
      </c>
      <c r="C1166" s="2" t="s">
        <v>2590</v>
      </c>
      <c r="D1166" s="2" t="s">
        <v>2499</v>
      </c>
      <c r="E1166" s="2" t="s">
        <v>2500</v>
      </c>
      <c r="F1166" s="2" t="s">
        <v>2871</v>
      </c>
      <c r="G1166" s="2" t="s">
        <v>19</v>
      </c>
      <c r="I1166" s="2">
        <v>6.0</v>
      </c>
      <c r="K1166" s="2" t="s">
        <v>2806</v>
      </c>
      <c r="L1166" s="2"/>
      <c r="M1166" s="2" t="s">
        <v>2872</v>
      </c>
      <c r="N1166" s="2" t="s">
        <v>2872</v>
      </c>
      <c r="O1166" s="2" t="s">
        <v>128</v>
      </c>
      <c r="P1166" s="2" t="s">
        <v>101</v>
      </c>
      <c r="Q1166" s="2" t="str">
        <f t="shared" si="11"/>
        <v>Bill Title: Clarify wind generation facility impact fee for local governmental units - Bill Description: Clarify wind generation facility impact fee for local governmental units</v>
      </c>
      <c r="R1166" s="2"/>
      <c r="S1166" s="2" t="s">
        <v>65</v>
      </c>
    </row>
    <row r="1167" ht="15.75" customHeight="1">
      <c r="A1167" s="2" t="s">
        <v>2804</v>
      </c>
      <c r="B1167" s="2" t="s">
        <v>2498</v>
      </c>
      <c r="C1167" s="2" t="s">
        <v>2590</v>
      </c>
      <c r="D1167" s="2" t="s">
        <v>2499</v>
      </c>
      <c r="E1167" s="2" t="s">
        <v>2500</v>
      </c>
      <c r="F1167" s="2" t="s">
        <v>2873</v>
      </c>
      <c r="G1167" s="2" t="s">
        <v>19</v>
      </c>
      <c r="I1167" s="2">
        <v>6.0</v>
      </c>
      <c r="K1167" s="2" t="s">
        <v>2806</v>
      </c>
      <c r="L1167" s="2"/>
      <c r="M1167" s="2" t="s">
        <v>2874</v>
      </c>
      <c r="N1167" s="2" t="s">
        <v>2874</v>
      </c>
      <c r="O1167" s="2" t="s">
        <v>23</v>
      </c>
      <c r="P1167" s="2" t="s">
        <v>478</v>
      </c>
      <c r="Q1167" s="2" t="str">
        <f t="shared" si="11"/>
        <v>Bill Title: Exempt certain schools from oil and gas tax allocations and limit provisions - Bill Description: Exempt certain schools from oil and gas tax allocations and limit provisions</v>
      </c>
      <c r="R1167" s="2"/>
    </row>
    <row r="1168" ht="15.75" customHeight="1">
      <c r="A1168" s="2" t="s">
        <v>2804</v>
      </c>
      <c r="B1168" s="2" t="s">
        <v>2498</v>
      </c>
      <c r="C1168" s="2" t="s">
        <v>2590</v>
      </c>
      <c r="D1168" s="2" t="s">
        <v>2499</v>
      </c>
      <c r="E1168" s="2" t="s">
        <v>2500</v>
      </c>
      <c r="F1168" s="2" t="s">
        <v>2875</v>
      </c>
      <c r="G1168" s="2" t="s">
        <v>19</v>
      </c>
      <c r="I1168" s="2">
        <v>6.0</v>
      </c>
      <c r="K1168" s="2" t="s">
        <v>2806</v>
      </c>
      <c r="L1168" s="2"/>
      <c r="M1168" s="2" t="s">
        <v>2876</v>
      </c>
      <c r="N1168" s="2" t="s">
        <v>2876</v>
      </c>
      <c r="O1168" s="2" t="s">
        <v>2877</v>
      </c>
      <c r="P1168" s="2" t="s">
        <v>118</v>
      </c>
      <c r="Q1168" s="2" t="str">
        <f t="shared" si="11"/>
        <v>Bill Title: Generally revise electric vehicle laws - Bill Description: Generally revise electric vehicle laws</v>
      </c>
      <c r="R1168" s="2"/>
      <c r="S1168" s="2" t="s">
        <v>79</v>
      </c>
    </row>
    <row r="1169" ht="15.75" customHeight="1">
      <c r="A1169" s="2" t="s">
        <v>2804</v>
      </c>
      <c r="B1169" s="2" t="s">
        <v>2498</v>
      </c>
      <c r="C1169" s="2" t="s">
        <v>2590</v>
      </c>
      <c r="D1169" s="2" t="s">
        <v>2499</v>
      </c>
      <c r="E1169" s="2" t="s">
        <v>2500</v>
      </c>
      <c r="F1169" s="2" t="s">
        <v>2878</v>
      </c>
      <c r="G1169" s="2" t="s">
        <v>19</v>
      </c>
      <c r="I1169" s="2">
        <v>5.0</v>
      </c>
      <c r="K1169" s="2" t="s">
        <v>2806</v>
      </c>
      <c r="L1169" s="2"/>
      <c r="M1169" s="2" t="s">
        <v>2879</v>
      </c>
      <c r="N1169" s="2" t="s">
        <v>2879</v>
      </c>
      <c r="O1169" s="2" t="s">
        <v>704</v>
      </c>
      <c r="P1169" s="2" t="s">
        <v>90</v>
      </c>
      <c r="Q1169" s="2" t="str">
        <f t="shared" si="11"/>
        <v>Bill Title: Create lien on oil and gas proceeds for owners of interest - Bill Description: Create lien on oil and gas proceeds for owners of interest</v>
      </c>
      <c r="R1169" s="2"/>
    </row>
    <row r="1170" ht="15.75" customHeight="1">
      <c r="A1170" s="2" t="s">
        <v>2804</v>
      </c>
      <c r="B1170" s="2" t="s">
        <v>2498</v>
      </c>
      <c r="C1170" s="2" t="s">
        <v>2590</v>
      </c>
      <c r="D1170" s="2" t="s">
        <v>2499</v>
      </c>
      <c r="E1170" s="2" t="s">
        <v>2500</v>
      </c>
      <c r="F1170" s="2" t="s">
        <v>2880</v>
      </c>
      <c r="G1170" s="2" t="s">
        <v>19</v>
      </c>
      <c r="I1170" s="2">
        <v>5.0</v>
      </c>
      <c r="K1170" s="2" t="s">
        <v>2806</v>
      </c>
      <c r="L1170" s="2"/>
      <c r="M1170" s="2" t="s">
        <v>2881</v>
      </c>
      <c r="N1170" s="2" t="s">
        <v>2881</v>
      </c>
      <c r="O1170" s="2" t="s">
        <v>2882</v>
      </c>
      <c r="P1170" s="2" t="s">
        <v>144</v>
      </c>
      <c r="Q1170" s="2" t="str">
        <f t="shared" si="11"/>
        <v>Bill Title: Revise veterans home loan program laws - Bill Description: Revise veterans home loan program laws</v>
      </c>
      <c r="R1170" s="2"/>
    </row>
    <row r="1171" ht="15.75" customHeight="1">
      <c r="A1171" s="2" t="s">
        <v>2804</v>
      </c>
      <c r="B1171" s="2" t="s">
        <v>2498</v>
      </c>
      <c r="C1171" s="2" t="s">
        <v>2590</v>
      </c>
      <c r="D1171" s="2" t="s">
        <v>2499</v>
      </c>
      <c r="E1171" s="2" t="s">
        <v>2500</v>
      </c>
      <c r="F1171" s="2" t="s">
        <v>2548</v>
      </c>
      <c r="G1171" s="2" t="s">
        <v>19</v>
      </c>
      <c r="I1171" s="2">
        <v>5.0</v>
      </c>
      <c r="K1171" s="2" t="s">
        <v>2806</v>
      </c>
      <c r="L1171" s="2"/>
      <c r="M1171" s="2" t="s">
        <v>2549</v>
      </c>
      <c r="N1171" s="2" t="s">
        <v>2549</v>
      </c>
      <c r="O1171" s="2" t="s">
        <v>274</v>
      </c>
      <c r="P1171" s="2" t="s">
        <v>118</v>
      </c>
      <c r="Q1171" s="2" t="str">
        <f t="shared" si="11"/>
        <v>Bill Title: Renewable Resource Grants - Bill Description: Renewable Resource Grants</v>
      </c>
      <c r="R1171" s="2"/>
      <c r="S1171" s="2" t="s">
        <v>145</v>
      </c>
    </row>
    <row r="1172" ht="15.75" customHeight="1">
      <c r="A1172" s="2" t="s">
        <v>2804</v>
      </c>
      <c r="B1172" s="2" t="s">
        <v>2498</v>
      </c>
      <c r="C1172" s="2" t="s">
        <v>2590</v>
      </c>
      <c r="D1172" s="2" t="s">
        <v>2499</v>
      </c>
      <c r="E1172" s="2" t="s">
        <v>2500</v>
      </c>
      <c r="F1172" s="2" t="s">
        <v>2883</v>
      </c>
      <c r="G1172" s="2" t="s">
        <v>19</v>
      </c>
      <c r="I1172" s="2">
        <v>5.0</v>
      </c>
      <c r="K1172" s="2" t="s">
        <v>2806</v>
      </c>
      <c r="L1172" s="2"/>
      <c r="M1172" s="2" t="s">
        <v>2884</v>
      </c>
      <c r="N1172" s="2" t="s">
        <v>2884</v>
      </c>
      <c r="O1172" s="2" t="s">
        <v>2885</v>
      </c>
      <c r="P1172" s="2" t="s">
        <v>101</v>
      </c>
      <c r="Q1172" s="2" t="str">
        <f t="shared" si="11"/>
        <v>Bill Title: Provide for job creation tax credits - Bill Description: Provide for job creation tax credits</v>
      </c>
      <c r="R1172" s="2"/>
    </row>
    <row r="1173" ht="15.75" customHeight="1">
      <c r="A1173" s="2" t="s">
        <v>2804</v>
      </c>
      <c r="B1173" s="2" t="s">
        <v>2498</v>
      </c>
      <c r="C1173" s="2" t="s">
        <v>2590</v>
      </c>
      <c r="D1173" s="2" t="s">
        <v>2499</v>
      </c>
      <c r="E1173" s="2" t="s">
        <v>2500</v>
      </c>
      <c r="F1173" s="2" t="s">
        <v>2886</v>
      </c>
      <c r="G1173" s="2" t="s">
        <v>19</v>
      </c>
      <c r="I1173" s="2">
        <v>5.0</v>
      </c>
      <c r="K1173" s="2" t="s">
        <v>2806</v>
      </c>
      <c r="L1173" s="2"/>
      <c r="M1173" s="2" t="s">
        <v>2887</v>
      </c>
      <c r="N1173" s="2" t="s">
        <v>2887</v>
      </c>
      <c r="O1173" s="2" t="s">
        <v>77</v>
      </c>
      <c r="P1173" s="2" t="s">
        <v>2888</v>
      </c>
      <c r="Q1173" s="2" t="str">
        <f t="shared" si="11"/>
        <v>Bill Title: Revise fuel tax laws - Bill Description: Revise fuel tax laws</v>
      </c>
      <c r="R1173" s="2"/>
      <c r="S1173" s="2" t="s">
        <v>79</v>
      </c>
    </row>
    <row r="1174" ht="15.75" customHeight="1">
      <c r="A1174" s="2" t="s">
        <v>2804</v>
      </c>
      <c r="B1174" s="2" t="s">
        <v>2498</v>
      </c>
      <c r="C1174" s="2" t="s">
        <v>2590</v>
      </c>
      <c r="D1174" s="2" t="s">
        <v>2499</v>
      </c>
      <c r="E1174" s="2" t="s">
        <v>2500</v>
      </c>
      <c r="F1174" s="2" t="s">
        <v>2889</v>
      </c>
      <c r="G1174" s="2" t="s">
        <v>19</v>
      </c>
      <c r="I1174" s="2">
        <v>4.0</v>
      </c>
      <c r="K1174" s="2" t="s">
        <v>2806</v>
      </c>
      <c r="L1174" s="2"/>
      <c r="M1174" s="2" t="s">
        <v>2890</v>
      </c>
      <c r="N1174" s="2" t="s">
        <v>2890</v>
      </c>
      <c r="O1174" s="2" t="s">
        <v>1265</v>
      </c>
      <c r="P1174" s="2" t="s">
        <v>101</v>
      </c>
      <c r="Q1174" s="2" t="str">
        <f t="shared" si="11"/>
        <v>Bill Title: Increase coal board funding until June 30, 2019 - Bill Description: Increase coal board funding until June 30, 2019</v>
      </c>
      <c r="R1174" s="2"/>
      <c r="S1174" s="2" t="s">
        <v>25</v>
      </c>
    </row>
    <row r="1175" ht="15.75" customHeight="1">
      <c r="A1175" s="2" t="s">
        <v>2804</v>
      </c>
      <c r="B1175" s="2" t="s">
        <v>2498</v>
      </c>
      <c r="C1175" s="2" t="s">
        <v>2590</v>
      </c>
      <c r="D1175" s="2" t="s">
        <v>2499</v>
      </c>
      <c r="E1175" s="2" t="s">
        <v>2500</v>
      </c>
      <c r="F1175" s="2" t="s">
        <v>2891</v>
      </c>
      <c r="G1175" s="2" t="s">
        <v>19</v>
      </c>
      <c r="I1175" s="2">
        <v>4.0</v>
      </c>
      <c r="K1175" s="2" t="s">
        <v>2806</v>
      </c>
      <c r="L1175" s="2"/>
      <c r="M1175" s="2" t="s">
        <v>2892</v>
      </c>
      <c r="N1175" s="2" t="s">
        <v>2892</v>
      </c>
      <c r="O1175" s="2" t="s">
        <v>1265</v>
      </c>
      <c r="P1175" s="2" t="s">
        <v>129</v>
      </c>
      <c r="Q1175" s="2" t="str">
        <f t="shared" si="11"/>
        <v>Bill Title: Lift cap on coal board allocations to Tribes impacted by coal production - Bill Description: Lift cap on coal board allocations to Tribes impacted by coal production</v>
      </c>
      <c r="R1175" s="2"/>
      <c r="S1175" s="2" t="s">
        <v>25</v>
      </c>
    </row>
    <row r="1176" ht="15.75" customHeight="1">
      <c r="A1176" s="2" t="s">
        <v>2804</v>
      </c>
      <c r="B1176" s="2" t="s">
        <v>2498</v>
      </c>
      <c r="C1176" s="2" t="s">
        <v>2590</v>
      </c>
      <c r="D1176" s="2" t="s">
        <v>2499</v>
      </c>
      <c r="E1176" s="2" t="s">
        <v>2500</v>
      </c>
      <c r="F1176" s="2" t="s">
        <v>2542</v>
      </c>
      <c r="G1176" s="2" t="s">
        <v>19</v>
      </c>
      <c r="I1176" s="2">
        <v>4.0</v>
      </c>
      <c r="K1176" s="2" t="s">
        <v>2806</v>
      </c>
      <c r="L1176" s="2"/>
      <c r="M1176" s="2" t="s">
        <v>2543</v>
      </c>
      <c r="N1176" s="2" t="s">
        <v>2543</v>
      </c>
      <c r="O1176" s="2" t="s">
        <v>1265</v>
      </c>
      <c r="P1176" s="2" t="s">
        <v>73</v>
      </c>
      <c r="Q1176" s="2" t="str">
        <f t="shared" si="11"/>
        <v>Bill Title: Provide for study of natural resources trust fund - Bill Description: Provide for study of natural resources trust fund</v>
      </c>
      <c r="R1176" s="2" t="s">
        <v>2893</v>
      </c>
    </row>
    <row r="1177" ht="15.75" customHeight="1">
      <c r="A1177" s="2" t="s">
        <v>2804</v>
      </c>
      <c r="B1177" s="2" t="s">
        <v>2498</v>
      </c>
      <c r="C1177" s="2" t="s">
        <v>2590</v>
      </c>
      <c r="D1177" s="2" t="s">
        <v>2499</v>
      </c>
      <c r="E1177" s="2" t="s">
        <v>2500</v>
      </c>
      <c r="F1177" s="2" t="s">
        <v>2894</v>
      </c>
      <c r="G1177" s="2" t="s">
        <v>19</v>
      </c>
      <c r="I1177" s="2">
        <v>3.0</v>
      </c>
      <c r="K1177" s="2" t="s">
        <v>2806</v>
      </c>
      <c r="L1177" s="2"/>
      <c r="M1177" s="2" t="s">
        <v>2895</v>
      </c>
      <c r="N1177" s="2" t="s">
        <v>2895</v>
      </c>
      <c r="O1177" s="2" t="s">
        <v>23</v>
      </c>
      <c r="P1177" s="2" t="s">
        <v>275</v>
      </c>
      <c r="Q1177" s="2" t="str">
        <f t="shared" si="11"/>
        <v>Bill Title: Revise the tax rate for certain oil production - Bill Description: Revise the tax rate for certain oil production</v>
      </c>
      <c r="R1177" s="2" t="s">
        <v>2896</v>
      </c>
      <c r="S1177" s="2" t="s">
        <v>25</v>
      </c>
    </row>
    <row r="1178" ht="15.75" customHeight="1">
      <c r="A1178" s="2" t="s">
        <v>2804</v>
      </c>
      <c r="B1178" s="2" t="s">
        <v>2498</v>
      </c>
      <c r="C1178" s="2" t="s">
        <v>2590</v>
      </c>
      <c r="D1178" s="2" t="s">
        <v>2499</v>
      </c>
      <c r="E1178" s="2" t="s">
        <v>2500</v>
      </c>
      <c r="F1178" s="2" t="s">
        <v>2897</v>
      </c>
      <c r="G1178" s="2" t="s">
        <v>19</v>
      </c>
      <c r="I1178" s="2">
        <v>3.0</v>
      </c>
      <c r="K1178" s="2" t="s">
        <v>2806</v>
      </c>
      <c r="L1178" s="2"/>
      <c r="M1178" s="2" t="s">
        <v>2898</v>
      </c>
      <c r="N1178" s="2" t="s">
        <v>2898</v>
      </c>
      <c r="O1178" s="2" t="s">
        <v>23</v>
      </c>
      <c r="P1178" s="2" t="s">
        <v>129</v>
      </c>
      <c r="Q1178" s="2" t="str">
        <f t="shared" si="11"/>
        <v>Bill Title: Eliminate dual regulation of certain refinery underground piping - Bill Description: Eliminate dual regulation of certain refinery underground piping</v>
      </c>
      <c r="R1178" s="2" t="s">
        <v>2899</v>
      </c>
      <c r="S1178" s="2" t="s">
        <v>25</v>
      </c>
    </row>
    <row r="1179" ht="15.75" customHeight="1">
      <c r="A1179" s="2" t="s">
        <v>2498</v>
      </c>
      <c r="B1179" s="2" t="s">
        <v>2900</v>
      </c>
      <c r="C1179" s="2" t="s">
        <v>2590</v>
      </c>
      <c r="D1179" s="2" t="s">
        <v>2499</v>
      </c>
      <c r="E1179" s="2" t="s">
        <v>2500</v>
      </c>
      <c r="F1179" s="2" t="s">
        <v>2901</v>
      </c>
      <c r="G1179" s="2" t="s">
        <v>19</v>
      </c>
      <c r="I1179" s="2">
        <v>30.0</v>
      </c>
      <c r="K1179" s="2" t="s">
        <v>2902</v>
      </c>
      <c r="L1179" s="2"/>
      <c r="M1179" s="2" t="s">
        <v>2903</v>
      </c>
      <c r="N1179" s="2" t="s">
        <v>2903</v>
      </c>
      <c r="O1179" s="2" t="s">
        <v>704</v>
      </c>
      <c r="P1179" s="2" t="s">
        <v>36</v>
      </c>
      <c r="Q1179" s="2" t="str">
        <f t="shared" si="11"/>
        <v>Bill Title: Establish laws governing carbon sequestration - Bill Description: Establish laws governing carbon sequestration</v>
      </c>
      <c r="R1179" s="2" t="s">
        <v>2904</v>
      </c>
    </row>
    <row r="1180" ht="15.75" customHeight="1">
      <c r="A1180" s="2" t="s">
        <v>2498</v>
      </c>
      <c r="B1180" s="2" t="s">
        <v>2900</v>
      </c>
      <c r="C1180" s="2" t="s">
        <v>2590</v>
      </c>
      <c r="D1180" s="2" t="s">
        <v>2499</v>
      </c>
      <c r="E1180" s="2" t="s">
        <v>2500</v>
      </c>
      <c r="F1180" s="2" t="s">
        <v>2905</v>
      </c>
      <c r="G1180" s="2" t="s">
        <v>19</v>
      </c>
      <c r="I1180" s="2">
        <v>29.0</v>
      </c>
      <c r="K1180" s="2" t="s">
        <v>2902</v>
      </c>
      <c r="L1180" s="2"/>
      <c r="M1180" s="2" t="s">
        <v>2906</v>
      </c>
      <c r="N1180" s="2" t="s">
        <v>2906</v>
      </c>
      <c r="O1180" s="2" t="s">
        <v>2693</v>
      </c>
      <c r="P1180" s="2" t="s">
        <v>36</v>
      </c>
      <c r="Q1180" s="2" t="str">
        <f t="shared" si="11"/>
        <v>Bill Title: Revise tax laws related to pollution control equipment - Bill Description: Revise tax laws related to pollution control equipment</v>
      </c>
      <c r="R1180" s="2" t="s">
        <v>2907</v>
      </c>
      <c r="S1180" s="2" t="s">
        <v>145</v>
      </c>
    </row>
    <row r="1181" ht="15.75" customHeight="1">
      <c r="A1181" s="2" t="s">
        <v>2498</v>
      </c>
      <c r="B1181" s="2" t="s">
        <v>2900</v>
      </c>
      <c r="C1181" s="2" t="s">
        <v>2590</v>
      </c>
      <c r="D1181" s="2" t="s">
        <v>2499</v>
      </c>
      <c r="E1181" s="2" t="s">
        <v>2500</v>
      </c>
      <c r="F1181" s="2" t="s">
        <v>2908</v>
      </c>
      <c r="G1181" s="2" t="s">
        <v>19</v>
      </c>
      <c r="I1181" s="2">
        <v>27.0</v>
      </c>
      <c r="K1181" s="2" t="s">
        <v>2902</v>
      </c>
      <c r="L1181" s="2"/>
      <c r="M1181" s="2" t="s">
        <v>2909</v>
      </c>
      <c r="N1181" s="2" t="s">
        <v>2909</v>
      </c>
      <c r="O1181" s="2" t="s">
        <v>2910</v>
      </c>
      <c r="P1181" s="2" t="s">
        <v>36</v>
      </c>
      <c r="Q1181" s="2" t="str">
        <f t="shared" si="11"/>
        <v>Bill Title: Revise business equipment tax laws: Business Investment Grows (BIG) Jobs Act - Bill Description: Revise business equipment tax laws: Business Investment Grows (BIG) Jobs Act</v>
      </c>
      <c r="R1181" s="2" t="s">
        <v>2911</v>
      </c>
    </row>
    <row r="1182" ht="15.75" customHeight="1">
      <c r="A1182" s="2" t="s">
        <v>2498</v>
      </c>
      <c r="B1182" s="2" t="s">
        <v>2900</v>
      </c>
      <c r="C1182" s="2" t="s">
        <v>2590</v>
      </c>
      <c r="D1182" s="2" t="s">
        <v>2499</v>
      </c>
      <c r="E1182" s="2" t="s">
        <v>2500</v>
      </c>
      <c r="F1182" s="2" t="s">
        <v>2912</v>
      </c>
      <c r="G1182" s="2" t="s">
        <v>19</v>
      </c>
      <c r="I1182" s="2">
        <v>22.0</v>
      </c>
      <c r="K1182" s="2" t="s">
        <v>2902</v>
      </c>
      <c r="L1182" s="2"/>
      <c r="M1182" s="2" t="s">
        <v>2913</v>
      </c>
      <c r="N1182" s="2" t="s">
        <v>2913</v>
      </c>
      <c r="O1182" s="2" t="s">
        <v>35</v>
      </c>
      <c r="P1182" s="2" t="s">
        <v>36</v>
      </c>
      <c r="Q1182" s="2" t="str">
        <f t="shared" si="11"/>
        <v>Bill Title: Generally revise MEPA - Bill Description: Generally revise MEPA</v>
      </c>
      <c r="R1182" s="2" t="s">
        <v>2914</v>
      </c>
    </row>
    <row r="1183" ht="15.75" customHeight="1">
      <c r="A1183" s="2" t="s">
        <v>2498</v>
      </c>
      <c r="B1183" s="2" t="s">
        <v>2900</v>
      </c>
      <c r="C1183" s="2" t="s">
        <v>2590</v>
      </c>
      <c r="D1183" s="2" t="s">
        <v>2499</v>
      </c>
      <c r="E1183" s="2" t="s">
        <v>2500</v>
      </c>
      <c r="F1183" s="2" t="s">
        <v>2915</v>
      </c>
      <c r="G1183" s="2" t="s">
        <v>19</v>
      </c>
      <c r="I1183" s="2">
        <v>19.0</v>
      </c>
      <c r="K1183" s="2" t="s">
        <v>2902</v>
      </c>
      <c r="L1183" s="2"/>
      <c r="M1183" s="2" t="s">
        <v>2916</v>
      </c>
      <c r="N1183" s="2" t="s">
        <v>2916</v>
      </c>
      <c r="O1183" s="2" t="s">
        <v>89</v>
      </c>
      <c r="P1183" s="2" t="s">
        <v>90</v>
      </c>
      <c r="Q1183" s="2" t="str">
        <f t="shared" si="11"/>
        <v>Bill Title: Generally revise taxation of income, including the corporate income tax - Bill Description: Generally revise taxation of income, including the corporate income tax</v>
      </c>
      <c r="R1183" s="2" t="s">
        <v>2917</v>
      </c>
      <c r="S1183" s="2" t="s">
        <v>145</v>
      </c>
    </row>
    <row r="1184" ht="15.75" customHeight="1">
      <c r="A1184" s="2" t="s">
        <v>2498</v>
      </c>
      <c r="B1184" s="2" t="s">
        <v>2900</v>
      </c>
      <c r="C1184" s="2" t="s">
        <v>2590</v>
      </c>
      <c r="D1184" s="2" t="s">
        <v>2499</v>
      </c>
      <c r="E1184" s="2" t="s">
        <v>2500</v>
      </c>
      <c r="F1184" s="2" t="s">
        <v>2918</v>
      </c>
      <c r="G1184" s="2" t="s">
        <v>19</v>
      </c>
      <c r="I1184" s="2">
        <v>18.0</v>
      </c>
      <c r="K1184" s="2" t="s">
        <v>2902</v>
      </c>
      <c r="L1184" s="2"/>
      <c r="M1184" s="2" t="s">
        <v>2919</v>
      </c>
      <c r="N1184" s="2" t="s">
        <v>2919</v>
      </c>
      <c r="O1184" s="2" t="s">
        <v>1265</v>
      </c>
      <c r="P1184" s="2" t="s">
        <v>36</v>
      </c>
      <c r="Q1184" s="2" t="str">
        <f t="shared" si="11"/>
        <v>Bill Title: Revise water laws relating to coal bed methane - Bill Description: Revise water laws relating to coal bed methane</v>
      </c>
      <c r="R1184" s="2" t="s">
        <v>2920</v>
      </c>
    </row>
    <row r="1185" ht="15.75" customHeight="1">
      <c r="A1185" s="2" t="s">
        <v>2498</v>
      </c>
      <c r="B1185" s="2" t="s">
        <v>2900</v>
      </c>
      <c r="C1185" s="2" t="s">
        <v>2590</v>
      </c>
      <c r="D1185" s="2" t="s">
        <v>2499</v>
      </c>
      <c r="E1185" s="2" t="s">
        <v>2500</v>
      </c>
      <c r="F1185" s="2" t="s">
        <v>2921</v>
      </c>
      <c r="G1185" s="2" t="s">
        <v>19</v>
      </c>
      <c r="I1185" s="2">
        <v>16.0</v>
      </c>
      <c r="K1185" s="2" t="s">
        <v>2902</v>
      </c>
      <c r="L1185" s="2"/>
      <c r="M1185" s="2" t="s">
        <v>2922</v>
      </c>
      <c r="N1185" s="2" t="s">
        <v>2922</v>
      </c>
      <c r="O1185" s="2" t="s">
        <v>704</v>
      </c>
      <c r="P1185" s="2" t="s">
        <v>470</v>
      </c>
      <c r="Q1185" s="2" t="str">
        <f t="shared" si="11"/>
        <v>Bill Title: Carbon dioxide pipelines as common carriers - Bill Description: Carbon dioxide pipelines as common carriers</v>
      </c>
      <c r="R1185" s="2" t="s">
        <v>2923</v>
      </c>
    </row>
    <row r="1186" ht="15.75" customHeight="1">
      <c r="A1186" s="2" t="s">
        <v>2498</v>
      </c>
      <c r="B1186" s="2" t="s">
        <v>2900</v>
      </c>
      <c r="C1186" s="2" t="s">
        <v>2590</v>
      </c>
      <c r="D1186" s="2" t="s">
        <v>2499</v>
      </c>
      <c r="E1186" s="2" t="s">
        <v>2500</v>
      </c>
      <c r="F1186" s="2" t="s">
        <v>2924</v>
      </c>
      <c r="G1186" s="2" t="s">
        <v>19</v>
      </c>
      <c r="I1186" s="2">
        <v>15.0</v>
      </c>
      <c r="K1186" s="2" t="s">
        <v>2902</v>
      </c>
      <c r="L1186" s="2"/>
      <c r="M1186" s="2" t="s">
        <v>2925</v>
      </c>
      <c r="N1186" s="2" t="s">
        <v>2925</v>
      </c>
      <c r="O1186" s="2" t="s">
        <v>704</v>
      </c>
      <c r="P1186" s="2" t="s">
        <v>73</v>
      </c>
      <c r="Q1186" s="2" t="str">
        <f t="shared" si="11"/>
        <v>Bill Title: Revise taxation laws related to pipelines - Bill Description: Revise taxation laws related to pipelines</v>
      </c>
      <c r="R1186" s="2" t="s">
        <v>2926</v>
      </c>
    </row>
    <row r="1187" ht="15.75" customHeight="1">
      <c r="A1187" s="2" t="s">
        <v>2498</v>
      </c>
      <c r="B1187" s="2" t="s">
        <v>2900</v>
      </c>
      <c r="C1187" s="2" t="s">
        <v>2590</v>
      </c>
      <c r="D1187" s="2" t="s">
        <v>2499</v>
      </c>
      <c r="E1187" s="2" t="s">
        <v>2500</v>
      </c>
      <c r="F1187" s="2" t="s">
        <v>2927</v>
      </c>
      <c r="G1187" s="2" t="s">
        <v>19</v>
      </c>
      <c r="I1187" s="2">
        <v>15.0</v>
      </c>
      <c r="K1187" s="2" t="s">
        <v>2902</v>
      </c>
      <c r="L1187" s="2"/>
      <c r="M1187" s="2" t="s">
        <v>2928</v>
      </c>
      <c r="N1187" s="2" t="s">
        <v>2928</v>
      </c>
      <c r="O1187" s="2" t="s">
        <v>2929</v>
      </c>
      <c r="P1187" s="2" t="s">
        <v>73</v>
      </c>
      <c r="Q1187" s="2" t="str">
        <f t="shared" si="11"/>
        <v>Bill Title: Exempt certain pollution control and carbon capture equipment from property tax - Bill Description: Exempt certain pollution control and carbon capture equipment from property tax</v>
      </c>
      <c r="R1187" s="2" t="s">
        <v>2930</v>
      </c>
    </row>
    <row r="1188" ht="15.75" customHeight="1">
      <c r="A1188" s="2" t="s">
        <v>2498</v>
      </c>
      <c r="B1188" s="2" t="s">
        <v>2900</v>
      </c>
      <c r="C1188" s="2" t="s">
        <v>2590</v>
      </c>
      <c r="D1188" s="2" t="s">
        <v>2499</v>
      </c>
      <c r="E1188" s="2" t="s">
        <v>2500</v>
      </c>
      <c r="F1188" s="2" t="s">
        <v>2931</v>
      </c>
      <c r="G1188" s="2" t="s">
        <v>19</v>
      </c>
      <c r="I1188" s="2">
        <v>15.0</v>
      </c>
      <c r="K1188" s="2" t="s">
        <v>2902</v>
      </c>
      <c r="L1188" s="2"/>
      <c r="M1188" s="2" t="s">
        <v>2932</v>
      </c>
      <c r="N1188" s="2" t="s">
        <v>2932</v>
      </c>
      <c r="O1188" s="2" t="s">
        <v>597</v>
      </c>
      <c r="P1188" s="2" t="s">
        <v>184</v>
      </c>
      <c r="Q1188" s="2" t="str">
        <f t="shared" si="11"/>
        <v>Bill Title: Reduce coal severance tax rates for new production for green facilities - Bill Description: Reduce coal severance tax rates for new production for green facilities</v>
      </c>
      <c r="R1188" s="2" t="s">
        <v>2933</v>
      </c>
    </row>
    <row r="1189" ht="15.75" customHeight="1">
      <c r="A1189" s="2" t="s">
        <v>2498</v>
      </c>
      <c r="B1189" s="2" t="s">
        <v>2900</v>
      </c>
      <c r="C1189" s="2" t="s">
        <v>2590</v>
      </c>
      <c r="D1189" s="2" t="s">
        <v>2499</v>
      </c>
      <c r="E1189" s="2" t="s">
        <v>2500</v>
      </c>
      <c r="F1189" s="2" t="s">
        <v>2934</v>
      </c>
      <c r="G1189" s="2" t="s">
        <v>19</v>
      </c>
      <c r="I1189" s="2">
        <v>15.0</v>
      </c>
      <c r="K1189" s="2" t="s">
        <v>2902</v>
      </c>
      <c r="L1189" s="2"/>
      <c r="M1189" s="2" t="s">
        <v>2935</v>
      </c>
      <c r="N1189" s="2" t="s">
        <v>2935</v>
      </c>
      <c r="O1189" s="2" t="s">
        <v>2936</v>
      </c>
      <c r="P1189" s="2" t="s">
        <v>832</v>
      </c>
      <c r="Q1189" s="2" t="str">
        <f t="shared" si="11"/>
        <v>Bill Title: Protect critical infrastructure - Bill Description: Protect critical infrastructure</v>
      </c>
      <c r="R1189" s="2" t="s">
        <v>2937</v>
      </c>
    </row>
    <row r="1190" ht="15.75" customHeight="1">
      <c r="A1190" s="2" t="s">
        <v>2498</v>
      </c>
      <c r="B1190" s="2" t="s">
        <v>2900</v>
      </c>
      <c r="C1190" s="2" t="s">
        <v>2590</v>
      </c>
      <c r="D1190" s="2" t="s">
        <v>2499</v>
      </c>
      <c r="E1190" s="2" t="s">
        <v>2500</v>
      </c>
      <c r="F1190" s="2" t="s">
        <v>2938</v>
      </c>
      <c r="G1190" s="2" t="s">
        <v>19</v>
      </c>
      <c r="I1190" s="2">
        <v>14.0</v>
      </c>
      <c r="K1190" s="2" t="s">
        <v>2902</v>
      </c>
      <c r="L1190" s="2"/>
      <c r="M1190" s="2" t="s">
        <v>2939</v>
      </c>
      <c r="N1190" s="2" t="s">
        <v>2939</v>
      </c>
      <c r="O1190" s="2" t="s">
        <v>704</v>
      </c>
      <c r="P1190" s="2" t="s">
        <v>101</v>
      </c>
      <c r="Q1190" s="2" t="str">
        <f t="shared" si="11"/>
        <v>Bill Title: Temporary permit for CBM water - Bill Description: Temporary permit for CBM water</v>
      </c>
      <c r="R1190" s="2" t="s">
        <v>2940</v>
      </c>
    </row>
    <row r="1191" ht="15.75" customHeight="1">
      <c r="A1191" s="2" t="s">
        <v>2498</v>
      </c>
      <c r="B1191" s="2" t="s">
        <v>2900</v>
      </c>
      <c r="C1191" s="2" t="s">
        <v>2590</v>
      </c>
      <c r="D1191" s="2" t="s">
        <v>2499</v>
      </c>
      <c r="E1191" s="2" t="s">
        <v>2500</v>
      </c>
      <c r="F1191" s="2" t="s">
        <v>2941</v>
      </c>
      <c r="G1191" s="2" t="s">
        <v>19</v>
      </c>
      <c r="I1191" s="2">
        <v>14.0</v>
      </c>
      <c r="K1191" s="2" t="s">
        <v>2902</v>
      </c>
      <c r="L1191" s="2"/>
      <c r="M1191" s="2" t="s">
        <v>2942</v>
      </c>
      <c r="N1191" s="2" t="s">
        <v>2942</v>
      </c>
      <c r="O1191" s="2" t="s">
        <v>1586</v>
      </c>
      <c r="P1191" s="2" t="s">
        <v>2943</v>
      </c>
      <c r="Q1191" s="2" t="str">
        <f t="shared" si="11"/>
        <v>Bill Title: Joint resolution regarding the keystone pipeline - Bill Description: Joint resolution regarding the keystone pipeline</v>
      </c>
      <c r="R1191" s="2" t="s">
        <v>2944</v>
      </c>
    </row>
    <row r="1192" ht="15.75" customHeight="1">
      <c r="A1192" s="2" t="s">
        <v>2498</v>
      </c>
      <c r="B1192" s="2" t="s">
        <v>2900</v>
      </c>
      <c r="C1192" s="2" t="s">
        <v>2590</v>
      </c>
      <c r="D1192" s="2" t="s">
        <v>2499</v>
      </c>
      <c r="E1192" s="2" t="s">
        <v>2500</v>
      </c>
      <c r="F1192" s="2" t="s">
        <v>2945</v>
      </c>
      <c r="G1192" s="2" t="s">
        <v>19</v>
      </c>
      <c r="I1192" s="2">
        <v>14.0</v>
      </c>
      <c r="K1192" s="2" t="s">
        <v>2902</v>
      </c>
      <c r="L1192" s="2"/>
      <c r="M1192" s="2" t="s">
        <v>2946</v>
      </c>
      <c r="N1192" s="2" t="s">
        <v>2946</v>
      </c>
      <c r="O1192" s="2" t="s">
        <v>2947</v>
      </c>
      <c r="P1192" s="2" t="s">
        <v>1345</v>
      </c>
      <c r="Q1192" s="2" t="str">
        <f t="shared" si="11"/>
        <v>Bill Title: Generally revise and simplify income taxes - Bill Description: Generally revise and simplify income taxes</v>
      </c>
      <c r="R1192" s="2" t="s">
        <v>2948</v>
      </c>
    </row>
    <row r="1193" ht="15.75" customHeight="1">
      <c r="A1193" s="2" t="s">
        <v>2498</v>
      </c>
      <c r="B1193" s="2" t="s">
        <v>2900</v>
      </c>
      <c r="C1193" s="2" t="s">
        <v>2590</v>
      </c>
      <c r="D1193" s="2" t="s">
        <v>2499</v>
      </c>
      <c r="E1193" s="2" t="s">
        <v>2500</v>
      </c>
      <c r="F1193" s="2" t="s">
        <v>2949</v>
      </c>
      <c r="G1193" s="2" t="s">
        <v>19</v>
      </c>
      <c r="I1193" s="2">
        <v>13.0</v>
      </c>
      <c r="K1193" s="2" t="s">
        <v>2902</v>
      </c>
      <c r="L1193" s="2"/>
      <c r="M1193" s="2" t="s">
        <v>2950</v>
      </c>
      <c r="N1193" s="2" t="s">
        <v>2950</v>
      </c>
      <c r="O1193" s="2" t="s">
        <v>72</v>
      </c>
      <c r="P1193" s="2" t="s">
        <v>101</v>
      </c>
      <c r="Q1193" s="2" t="str">
        <f t="shared" si="11"/>
        <v>Bill Title: Resolution urging Congress to prevent EPA from regulating greenhouse gases - Bill Description: Resolution urging Congress to prevent EPA from regulating greenhouse gases</v>
      </c>
      <c r="R1193" s="2" t="s">
        <v>2951</v>
      </c>
    </row>
    <row r="1194" ht="15.75" customHeight="1">
      <c r="A1194" s="2" t="s">
        <v>2498</v>
      </c>
      <c r="B1194" s="2" t="s">
        <v>2900</v>
      </c>
      <c r="C1194" s="2" t="s">
        <v>2590</v>
      </c>
      <c r="D1194" s="2" t="s">
        <v>2499</v>
      </c>
      <c r="E1194" s="2" t="s">
        <v>2500</v>
      </c>
      <c r="F1194" s="2" t="s">
        <v>2952</v>
      </c>
      <c r="G1194" s="2" t="s">
        <v>19</v>
      </c>
      <c r="I1194" s="2">
        <v>12.0</v>
      </c>
      <c r="K1194" s="2" t="s">
        <v>2902</v>
      </c>
      <c r="L1194" s="2"/>
      <c r="M1194" s="2" t="s">
        <v>2953</v>
      </c>
      <c r="N1194" s="2" t="s">
        <v>2953</v>
      </c>
      <c r="O1194" s="2" t="s">
        <v>1259</v>
      </c>
      <c r="P1194" s="2" t="s">
        <v>36</v>
      </c>
      <c r="Q1194" s="2" t="str">
        <f t="shared" si="11"/>
        <v>Bill Title: Require bonding for wind development - Bill Description: Require bonding for wind development</v>
      </c>
      <c r="R1194" s="2" t="s">
        <v>2954</v>
      </c>
      <c r="S1194" s="2" t="s">
        <v>31</v>
      </c>
    </row>
    <row r="1195" ht="15.75" customHeight="1">
      <c r="A1195" s="2" t="s">
        <v>2498</v>
      </c>
      <c r="B1195" s="2" t="s">
        <v>2900</v>
      </c>
      <c r="C1195" s="2" t="s">
        <v>2590</v>
      </c>
      <c r="D1195" s="2" t="s">
        <v>2499</v>
      </c>
      <c r="E1195" s="2" t="s">
        <v>2500</v>
      </c>
      <c r="F1195" s="2" t="s">
        <v>2955</v>
      </c>
      <c r="G1195" s="2" t="s">
        <v>19</v>
      </c>
      <c r="I1195" s="2">
        <v>12.0</v>
      </c>
      <c r="K1195" s="2" t="s">
        <v>2902</v>
      </c>
      <c r="L1195" s="2"/>
      <c r="M1195" s="2" t="s">
        <v>2956</v>
      </c>
      <c r="N1195" s="2" t="s">
        <v>2956</v>
      </c>
      <c r="O1195" s="2" t="s">
        <v>2757</v>
      </c>
      <c r="P1195" s="2" t="s">
        <v>36</v>
      </c>
      <c r="Q1195" s="2" t="str">
        <f t="shared" si="11"/>
        <v>Bill Title: Joint resolution supporting coal - Bill Description: Joint resolution supporting coal</v>
      </c>
      <c r="R1195" s="2" t="s">
        <v>2957</v>
      </c>
    </row>
    <row r="1196" ht="15.75" customHeight="1">
      <c r="A1196" s="2" t="s">
        <v>2498</v>
      </c>
      <c r="B1196" s="2" t="s">
        <v>2900</v>
      </c>
      <c r="C1196" s="2" t="s">
        <v>2590</v>
      </c>
      <c r="D1196" s="2" t="s">
        <v>2499</v>
      </c>
      <c r="E1196" s="2" t="s">
        <v>2500</v>
      </c>
      <c r="F1196" s="2" t="s">
        <v>2958</v>
      </c>
      <c r="G1196" s="2" t="s">
        <v>19</v>
      </c>
      <c r="I1196" s="2">
        <v>12.0</v>
      </c>
      <c r="K1196" s="2" t="s">
        <v>2902</v>
      </c>
      <c r="L1196" s="2"/>
      <c r="M1196" s="2" t="s">
        <v>2959</v>
      </c>
      <c r="N1196" s="2" t="s">
        <v>2959</v>
      </c>
      <c r="O1196" s="2" t="s">
        <v>2960</v>
      </c>
      <c r="P1196" s="2" t="s">
        <v>36</v>
      </c>
      <c r="Q1196" s="2" t="str">
        <f t="shared" si="11"/>
        <v>Bill Title: Revise energy policy - Bill Description: Revise energy policy</v>
      </c>
      <c r="R1196" s="2" t="s">
        <v>2961</v>
      </c>
    </row>
    <row r="1197" ht="15.75" customHeight="1">
      <c r="A1197" s="2" t="s">
        <v>2498</v>
      </c>
      <c r="B1197" s="2" t="s">
        <v>2900</v>
      </c>
      <c r="C1197" s="2" t="s">
        <v>2590</v>
      </c>
      <c r="D1197" s="2" t="s">
        <v>2499</v>
      </c>
      <c r="E1197" s="2" t="s">
        <v>2500</v>
      </c>
      <c r="F1197" s="2" t="s">
        <v>2962</v>
      </c>
      <c r="G1197" s="2" t="s">
        <v>19</v>
      </c>
      <c r="I1197" s="2">
        <v>12.0</v>
      </c>
      <c r="K1197" s="2" t="s">
        <v>2902</v>
      </c>
      <c r="L1197" s="2"/>
      <c r="M1197" s="2" t="s">
        <v>2963</v>
      </c>
      <c r="N1197" s="2" t="s">
        <v>2963</v>
      </c>
      <c r="O1197" s="2" t="s">
        <v>366</v>
      </c>
      <c r="P1197" s="2" t="s">
        <v>209</v>
      </c>
      <c r="Q1197" s="2" t="str">
        <f t="shared" si="11"/>
        <v>Bill Title: Generally revise oil and gas tax laws - Bill Description: Generally revise oil and gas tax laws</v>
      </c>
      <c r="R1197" s="2" t="s">
        <v>2964</v>
      </c>
      <c r="S1197" s="2" t="s">
        <v>25</v>
      </c>
    </row>
    <row r="1198" ht="15.75" customHeight="1">
      <c r="A1198" s="2" t="s">
        <v>2498</v>
      </c>
      <c r="B1198" s="2" t="s">
        <v>2900</v>
      </c>
      <c r="C1198" s="2" t="s">
        <v>2590</v>
      </c>
      <c r="D1198" s="2" t="s">
        <v>2499</v>
      </c>
      <c r="E1198" s="2" t="s">
        <v>2500</v>
      </c>
      <c r="F1198" s="2" t="s">
        <v>2965</v>
      </c>
      <c r="G1198" s="2" t="s">
        <v>19</v>
      </c>
      <c r="I1198" s="2">
        <v>11.0</v>
      </c>
      <c r="K1198" s="2" t="s">
        <v>2902</v>
      </c>
      <c r="L1198" s="2"/>
      <c r="M1198" s="2" t="s">
        <v>2966</v>
      </c>
      <c r="N1198" s="2" t="s">
        <v>2966</v>
      </c>
      <c r="O1198" s="2" t="s">
        <v>63</v>
      </c>
      <c r="P1198" s="2" t="s">
        <v>36</v>
      </c>
      <c r="Q1198" s="2" t="str">
        <f t="shared" si="11"/>
        <v>Bill Title: Interim study on property taxation of utility property - Bill Description: Interim study on property taxation of utility property</v>
      </c>
      <c r="R1198" s="2" t="s">
        <v>2967</v>
      </c>
    </row>
    <row r="1199" ht="15.75" customHeight="1">
      <c r="A1199" s="2" t="s">
        <v>2498</v>
      </c>
      <c r="B1199" s="2" t="s">
        <v>2900</v>
      </c>
      <c r="C1199" s="2" t="s">
        <v>2590</v>
      </c>
      <c r="D1199" s="2" t="s">
        <v>2499</v>
      </c>
      <c r="E1199" s="2" t="s">
        <v>2500</v>
      </c>
      <c r="F1199" s="2" t="s">
        <v>2968</v>
      </c>
      <c r="G1199" s="2" t="s">
        <v>19</v>
      </c>
      <c r="I1199" s="2">
        <v>10.0</v>
      </c>
      <c r="K1199" s="2" t="s">
        <v>2902</v>
      </c>
      <c r="L1199" s="2"/>
      <c r="M1199" s="2" t="s">
        <v>2969</v>
      </c>
      <c r="N1199" s="2" t="s">
        <v>2969</v>
      </c>
      <c r="O1199" s="2" t="s">
        <v>1265</v>
      </c>
      <c r="P1199" s="2" t="s">
        <v>36</v>
      </c>
      <c r="Q1199" s="2" t="str">
        <f t="shared" si="11"/>
        <v>Bill Title: Extend termination date of coal severance tax coal washing credit - Bill Description: Extend termination date of coal severance tax coal washing credit</v>
      </c>
      <c r="R1199" s="2" t="s">
        <v>2970</v>
      </c>
      <c r="S1199" s="2" t="s">
        <v>25</v>
      </c>
    </row>
    <row r="1200" ht="15.75" customHeight="1">
      <c r="A1200" s="2" t="s">
        <v>2498</v>
      </c>
      <c r="B1200" s="2" t="s">
        <v>2900</v>
      </c>
      <c r="C1200" s="2" t="s">
        <v>2590</v>
      </c>
      <c r="D1200" s="2" t="s">
        <v>2499</v>
      </c>
      <c r="E1200" s="2" t="s">
        <v>2500</v>
      </c>
      <c r="F1200" s="2" t="s">
        <v>2971</v>
      </c>
      <c r="G1200" s="2" t="s">
        <v>19</v>
      </c>
      <c r="I1200" s="2">
        <v>10.0</v>
      </c>
      <c r="K1200" s="2" t="s">
        <v>2902</v>
      </c>
      <c r="L1200" s="2"/>
      <c r="M1200" s="2" t="s">
        <v>2972</v>
      </c>
      <c r="N1200" s="2" t="s">
        <v>2972</v>
      </c>
      <c r="O1200" s="2" t="s">
        <v>2973</v>
      </c>
      <c r="P1200" s="2" t="s">
        <v>144</v>
      </c>
      <c r="Q1200" s="2" t="str">
        <f t="shared" si="11"/>
        <v>Bill Title: Joint resolution urging congress to appropriate funding for carbon capture - Bill Description: Joint resolution urging congress to appropriate funding for carbon capture</v>
      </c>
      <c r="R1200" s="2" t="s">
        <v>2974</v>
      </c>
    </row>
    <row r="1201" ht="15.75" customHeight="1">
      <c r="A1201" s="2" t="s">
        <v>2498</v>
      </c>
      <c r="B1201" s="2" t="s">
        <v>2900</v>
      </c>
      <c r="C1201" s="2" t="s">
        <v>2590</v>
      </c>
      <c r="D1201" s="2" t="s">
        <v>2499</v>
      </c>
      <c r="E1201" s="2" t="s">
        <v>2500</v>
      </c>
      <c r="F1201" s="2" t="s">
        <v>2975</v>
      </c>
      <c r="G1201" s="2" t="s">
        <v>19</v>
      </c>
      <c r="I1201" s="2">
        <v>10.0</v>
      </c>
      <c r="K1201" s="2" t="s">
        <v>2902</v>
      </c>
      <c r="L1201" s="2"/>
      <c r="M1201" s="2" t="s">
        <v>2976</v>
      </c>
      <c r="N1201" s="2" t="s">
        <v>2976</v>
      </c>
      <c r="O1201" s="2" t="s">
        <v>35</v>
      </c>
      <c r="P1201" s="2" t="s">
        <v>24</v>
      </c>
      <c r="Q1201" s="2" t="str">
        <f t="shared" si="11"/>
        <v>Bill Title: Tax biomass generation facilities up to 25 megawatts as class 14 property - Bill Description: Tax biomass generation facilities up to 25 megawatts as class 14 property</v>
      </c>
      <c r="R1201" s="2" t="s">
        <v>2977</v>
      </c>
    </row>
    <row r="1202" ht="15.75" customHeight="1">
      <c r="A1202" s="2" t="s">
        <v>2498</v>
      </c>
      <c r="B1202" s="2" t="s">
        <v>2900</v>
      </c>
      <c r="C1202" s="2" t="s">
        <v>2590</v>
      </c>
      <c r="D1202" s="2" t="s">
        <v>2499</v>
      </c>
      <c r="E1202" s="2" t="s">
        <v>2500</v>
      </c>
      <c r="F1202" s="2" t="s">
        <v>2978</v>
      </c>
      <c r="G1202" s="2" t="s">
        <v>19</v>
      </c>
      <c r="I1202" s="2">
        <v>8.0</v>
      </c>
      <c r="K1202" s="2" t="s">
        <v>2902</v>
      </c>
      <c r="L1202" s="2"/>
      <c r="M1202" s="2" t="s">
        <v>2979</v>
      </c>
      <c r="N1202" s="2" t="s">
        <v>2979</v>
      </c>
      <c r="O1202" s="2" t="s">
        <v>1265</v>
      </c>
      <c r="P1202" s="2" t="s">
        <v>36</v>
      </c>
      <c r="Q1202" s="2" t="str">
        <f t="shared" si="11"/>
        <v>Bill Title: Revise state coal leasing laws - Bill Description: Revise state coal leasing laws</v>
      </c>
      <c r="R1202" s="2" t="s">
        <v>2980</v>
      </c>
    </row>
    <row r="1203" ht="15.75" customHeight="1">
      <c r="A1203" s="2" t="s">
        <v>2498</v>
      </c>
      <c r="B1203" s="2" t="s">
        <v>2900</v>
      </c>
      <c r="C1203" s="2" t="s">
        <v>2590</v>
      </c>
      <c r="D1203" s="2" t="s">
        <v>2499</v>
      </c>
      <c r="E1203" s="2" t="s">
        <v>2500</v>
      </c>
      <c r="F1203" s="2" t="s">
        <v>2981</v>
      </c>
      <c r="G1203" s="2" t="s">
        <v>19</v>
      </c>
      <c r="I1203" s="2">
        <v>8.0</v>
      </c>
      <c r="K1203" s="2" t="s">
        <v>2902</v>
      </c>
      <c r="L1203" s="2"/>
      <c r="M1203" s="2" t="s">
        <v>2982</v>
      </c>
      <c r="N1203" s="2" t="s">
        <v>2982</v>
      </c>
      <c r="O1203" s="2" t="s">
        <v>1265</v>
      </c>
      <c r="P1203" s="2" t="s">
        <v>101</v>
      </c>
      <c r="Q1203" s="2" t="str">
        <f t="shared" si="11"/>
        <v>Bill Title: Regulate underground coal gasification - Bill Description: Regulate underground coal gasification</v>
      </c>
      <c r="R1203" s="2" t="s">
        <v>2983</v>
      </c>
    </row>
    <row r="1204" ht="15.75" customHeight="1">
      <c r="A1204" s="2" t="s">
        <v>2498</v>
      </c>
      <c r="B1204" s="2" t="s">
        <v>2900</v>
      </c>
      <c r="C1204" s="2" t="s">
        <v>2590</v>
      </c>
      <c r="D1204" s="2" t="s">
        <v>2499</v>
      </c>
      <c r="E1204" s="2" t="s">
        <v>2500</v>
      </c>
      <c r="F1204" s="2" t="s">
        <v>2984</v>
      </c>
      <c r="G1204" s="2" t="s">
        <v>19</v>
      </c>
      <c r="I1204" s="2">
        <v>8.0</v>
      </c>
      <c r="K1204" s="2" t="s">
        <v>2902</v>
      </c>
      <c r="L1204" s="2"/>
      <c r="M1204" s="2" t="s">
        <v>2985</v>
      </c>
      <c r="N1204" s="2" t="s">
        <v>2985</v>
      </c>
      <c r="O1204" s="2" t="s">
        <v>1265</v>
      </c>
      <c r="P1204" s="2" t="s">
        <v>470</v>
      </c>
      <c r="Q1204" s="2" t="str">
        <f t="shared" si="11"/>
        <v>Bill Title: Provide a separate process for coal beneficiation - Bill Description: Provide a separate process for coal beneficiation</v>
      </c>
      <c r="R1204" s="2" t="s">
        <v>2986</v>
      </c>
    </row>
    <row r="1205" ht="15.75" customHeight="1">
      <c r="A1205" s="2" t="s">
        <v>2498</v>
      </c>
      <c r="B1205" s="2" t="s">
        <v>2900</v>
      </c>
      <c r="C1205" s="2" t="s">
        <v>2590</v>
      </c>
      <c r="D1205" s="2" t="s">
        <v>2499</v>
      </c>
      <c r="E1205" s="2" t="s">
        <v>2500</v>
      </c>
      <c r="F1205" s="2" t="s">
        <v>2987</v>
      </c>
      <c r="G1205" s="2" t="s">
        <v>19</v>
      </c>
      <c r="I1205" s="2">
        <v>8.0</v>
      </c>
      <c r="K1205" s="2" t="s">
        <v>2902</v>
      </c>
      <c r="L1205" s="2"/>
      <c r="M1205" s="2" t="s">
        <v>2988</v>
      </c>
      <c r="N1205" s="2" t="s">
        <v>2988</v>
      </c>
      <c r="O1205" s="2" t="s">
        <v>2989</v>
      </c>
      <c r="P1205" s="2" t="s">
        <v>209</v>
      </c>
      <c r="Q1205" s="2" t="str">
        <f t="shared" si="11"/>
        <v>Bill Title: Prohibit local governments from imposing carbon penalties, fees, or taxes - Bill Description: Prohibit local governments from imposing carbon penalties, fees, or taxes</v>
      </c>
      <c r="R1205" s="2" t="s">
        <v>2990</v>
      </c>
      <c r="S1205" s="2" t="s">
        <v>172</v>
      </c>
    </row>
    <row r="1206" ht="15.75" customHeight="1">
      <c r="A1206" s="2" t="s">
        <v>2498</v>
      </c>
      <c r="B1206" s="2" t="s">
        <v>2900</v>
      </c>
      <c r="C1206" s="2" t="s">
        <v>2590</v>
      </c>
      <c r="D1206" s="2" t="s">
        <v>2499</v>
      </c>
      <c r="E1206" s="2" t="s">
        <v>2500</v>
      </c>
      <c r="F1206" s="2" t="s">
        <v>2991</v>
      </c>
      <c r="G1206" s="2" t="s">
        <v>19</v>
      </c>
      <c r="I1206" s="2">
        <v>8.0</v>
      </c>
      <c r="K1206" s="2" t="s">
        <v>2902</v>
      </c>
      <c r="L1206" s="2"/>
      <c r="M1206" s="2" t="s">
        <v>2992</v>
      </c>
      <c r="N1206" s="2" t="s">
        <v>2992</v>
      </c>
      <c r="O1206" s="2" t="s">
        <v>23</v>
      </c>
      <c r="P1206" s="2" t="s">
        <v>64</v>
      </c>
      <c r="Q1206" s="2" t="str">
        <f t="shared" si="11"/>
        <v>Bill Title: Generally revising oil and gas lease laws - Bill Description: Generally revising oil and gas lease laws</v>
      </c>
      <c r="R1206" s="2" t="s">
        <v>2993</v>
      </c>
    </row>
    <row r="1207" ht="15.75" customHeight="1">
      <c r="A1207" s="2" t="s">
        <v>2498</v>
      </c>
      <c r="B1207" s="2" t="s">
        <v>2900</v>
      </c>
      <c r="C1207" s="2" t="s">
        <v>2590</v>
      </c>
      <c r="D1207" s="2" t="s">
        <v>2499</v>
      </c>
      <c r="E1207" s="2" t="s">
        <v>2500</v>
      </c>
      <c r="F1207" s="2" t="s">
        <v>2994</v>
      </c>
      <c r="G1207" s="2" t="s">
        <v>19</v>
      </c>
      <c r="I1207" s="2">
        <v>7.0</v>
      </c>
      <c r="K1207" s="2" t="s">
        <v>2902</v>
      </c>
      <c r="L1207" s="2"/>
      <c r="M1207" s="2" t="s">
        <v>2995</v>
      </c>
      <c r="N1207" s="2" t="s">
        <v>2995</v>
      </c>
      <c r="O1207" s="2" t="s">
        <v>1265</v>
      </c>
      <c r="P1207" s="2" t="s">
        <v>720</v>
      </c>
      <c r="Q1207" s="2" t="str">
        <f t="shared" si="11"/>
        <v>Bill Title: Increase coal board funding until June 30, 2017 - Bill Description: Increase coal board funding until June 30, 2017</v>
      </c>
      <c r="R1207" s="2" t="s">
        <v>2996</v>
      </c>
      <c r="S1207" s="2" t="s">
        <v>25</v>
      </c>
    </row>
    <row r="1208" ht="15.75" customHeight="1">
      <c r="A1208" s="2" t="s">
        <v>2498</v>
      </c>
      <c r="B1208" s="2" t="s">
        <v>2900</v>
      </c>
      <c r="C1208" s="2" t="s">
        <v>2590</v>
      </c>
      <c r="D1208" s="2" t="s">
        <v>2499</v>
      </c>
      <c r="E1208" s="2" t="s">
        <v>2500</v>
      </c>
      <c r="F1208" s="2" t="s">
        <v>2997</v>
      </c>
      <c r="G1208" s="2" t="s">
        <v>19</v>
      </c>
      <c r="I1208" s="2">
        <v>7.0</v>
      </c>
      <c r="K1208" s="2" t="s">
        <v>2902</v>
      </c>
      <c r="L1208" s="2"/>
      <c r="M1208" s="2" t="s">
        <v>2998</v>
      </c>
      <c r="N1208" s="2" t="s">
        <v>2998</v>
      </c>
      <c r="O1208" s="2" t="s">
        <v>2631</v>
      </c>
      <c r="P1208" s="2" t="s">
        <v>36</v>
      </c>
      <c r="Q1208" s="2" t="str">
        <f t="shared" si="11"/>
        <v>Bill Title: Certify incidental carbon storage - Bill Description: Certify incidental carbon storage</v>
      </c>
      <c r="R1208" s="2" t="s">
        <v>2999</v>
      </c>
    </row>
    <row r="1209" ht="15.75" customHeight="1">
      <c r="A1209" s="2" t="s">
        <v>2498</v>
      </c>
      <c r="B1209" s="2" t="s">
        <v>2900</v>
      </c>
      <c r="C1209" s="2" t="s">
        <v>2590</v>
      </c>
      <c r="D1209" s="2" t="s">
        <v>2499</v>
      </c>
      <c r="E1209" s="2" t="s">
        <v>2500</v>
      </c>
      <c r="F1209" s="2" t="s">
        <v>3000</v>
      </c>
      <c r="G1209" s="2" t="s">
        <v>19</v>
      </c>
      <c r="I1209" s="2">
        <v>7.0</v>
      </c>
      <c r="K1209" s="2" t="s">
        <v>2902</v>
      </c>
      <c r="L1209" s="2"/>
      <c r="M1209" s="2" t="s">
        <v>3001</v>
      </c>
      <c r="N1209" s="2" t="s">
        <v>3001</v>
      </c>
      <c r="O1209" s="2" t="s">
        <v>493</v>
      </c>
      <c r="P1209" s="2" t="s">
        <v>73</v>
      </c>
      <c r="Q1209" s="2" t="str">
        <f t="shared" si="11"/>
        <v>Bill Title: Interstate pipeline compact - Bill Description: Interstate pipeline compact</v>
      </c>
      <c r="R1209" s="2" t="s">
        <v>3002</v>
      </c>
      <c r="S1209" s="2" t="s">
        <v>31</v>
      </c>
    </row>
    <row r="1210" ht="15.75" customHeight="1">
      <c r="A1210" s="2" t="s">
        <v>2498</v>
      </c>
      <c r="B1210" s="2" t="s">
        <v>2900</v>
      </c>
      <c r="C1210" s="2" t="s">
        <v>2590</v>
      </c>
      <c r="D1210" s="2" t="s">
        <v>2499</v>
      </c>
      <c r="E1210" s="2" t="s">
        <v>2500</v>
      </c>
      <c r="F1210" s="2" t="s">
        <v>3003</v>
      </c>
      <c r="G1210" s="2" t="s">
        <v>19</v>
      </c>
      <c r="I1210" s="2">
        <v>7.0</v>
      </c>
      <c r="K1210" s="2" t="s">
        <v>2902</v>
      </c>
      <c r="L1210" s="2"/>
      <c r="M1210" s="2" t="s">
        <v>3004</v>
      </c>
      <c r="N1210" s="2" t="s">
        <v>3004</v>
      </c>
      <c r="O1210" s="2" t="s">
        <v>512</v>
      </c>
      <c r="P1210" s="2" t="s">
        <v>101</v>
      </c>
      <c r="Q1210" s="2" t="str">
        <f t="shared" si="11"/>
        <v>Bill Title: Study impacts of federal climate change programs - Bill Description: Study impacts of federal climate change programs</v>
      </c>
      <c r="R1210" s="2" t="s">
        <v>3005</v>
      </c>
    </row>
    <row r="1211" ht="15.75" customHeight="1">
      <c r="A1211" s="2" t="s">
        <v>2498</v>
      </c>
      <c r="B1211" s="2" t="s">
        <v>2900</v>
      </c>
      <c r="C1211" s="2" t="s">
        <v>2590</v>
      </c>
      <c r="D1211" s="2" t="s">
        <v>2499</v>
      </c>
      <c r="E1211" s="2" t="s">
        <v>2500</v>
      </c>
      <c r="F1211" s="2" t="s">
        <v>3006</v>
      </c>
      <c r="G1211" s="2" t="s">
        <v>19</v>
      </c>
      <c r="I1211" s="2">
        <v>7.0</v>
      </c>
      <c r="K1211" s="2" t="s">
        <v>2902</v>
      </c>
      <c r="L1211" s="2"/>
      <c r="M1211" s="2" t="s">
        <v>3007</v>
      </c>
      <c r="N1211" s="2" t="s">
        <v>3007</v>
      </c>
      <c r="O1211" s="2" t="s">
        <v>568</v>
      </c>
      <c r="P1211" s="2" t="s">
        <v>36</v>
      </c>
      <c r="Q1211" s="2" t="str">
        <f t="shared" si="11"/>
        <v>Bill Title: Providing for energy and fiber right-of-way along interstate highways - Bill Description: Providing for energy and fiber right-of-way along interstate highways</v>
      </c>
      <c r="R1211" s="2" t="s">
        <v>2911</v>
      </c>
      <c r="S1211" s="2" t="s">
        <v>31</v>
      </c>
    </row>
    <row r="1212" ht="15.75" customHeight="1">
      <c r="A1212" s="2" t="s">
        <v>2498</v>
      </c>
      <c r="B1212" s="2" t="s">
        <v>2900</v>
      </c>
      <c r="C1212" s="2" t="s">
        <v>2590</v>
      </c>
      <c r="D1212" s="2" t="s">
        <v>2499</v>
      </c>
      <c r="E1212" s="2" t="s">
        <v>2500</v>
      </c>
      <c r="F1212" s="2" t="s">
        <v>3008</v>
      </c>
      <c r="G1212" s="2" t="s">
        <v>19</v>
      </c>
      <c r="I1212" s="2">
        <v>6.0</v>
      </c>
      <c r="K1212" s="2" t="s">
        <v>2902</v>
      </c>
      <c r="L1212" s="2"/>
      <c r="M1212" s="2" t="s">
        <v>3009</v>
      </c>
      <c r="N1212" s="2" t="s">
        <v>3009</v>
      </c>
      <c r="O1212" s="2" t="s">
        <v>112</v>
      </c>
      <c r="P1212" s="2" t="s">
        <v>36</v>
      </c>
      <c r="Q1212" s="2" t="str">
        <f t="shared" si="11"/>
        <v>Bill Title: Revise drone laws - Bill Description: Revise drone laws</v>
      </c>
      <c r="R1212" s="2" t="s">
        <v>3010</v>
      </c>
    </row>
    <row r="1213" ht="15.75" customHeight="1">
      <c r="A1213" s="2" t="s">
        <v>2498</v>
      </c>
      <c r="B1213" s="2" t="s">
        <v>2900</v>
      </c>
      <c r="C1213" s="2" t="s">
        <v>2590</v>
      </c>
      <c r="D1213" s="2" t="s">
        <v>2499</v>
      </c>
      <c r="E1213" s="2" t="s">
        <v>2500</v>
      </c>
      <c r="F1213" s="2" t="s">
        <v>3011</v>
      </c>
      <c r="G1213" s="2" t="s">
        <v>19</v>
      </c>
      <c r="I1213" s="2">
        <v>6.0</v>
      </c>
      <c r="K1213" s="2" t="s">
        <v>2902</v>
      </c>
      <c r="L1213" s="2"/>
      <c r="M1213" s="2" t="s">
        <v>3012</v>
      </c>
      <c r="N1213" s="2" t="s">
        <v>3012</v>
      </c>
      <c r="O1213" s="2" t="s">
        <v>23</v>
      </c>
      <c r="P1213" s="2" t="s">
        <v>209</v>
      </c>
      <c r="Q1213" s="2" t="str">
        <f t="shared" si="11"/>
        <v>Bill Title: Generally revise natural resource tax laws - Bill Description: Generally revise natural resource tax laws</v>
      </c>
      <c r="R1213" s="2" t="s">
        <v>3013</v>
      </c>
      <c r="S1213" s="2" t="s">
        <v>368</v>
      </c>
    </row>
    <row r="1214" ht="15.75" customHeight="1">
      <c r="A1214" s="2" t="s">
        <v>2498</v>
      </c>
      <c r="B1214" s="2" t="s">
        <v>2900</v>
      </c>
      <c r="C1214" s="2" t="s">
        <v>2590</v>
      </c>
      <c r="D1214" s="2" t="s">
        <v>2499</v>
      </c>
      <c r="E1214" s="2" t="s">
        <v>2500</v>
      </c>
      <c r="F1214" s="2" t="s">
        <v>3014</v>
      </c>
      <c r="G1214" s="2" t="s">
        <v>19</v>
      </c>
      <c r="I1214" s="2">
        <v>6.0</v>
      </c>
      <c r="K1214" s="2" t="s">
        <v>2902</v>
      </c>
      <c r="L1214" s="2"/>
      <c r="M1214" s="2" t="s">
        <v>3015</v>
      </c>
      <c r="N1214" s="2" t="s">
        <v>3015</v>
      </c>
      <c r="O1214" s="2" t="s">
        <v>23</v>
      </c>
      <c r="P1214" s="2" t="s">
        <v>413</v>
      </c>
      <c r="Q1214" s="2" t="str">
        <f t="shared" si="11"/>
        <v>Bill Title: Revise taxation of stripper oil and gas wells - Bill Description: Revise taxation of stripper oil and gas wells</v>
      </c>
      <c r="R1214" s="2" t="s">
        <v>2948</v>
      </c>
      <c r="S1214" s="2" t="s">
        <v>368</v>
      </c>
    </row>
    <row r="1215" ht="15.75" customHeight="1">
      <c r="A1215" s="2" t="s">
        <v>2498</v>
      </c>
      <c r="B1215" s="2" t="s">
        <v>2900</v>
      </c>
      <c r="C1215" s="2" t="s">
        <v>2590</v>
      </c>
      <c r="D1215" s="2" t="s">
        <v>2499</v>
      </c>
      <c r="E1215" s="2" t="s">
        <v>2500</v>
      </c>
      <c r="F1215" s="2" t="s">
        <v>2699</v>
      </c>
      <c r="G1215" s="2" t="s">
        <v>19</v>
      </c>
      <c r="I1215" s="2">
        <v>5.0</v>
      </c>
      <c r="K1215" s="2" t="s">
        <v>2902</v>
      </c>
      <c r="L1215" s="2"/>
      <c r="M1215" s="2" t="s">
        <v>2700</v>
      </c>
      <c r="N1215" s="2" t="s">
        <v>2700</v>
      </c>
      <c r="O1215" s="2" t="s">
        <v>1265</v>
      </c>
      <c r="P1215" s="2" t="s">
        <v>536</v>
      </c>
      <c r="Q1215" s="2" t="str">
        <f t="shared" si="11"/>
        <v>Bill Title: Revise major facility siting act amendment process - Bill Description: Revise major facility siting act amendment process</v>
      </c>
      <c r="R1215" s="2" t="s">
        <v>3016</v>
      </c>
      <c r="S1215" s="2" t="s">
        <v>44</v>
      </c>
    </row>
    <row r="1216" ht="15.75" customHeight="1">
      <c r="A1216" s="2" t="s">
        <v>2498</v>
      </c>
      <c r="B1216" s="2" t="s">
        <v>2900</v>
      </c>
      <c r="C1216" s="2" t="s">
        <v>2590</v>
      </c>
      <c r="D1216" s="2" t="s">
        <v>2499</v>
      </c>
      <c r="E1216" s="2" t="s">
        <v>2500</v>
      </c>
      <c r="F1216" s="2" t="s">
        <v>3017</v>
      </c>
      <c r="G1216" s="2" t="s">
        <v>19</v>
      </c>
      <c r="I1216" s="2">
        <v>5.0</v>
      </c>
      <c r="K1216" s="2" t="s">
        <v>2902</v>
      </c>
      <c r="L1216" s="2"/>
      <c r="M1216" s="2" t="s">
        <v>3018</v>
      </c>
      <c r="N1216" s="2" t="s">
        <v>3018</v>
      </c>
      <c r="O1216" s="2" t="s">
        <v>366</v>
      </c>
      <c r="P1216" s="2" t="s">
        <v>36</v>
      </c>
      <c r="Q1216" s="2" t="str">
        <f t="shared" si="11"/>
        <v>Bill Title: Generally revise hydraulic fracturing disclosure - Bill Description: Generally revise hydraulic fracturing disclosure</v>
      </c>
      <c r="R1216" s="2" t="s">
        <v>3019</v>
      </c>
      <c r="S1216" s="2" t="s">
        <v>368</v>
      </c>
    </row>
    <row r="1217" ht="15.75" customHeight="1">
      <c r="A1217" s="2" t="s">
        <v>2498</v>
      </c>
      <c r="B1217" s="2" t="s">
        <v>2900</v>
      </c>
      <c r="C1217" s="2" t="s">
        <v>2590</v>
      </c>
      <c r="D1217" s="2" t="s">
        <v>2499</v>
      </c>
      <c r="E1217" s="2" t="s">
        <v>2500</v>
      </c>
      <c r="F1217" s="2" t="s">
        <v>3020</v>
      </c>
      <c r="G1217" s="2" t="s">
        <v>19</v>
      </c>
      <c r="I1217" s="2">
        <v>4.0</v>
      </c>
      <c r="K1217" s="2" t="s">
        <v>2902</v>
      </c>
      <c r="L1217" s="2"/>
      <c r="M1217" s="2" t="s">
        <v>3021</v>
      </c>
      <c r="N1217" s="2" t="s">
        <v>3021</v>
      </c>
      <c r="O1217" s="2" t="s">
        <v>1265</v>
      </c>
      <c r="P1217" s="2" t="s">
        <v>1624</v>
      </c>
      <c r="Q1217" s="2" t="str">
        <f t="shared" si="11"/>
        <v>Bill Title: Resolution to congress to streamline/take control of the exportation of coal - Bill Description: Resolution to congress to streamline/take control of the exportation of coal</v>
      </c>
      <c r="R1217" s="2" t="s">
        <v>3022</v>
      </c>
    </row>
    <row r="1218" ht="15.75" customHeight="1">
      <c r="A1218" s="2" t="s">
        <v>2498</v>
      </c>
      <c r="B1218" s="2" t="s">
        <v>2900</v>
      </c>
      <c r="C1218" s="2" t="s">
        <v>2590</v>
      </c>
      <c r="D1218" s="2" t="s">
        <v>2499</v>
      </c>
      <c r="E1218" s="2" t="s">
        <v>2500</v>
      </c>
      <c r="F1218" s="2" t="s">
        <v>3023</v>
      </c>
      <c r="G1218" s="2" t="s">
        <v>19</v>
      </c>
      <c r="I1218" s="2">
        <v>4.0</v>
      </c>
      <c r="K1218" s="2" t="s">
        <v>2902</v>
      </c>
      <c r="L1218" s="2"/>
      <c r="M1218" s="2" t="s">
        <v>3024</v>
      </c>
      <c r="N1218" s="2" t="s">
        <v>3024</v>
      </c>
      <c r="O1218" s="2" t="s">
        <v>23</v>
      </c>
      <c r="P1218" s="2" t="s">
        <v>52</v>
      </c>
      <c r="Q1218" s="2" t="str">
        <f t="shared" si="11"/>
        <v>Bill Title: Revise taxation of certain incremental oil production - Bill Description: Revise taxation of certain incremental oil production</v>
      </c>
      <c r="R1218" s="2" t="s">
        <v>3025</v>
      </c>
      <c r="S1218" s="2" t="s">
        <v>25</v>
      </c>
    </row>
    <row r="1219" ht="15.75" customHeight="1">
      <c r="A1219" s="2" t="s">
        <v>2498</v>
      </c>
      <c r="B1219" s="2" t="s">
        <v>2900</v>
      </c>
      <c r="C1219" s="2" t="s">
        <v>2590</v>
      </c>
      <c r="D1219" s="2" t="s">
        <v>2499</v>
      </c>
      <c r="E1219" s="2" t="s">
        <v>2500</v>
      </c>
      <c r="F1219" s="2" t="s">
        <v>3026</v>
      </c>
      <c r="G1219" s="2" t="s">
        <v>19</v>
      </c>
      <c r="I1219" s="2">
        <v>4.0</v>
      </c>
      <c r="K1219" s="2" t="s">
        <v>2902</v>
      </c>
      <c r="L1219" s="2"/>
      <c r="M1219" s="2" t="s">
        <v>3027</v>
      </c>
      <c r="N1219" s="2" t="s">
        <v>3027</v>
      </c>
      <c r="O1219" s="2" t="s">
        <v>29</v>
      </c>
      <c r="P1219" s="2" t="s">
        <v>275</v>
      </c>
      <c r="Q1219" s="2" t="str">
        <f t="shared" si="11"/>
        <v>Bill Title: Provide for a feasibility study of advanced nuclear reactors - Bill Description: Provide for a feasibility study of advanced nuclear reactors</v>
      </c>
      <c r="R1219" s="2" t="s">
        <v>3028</v>
      </c>
    </row>
    <row r="1220" ht="15.75" customHeight="1">
      <c r="A1220" s="2" t="s">
        <v>2498</v>
      </c>
      <c r="B1220" s="2" t="s">
        <v>2900</v>
      </c>
      <c r="C1220" s="2" t="s">
        <v>2590</v>
      </c>
      <c r="D1220" s="2" t="s">
        <v>2499</v>
      </c>
      <c r="E1220" s="2" t="s">
        <v>2500</v>
      </c>
      <c r="F1220" s="2" t="s">
        <v>3029</v>
      </c>
      <c r="G1220" s="2" t="s">
        <v>19</v>
      </c>
      <c r="I1220" s="2">
        <v>4.0</v>
      </c>
      <c r="K1220" s="2" t="s">
        <v>2902</v>
      </c>
      <c r="L1220" s="2"/>
      <c r="M1220" s="2" t="s">
        <v>3030</v>
      </c>
      <c r="N1220" s="2" t="s">
        <v>3030</v>
      </c>
      <c r="O1220" s="2" t="s">
        <v>2631</v>
      </c>
      <c r="P1220" s="2" t="s">
        <v>144</v>
      </c>
      <c r="Q1220" s="2" t="str">
        <f t="shared" si="11"/>
        <v>Bill Title: Revise definitions for certain common carrier pipelines - Bill Description: Revise definitions for certain common carrier pipelines</v>
      </c>
      <c r="R1220" s="2" t="s">
        <v>3031</v>
      </c>
      <c r="S1220" s="2" t="s">
        <v>31</v>
      </c>
    </row>
    <row r="1221" ht="15.75" customHeight="1">
      <c r="A1221" s="2" t="s">
        <v>3032</v>
      </c>
      <c r="B1221" s="2" t="s">
        <v>2900</v>
      </c>
      <c r="C1221" s="2" t="s">
        <v>2590</v>
      </c>
      <c r="D1221" s="2" t="s">
        <v>2499</v>
      </c>
      <c r="E1221" s="2" t="s">
        <v>2500</v>
      </c>
      <c r="F1221" s="2" t="s">
        <v>3033</v>
      </c>
      <c r="G1221" s="2" t="s">
        <v>19</v>
      </c>
      <c r="I1221" s="2">
        <v>33.0</v>
      </c>
      <c r="K1221" s="2" t="s">
        <v>3034</v>
      </c>
      <c r="L1221" s="2"/>
      <c r="M1221" s="2" t="s">
        <v>3035</v>
      </c>
      <c r="N1221" s="2" t="s">
        <v>3035</v>
      </c>
      <c r="O1221" s="2" t="s">
        <v>92</v>
      </c>
      <c r="P1221" s="2" t="s">
        <v>2203</v>
      </c>
      <c r="Q1221" s="2" t="str">
        <f t="shared" si="11"/>
        <v>Bill Title: Generally revise taxation of income, including the corporate license tax - Bill Description: Generally revise taxation of income, including the corporate license tax</v>
      </c>
      <c r="R1221" s="2" t="s">
        <v>3036</v>
      </c>
    </row>
    <row r="1222" ht="15.75" customHeight="1">
      <c r="A1222" s="2" t="s">
        <v>3032</v>
      </c>
      <c r="B1222" s="2" t="s">
        <v>2900</v>
      </c>
      <c r="C1222" s="2" t="s">
        <v>2590</v>
      </c>
      <c r="D1222" s="2" t="s">
        <v>2499</v>
      </c>
      <c r="E1222" s="2" t="s">
        <v>2500</v>
      </c>
      <c r="F1222" s="2" t="s">
        <v>3037</v>
      </c>
      <c r="G1222" s="2" t="s">
        <v>19</v>
      </c>
      <c r="I1222" s="2">
        <v>24.0</v>
      </c>
      <c r="K1222" s="2" t="s">
        <v>3034</v>
      </c>
      <c r="L1222" s="2"/>
      <c r="M1222" s="2" t="s">
        <v>3038</v>
      </c>
      <c r="N1222" s="2" t="s">
        <v>3038</v>
      </c>
      <c r="O1222" s="2" t="s">
        <v>35</v>
      </c>
      <c r="P1222" s="2" t="s">
        <v>144</v>
      </c>
      <c r="Q1222" s="2" t="str">
        <f t="shared" si="11"/>
        <v>Bill Title: Revise definition of eligible renewable resources - Bill Description: Revise definition of eligible renewable resources</v>
      </c>
      <c r="R1222" s="2" t="s">
        <v>3039</v>
      </c>
    </row>
    <row r="1223" ht="15.75" customHeight="1">
      <c r="A1223" s="2" t="s">
        <v>3032</v>
      </c>
      <c r="B1223" s="2" t="s">
        <v>2900</v>
      </c>
      <c r="C1223" s="2" t="s">
        <v>2590</v>
      </c>
      <c r="D1223" s="2" t="s">
        <v>2499</v>
      </c>
      <c r="E1223" s="2" t="s">
        <v>2500</v>
      </c>
      <c r="F1223" s="2" t="s">
        <v>3040</v>
      </c>
      <c r="G1223" s="2" t="s">
        <v>19</v>
      </c>
      <c r="I1223" s="2">
        <v>23.0</v>
      </c>
      <c r="K1223" s="2" t="s">
        <v>3034</v>
      </c>
      <c r="L1223" s="2"/>
      <c r="M1223" s="2" t="s">
        <v>3041</v>
      </c>
      <c r="N1223" s="2" t="s">
        <v>3041</v>
      </c>
      <c r="O1223" s="2" t="s">
        <v>1248</v>
      </c>
      <c r="P1223" s="2" t="s">
        <v>333</v>
      </c>
      <c r="Q1223" s="2" t="str">
        <f t="shared" si="11"/>
        <v>Bill Title: Generally revise net metering laws - Bill Description: Generally revise net metering laws</v>
      </c>
      <c r="R1223" s="2" t="s">
        <v>3042</v>
      </c>
      <c r="S1223" s="2" t="s">
        <v>44</v>
      </c>
    </row>
    <row r="1224" ht="15.75" customHeight="1">
      <c r="A1224" s="2" t="s">
        <v>3032</v>
      </c>
      <c r="B1224" s="2" t="s">
        <v>2900</v>
      </c>
      <c r="C1224" s="2" t="s">
        <v>2590</v>
      </c>
      <c r="D1224" s="2" t="s">
        <v>2499</v>
      </c>
      <c r="E1224" s="2" t="s">
        <v>2500</v>
      </c>
      <c r="F1224" s="2" t="s">
        <v>3043</v>
      </c>
      <c r="G1224" s="2" t="s">
        <v>19</v>
      </c>
      <c r="I1224" s="2">
        <v>22.0</v>
      </c>
      <c r="K1224" s="2" t="s">
        <v>3034</v>
      </c>
      <c r="L1224" s="2"/>
      <c r="M1224" s="2" t="s">
        <v>3044</v>
      </c>
      <c r="N1224" s="2" t="s">
        <v>3044</v>
      </c>
      <c r="O1224" s="2" t="s">
        <v>35</v>
      </c>
      <c r="P1224" s="2" t="s">
        <v>333</v>
      </c>
      <c r="Q1224" s="2" t="str">
        <f t="shared" si="11"/>
        <v>Bill Title: Revise definition of renewable energy resource - Bill Description: Revise definition of renewable energy resource</v>
      </c>
      <c r="R1224" s="2" t="s">
        <v>3045</v>
      </c>
    </row>
    <row r="1225" ht="15.75" customHeight="1">
      <c r="A1225" s="2" t="s">
        <v>3032</v>
      </c>
      <c r="B1225" s="2" t="s">
        <v>2900</v>
      </c>
      <c r="C1225" s="2" t="s">
        <v>2590</v>
      </c>
      <c r="D1225" s="2" t="s">
        <v>2499</v>
      </c>
      <c r="E1225" s="2" t="s">
        <v>2500</v>
      </c>
      <c r="F1225" s="2" t="s">
        <v>3046</v>
      </c>
      <c r="G1225" s="2" t="s">
        <v>19</v>
      </c>
      <c r="I1225" s="2">
        <v>22.0</v>
      </c>
      <c r="K1225" s="2" t="s">
        <v>3034</v>
      </c>
      <c r="L1225" s="2"/>
      <c r="M1225" s="2" t="s">
        <v>3047</v>
      </c>
      <c r="N1225" s="2" t="s">
        <v>3047</v>
      </c>
      <c r="O1225" s="2" t="s">
        <v>1248</v>
      </c>
      <c r="P1225" s="2" t="s">
        <v>129</v>
      </c>
      <c r="Q1225" s="2" t="str">
        <f t="shared" si="11"/>
        <v>Bill Title: Generally revise net metering - Bill Description: Generally revise net metering</v>
      </c>
      <c r="R1225" s="2" t="s">
        <v>3048</v>
      </c>
      <c r="S1225" s="2" t="s">
        <v>44</v>
      </c>
    </row>
    <row r="1226" ht="15.75" customHeight="1">
      <c r="A1226" s="2" t="s">
        <v>3032</v>
      </c>
      <c r="B1226" s="2" t="s">
        <v>2900</v>
      </c>
      <c r="C1226" s="2" t="s">
        <v>2590</v>
      </c>
      <c r="D1226" s="2" t="s">
        <v>2499</v>
      </c>
      <c r="E1226" s="2" t="s">
        <v>2500</v>
      </c>
      <c r="F1226" s="2" t="s">
        <v>3049</v>
      </c>
      <c r="G1226" s="2" t="s">
        <v>19</v>
      </c>
      <c r="I1226" s="2">
        <v>20.0</v>
      </c>
      <c r="K1226" s="2" t="s">
        <v>3034</v>
      </c>
      <c r="L1226" s="2"/>
      <c r="M1226" s="2" t="s">
        <v>3050</v>
      </c>
      <c r="N1226" s="2" t="s">
        <v>3050</v>
      </c>
      <c r="O1226" s="2" t="s">
        <v>35</v>
      </c>
      <c r="P1226" s="2" t="s">
        <v>36</v>
      </c>
      <c r="Q1226" s="2" t="str">
        <f t="shared" si="11"/>
        <v>Bill Title: Revise the renewable portfolio standard laws to include hydro expansions - Bill Description: Revise the renewable portfolio standard laws to include hydro expansions</v>
      </c>
      <c r="R1226" s="2" t="s">
        <v>3051</v>
      </c>
      <c r="S1226" s="2" t="s">
        <v>44</v>
      </c>
    </row>
    <row r="1227" ht="15.75" customHeight="1">
      <c r="A1227" s="2" t="s">
        <v>3032</v>
      </c>
      <c r="B1227" s="2" t="s">
        <v>2900</v>
      </c>
      <c r="C1227" s="2" t="s">
        <v>2590</v>
      </c>
      <c r="D1227" s="2" t="s">
        <v>2499</v>
      </c>
      <c r="E1227" s="2" t="s">
        <v>2500</v>
      </c>
      <c r="F1227" s="2" t="s">
        <v>3052</v>
      </c>
      <c r="G1227" s="2" t="s">
        <v>19</v>
      </c>
      <c r="I1227" s="2">
        <v>17.0</v>
      </c>
      <c r="K1227" s="2" t="s">
        <v>3034</v>
      </c>
      <c r="L1227" s="2"/>
      <c r="M1227" s="2" t="s">
        <v>3053</v>
      </c>
      <c r="N1227" s="2" t="s">
        <v>3053</v>
      </c>
      <c r="O1227" s="2" t="s">
        <v>3054</v>
      </c>
      <c r="P1227" s="2" t="s">
        <v>101</v>
      </c>
      <c r="Q1227" s="2" t="str">
        <f t="shared" si="11"/>
        <v>Bill Title: Revise income tax using a tie to federal taxable income and repealing credits - Bill Description: Revise income tax using a tie to federal taxable income and repealing credits</v>
      </c>
      <c r="R1227" s="2" t="s">
        <v>3055</v>
      </c>
    </row>
    <row r="1228" ht="15.75" customHeight="1">
      <c r="A1228" s="2" t="s">
        <v>3032</v>
      </c>
      <c r="B1228" s="2" t="s">
        <v>2900</v>
      </c>
      <c r="C1228" s="2" t="s">
        <v>2590</v>
      </c>
      <c r="D1228" s="2" t="s">
        <v>2499</v>
      </c>
      <c r="E1228" s="2" t="s">
        <v>2500</v>
      </c>
      <c r="F1228" s="2" t="s">
        <v>3056</v>
      </c>
      <c r="G1228" s="2" t="s">
        <v>19</v>
      </c>
      <c r="I1228" s="2">
        <v>16.0</v>
      </c>
      <c r="K1228" s="2" t="s">
        <v>3034</v>
      </c>
      <c r="L1228" s="2"/>
      <c r="M1228" s="2" t="s">
        <v>3057</v>
      </c>
      <c r="N1228" s="2" t="s">
        <v>3057</v>
      </c>
      <c r="O1228" s="2" t="s">
        <v>35</v>
      </c>
      <c r="P1228" s="2" t="s">
        <v>36</v>
      </c>
      <c r="Q1228" s="2" t="str">
        <f t="shared" si="11"/>
        <v>Bill Title: Revise definition of eligible renewable resource - Bill Description: Revise definition of eligible renewable resource</v>
      </c>
      <c r="R1228" s="2" t="s">
        <v>3058</v>
      </c>
      <c r="S1228" s="2" t="s">
        <v>44</v>
      </c>
    </row>
    <row r="1229" ht="15.75" customHeight="1">
      <c r="A1229" s="2" t="s">
        <v>3032</v>
      </c>
      <c r="B1229" s="2" t="s">
        <v>2900</v>
      </c>
      <c r="C1229" s="2" t="s">
        <v>2590</v>
      </c>
      <c r="D1229" s="2" t="s">
        <v>2499</v>
      </c>
      <c r="E1229" s="2" t="s">
        <v>2500</v>
      </c>
      <c r="F1229" s="2" t="s">
        <v>3059</v>
      </c>
      <c r="G1229" s="2" t="s">
        <v>19</v>
      </c>
      <c r="I1229" s="2">
        <v>16.0</v>
      </c>
      <c r="K1229" s="2" t="s">
        <v>3034</v>
      </c>
      <c r="L1229" s="2"/>
      <c r="M1229" s="2" t="s">
        <v>3060</v>
      </c>
      <c r="N1229" s="2" t="s">
        <v>3060</v>
      </c>
      <c r="O1229" s="2" t="s">
        <v>92</v>
      </c>
      <c r="P1229" s="2" t="s">
        <v>36</v>
      </c>
      <c r="Q1229" s="2" t="str">
        <f t="shared" si="11"/>
        <v>Bill Title: Revise income tax using a flat tax rate and a tie to federal taxable income - Bill Description: Revise income tax using a flat tax rate and a tie to federal taxable income</v>
      </c>
      <c r="R1229" s="2" t="s">
        <v>3061</v>
      </c>
    </row>
    <row r="1230" ht="15.75" customHeight="1">
      <c r="A1230" s="2" t="s">
        <v>3032</v>
      </c>
      <c r="B1230" s="2" t="s">
        <v>2900</v>
      </c>
      <c r="C1230" s="2" t="s">
        <v>2590</v>
      </c>
      <c r="D1230" s="2" t="s">
        <v>2499</v>
      </c>
      <c r="E1230" s="2" t="s">
        <v>2500</v>
      </c>
      <c r="F1230" s="2" t="s">
        <v>3062</v>
      </c>
      <c r="G1230" s="2" t="s">
        <v>19</v>
      </c>
      <c r="I1230" s="2">
        <v>16.0</v>
      </c>
      <c r="K1230" s="2" t="s">
        <v>3034</v>
      </c>
      <c r="L1230" s="2"/>
      <c r="M1230" s="2" t="s">
        <v>3063</v>
      </c>
      <c r="N1230" s="2" t="s">
        <v>3063</v>
      </c>
      <c r="O1230" s="2" t="s">
        <v>3064</v>
      </c>
      <c r="P1230" s="2" t="s">
        <v>333</v>
      </c>
      <c r="Q1230" s="2" t="str">
        <f t="shared" si="11"/>
        <v>Bill Title: Revise laws related to utilities and coal-fired generation - Bill Description: Revise laws related to utilities and coal-fired generation</v>
      </c>
      <c r="R1230" s="2" t="s">
        <v>3065</v>
      </c>
      <c r="S1230" s="2" t="s">
        <v>31</v>
      </c>
    </row>
    <row r="1231" ht="15.75" customHeight="1">
      <c r="A1231" s="2" t="s">
        <v>3032</v>
      </c>
      <c r="B1231" s="2" t="s">
        <v>2900</v>
      </c>
      <c r="C1231" s="2" t="s">
        <v>2590</v>
      </c>
      <c r="D1231" s="2" t="s">
        <v>2499</v>
      </c>
      <c r="E1231" s="2" t="s">
        <v>2500</v>
      </c>
      <c r="F1231" s="2" t="s">
        <v>3066</v>
      </c>
      <c r="G1231" s="2" t="s">
        <v>19</v>
      </c>
      <c r="I1231" s="2">
        <v>15.0</v>
      </c>
      <c r="K1231" s="2" t="s">
        <v>3034</v>
      </c>
      <c r="L1231" s="2"/>
      <c r="M1231" s="2" t="s">
        <v>3067</v>
      </c>
      <c r="N1231" s="2" t="s">
        <v>3067</v>
      </c>
      <c r="O1231" s="2" t="s">
        <v>1229</v>
      </c>
      <c r="P1231" s="2" t="s">
        <v>93</v>
      </c>
      <c r="Q1231" s="2" t="str">
        <f t="shared" si="11"/>
        <v>Bill Title: Revise tax laws related to vehicles - Bill Description: Revise tax laws related to vehicles</v>
      </c>
      <c r="R1231" s="2" t="s">
        <v>3068</v>
      </c>
      <c r="S1231" s="2" t="s">
        <v>79</v>
      </c>
    </row>
    <row r="1232" ht="15.75" customHeight="1">
      <c r="A1232" s="2" t="s">
        <v>3032</v>
      </c>
      <c r="B1232" s="2" t="s">
        <v>2900</v>
      </c>
      <c r="C1232" s="2" t="s">
        <v>2590</v>
      </c>
      <c r="D1232" s="2" t="s">
        <v>2499</v>
      </c>
      <c r="E1232" s="2" t="s">
        <v>2500</v>
      </c>
      <c r="F1232" s="2" t="s">
        <v>3069</v>
      </c>
      <c r="G1232" s="2" t="s">
        <v>19</v>
      </c>
      <c r="I1232" s="2">
        <v>14.0</v>
      </c>
      <c r="K1232" s="2" t="s">
        <v>3034</v>
      </c>
      <c r="L1232" s="2"/>
      <c r="M1232" s="2" t="s">
        <v>3070</v>
      </c>
      <c r="N1232" s="2" t="s">
        <v>3070</v>
      </c>
      <c r="O1232" s="2" t="s">
        <v>1248</v>
      </c>
      <c r="P1232" s="2" t="s">
        <v>73</v>
      </c>
      <c r="Q1232" s="2" t="str">
        <f t="shared" si="11"/>
        <v>Bill Title: Update the PSC's role in reviewing net metering standards - Bill Description: Update the PSC's role in reviewing net metering standards</v>
      </c>
      <c r="R1232" s="2" t="s">
        <v>3071</v>
      </c>
      <c r="S1232" s="2" t="s">
        <v>44</v>
      </c>
    </row>
    <row r="1233" ht="15.75" customHeight="1">
      <c r="A1233" s="2" t="s">
        <v>3032</v>
      </c>
      <c r="B1233" s="2" t="s">
        <v>2900</v>
      </c>
      <c r="C1233" s="2" t="s">
        <v>2590</v>
      </c>
      <c r="D1233" s="2" t="s">
        <v>2499</v>
      </c>
      <c r="E1233" s="2" t="s">
        <v>2500</v>
      </c>
      <c r="F1233" s="2" t="s">
        <v>3072</v>
      </c>
      <c r="G1233" s="2" t="s">
        <v>19</v>
      </c>
      <c r="I1233" s="2">
        <v>12.0</v>
      </c>
      <c r="K1233" s="2" t="s">
        <v>3034</v>
      </c>
      <c r="L1233" s="2"/>
      <c r="M1233" s="2" t="s">
        <v>3073</v>
      </c>
      <c r="N1233" s="2" t="s">
        <v>3073</v>
      </c>
      <c r="O1233" s="2" t="s">
        <v>35</v>
      </c>
      <c r="P1233" s="2" t="s">
        <v>144</v>
      </c>
      <c r="Q1233" s="2" t="str">
        <f t="shared" si="11"/>
        <v>Bill Title: Require that all hydro facilities be classified as renewable - Bill Description: Require that all hydro facilities be classified as renewable</v>
      </c>
      <c r="R1233" s="2" t="s">
        <v>3031</v>
      </c>
      <c r="S1233" s="2" t="s">
        <v>44</v>
      </c>
    </row>
    <row r="1234" ht="15.75" customHeight="1">
      <c r="A1234" s="2" t="s">
        <v>3032</v>
      </c>
      <c r="B1234" s="2" t="s">
        <v>2900</v>
      </c>
      <c r="C1234" s="2" t="s">
        <v>2590</v>
      </c>
      <c r="D1234" s="2" t="s">
        <v>2499</v>
      </c>
      <c r="E1234" s="2" t="s">
        <v>2500</v>
      </c>
      <c r="F1234" s="2" t="s">
        <v>3074</v>
      </c>
      <c r="G1234" s="2" t="s">
        <v>19</v>
      </c>
      <c r="I1234" s="2">
        <v>11.0</v>
      </c>
      <c r="K1234" s="2" t="s">
        <v>3034</v>
      </c>
      <c r="L1234" s="2"/>
      <c r="M1234" s="2" t="s">
        <v>3075</v>
      </c>
      <c r="N1234" s="2" t="s">
        <v>3075</v>
      </c>
      <c r="O1234" s="2" t="s">
        <v>35</v>
      </c>
      <c r="P1234" s="2" t="s">
        <v>24</v>
      </c>
      <c r="Q1234" s="2" t="str">
        <f t="shared" si="11"/>
        <v>Bill Title: Revise renewable resource standard laws to eliminate certain requirements - Bill Description: Revise renewable resource standard laws to eliminate certain requirements</v>
      </c>
      <c r="R1234" s="2" t="s">
        <v>3076</v>
      </c>
    </row>
    <row r="1235" ht="15.75" customHeight="1">
      <c r="A1235" s="2" t="s">
        <v>3032</v>
      </c>
      <c r="B1235" s="2" t="s">
        <v>2900</v>
      </c>
      <c r="C1235" s="2" t="s">
        <v>2590</v>
      </c>
      <c r="D1235" s="2" t="s">
        <v>2499</v>
      </c>
      <c r="E1235" s="2" t="s">
        <v>2500</v>
      </c>
      <c r="F1235" s="2" t="s">
        <v>3077</v>
      </c>
      <c r="G1235" s="2" t="s">
        <v>19</v>
      </c>
      <c r="I1235" s="2">
        <v>11.0</v>
      </c>
      <c r="K1235" s="2" t="s">
        <v>3034</v>
      </c>
      <c r="L1235" s="2"/>
      <c r="M1235" s="2" t="s">
        <v>3078</v>
      </c>
      <c r="N1235" s="2" t="s">
        <v>3078</v>
      </c>
      <c r="O1235" s="2" t="s">
        <v>35</v>
      </c>
      <c r="P1235" s="2" t="s">
        <v>36</v>
      </c>
      <c r="Q1235" s="2" t="str">
        <f t="shared" si="11"/>
        <v>Bill Title: Revise electricity laws - Bill Description: Revise electricity laws</v>
      </c>
      <c r="R1235" s="2" t="s">
        <v>3079</v>
      </c>
    </row>
    <row r="1236" ht="15.75" customHeight="1">
      <c r="A1236" s="2" t="s">
        <v>3032</v>
      </c>
      <c r="B1236" s="2" t="s">
        <v>2900</v>
      </c>
      <c r="C1236" s="2" t="s">
        <v>2590</v>
      </c>
      <c r="D1236" s="2" t="s">
        <v>2499</v>
      </c>
      <c r="E1236" s="2" t="s">
        <v>2500</v>
      </c>
      <c r="F1236" s="2" t="s">
        <v>3080</v>
      </c>
      <c r="G1236" s="2" t="s">
        <v>19</v>
      </c>
      <c r="I1236" s="2">
        <v>11.0</v>
      </c>
      <c r="K1236" s="2" t="s">
        <v>3034</v>
      </c>
      <c r="L1236" s="2"/>
      <c r="M1236" s="2" t="s">
        <v>3081</v>
      </c>
      <c r="N1236" s="2" t="s">
        <v>3081</v>
      </c>
      <c r="O1236" s="2" t="s">
        <v>1248</v>
      </c>
      <c r="P1236" s="2" t="s">
        <v>36</v>
      </c>
      <c r="Q1236" s="2" t="str">
        <f t="shared" si="11"/>
        <v>Bill Title: Revise reimbursement of net metered generators - Bill Description: Revise reimbursement of net metered generators</v>
      </c>
      <c r="R1236" s="2" t="s">
        <v>3082</v>
      </c>
      <c r="S1236" s="2" t="s">
        <v>44</v>
      </c>
    </row>
    <row r="1237" ht="15.75" customHeight="1">
      <c r="A1237" s="2" t="s">
        <v>3032</v>
      </c>
      <c r="B1237" s="2" t="s">
        <v>2900</v>
      </c>
      <c r="C1237" s="2" t="s">
        <v>2590</v>
      </c>
      <c r="D1237" s="2" t="s">
        <v>2499</v>
      </c>
      <c r="E1237" s="2" t="s">
        <v>2500</v>
      </c>
      <c r="F1237" s="2" t="s">
        <v>3083</v>
      </c>
      <c r="G1237" s="2" t="s">
        <v>19</v>
      </c>
      <c r="I1237" s="2">
        <v>10.0</v>
      </c>
      <c r="K1237" s="2" t="s">
        <v>3034</v>
      </c>
      <c r="L1237" s="2"/>
      <c r="M1237" s="2" t="s">
        <v>3084</v>
      </c>
      <c r="N1237" s="2" t="s">
        <v>3084</v>
      </c>
      <c r="O1237" s="2" t="s">
        <v>1248</v>
      </c>
      <c r="P1237" s="2" t="s">
        <v>64</v>
      </c>
      <c r="Q1237" s="2" t="str">
        <f t="shared" si="11"/>
        <v>Bill Title: Repeal community renewable energy project requirements - Bill Description: Repeal community renewable energy project requirements</v>
      </c>
      <c r="R1237" s="2" t="s">
        <v>3085</v>
      </c>
      <c r="S1237" s="2" t="s">
        <v>44</v>
      </c>
    </row>
    <row r="1238" ht="15.75" customHeight="1">
      <c r="A1238" s="2" t="s">
        <v>3032</v>
      </c>
      <c r="B1238" s="2" t="s">
        <v>2900</v>
      </c>
      <c r="C1238" s="2" t="s">
        <v>2590</v>
      </c>
      <c r="D1238" s="2" t="s">
        <v>2499</v>
      </c>
      <c r="E1238" s="2" t="s">
        <v>2500</v>
      </c>
      <c r="F1238" s="2" t="s">
        <v>3086</v>
      </c>
      <c r="G1238" s="2" t="s">
        <v>19</v>
      </c>
      <c r="I1238" s="2">
        <v>10.0</v>
      </c>
      <c r="K1238" s="2" t="s">
        <v>3034</v>
      </c>
      <c r="L1238" s="2"/>
      <c r="M1238" s="2" t="s">
        <v>3087</v>
      </c>
      <c r="N1238" s="2" t="s">
        <v>3087</v>
      </c>
      <c r="O1238" s="2" t="s">
        <v>3088</v>
      </c>
      <c r="P1238" s="2" t="s">
        <v>226</v>
      </c>
      <c r="Q1238" s="2" t="str">
        <f t="shared" si="11"/>
        <v>Bill Title: Eliminate the electrical licensing exemption for grid-tied generation - Bill Description: Eliminate the electrical licensing exemption for grid-tied generation</v>
      </c>
      <c r="R1238" s="2" t="s">
        <v>3089</v>
      </c>
    </row>
    <row r="1239" ht="15.75" customHeight="1">
      <c r="A1239" s="2" t="s">
        <v>3032</v>
      </c>
      <c r="B1239" s="2" t="s">
        <v>2900</v>
      </c>
      <c r="C1239" s="2" t="s">
        <v>2590</v>
      </c>
      <c r="D1239" s="2" t="s">
        <v>2499</v>
      </c>
      <c r="E1239" s="2" t="s">
        <v>2500</v>
      </c>
      <c r="F1239" s="2" t="s">
        <v>3090</v>
      </c>
      <c r="G1239" s="2" t="s">
        <v>19</v>
      </c>
      <c r="I1239" s="2">
        <v>10.0</v>
      </c>
      <c r="K1239" s="2" t="s">
        <v>3034</v>
      </c>
      <c r="L1239" s="2"/>
      <c r="M1239" s="2" t="s">
        <v>3091</v>
      </c>
      <c r="N1239" s="2" t="s">
        <v>3091</v>
      </c>
      <c r="O1239" s="2" t="s">
        <v>1248</v>
      </c>
      <c r="P1239" s="2" t="s">
        <v>24</v>
      </c>
      <c r="Q1239" s="2" t="str">
        <f t="shared" si="11"/>
        <v>Bill Title: Revise net metering incentives - Bill Description: Revise net metering incentives</v>
      </c>
      <c r="R1239" s="2" t="s">
        <v>3092</v>
      </c>
      <c r="S1239" s="2" t="s">
        <v>145</v>
      </c>
    </row>
    <row r="1240" ht="15.75" customHeight="1">
      <c r="A1240" s="2" t="s">
        <v>3032</v>
      </c>
      <c r="B1240" s="2" t="s">
        <v>2900</v>
      </c>
      <c r="C1240" s="2" t="s">
        <v>2590</v>
      </c>
      <c r="D1240" s="2" t="s">
        <v>2499</v>
      </c>
      <c r="E1240" s="2" t="s">
        <v>2500</v>
      </c>
      <c r="F1240" s="2" t="s">
        <v>3093</v>
      </c>
      <c r="G1240" s="2" t="s">
        <v>19</v>
      </c>
      <c r="I1240" s="2">
        <v>10.0</v>
      </c>
      <c r="K1240" s="2" t="s">
        <v>3034</v>
      </c>
      <c r="L1240" s="2"/>
      <c r="M1240" s="2" t="s">
        <v>3094</v>
      </c>
      <c r="N1240" s="2" t="s">
        <v>3094</v>
      </c>
      <c r="O1240" s="2" t="s">
        <v>1248</v>
      </c>
      <c r="P1240" s="2" t="s">
        <v>93</v>
      </c>
      <c r="Q1240" s="2" t="str">
        <f t="shared" si="11"/>
        <v>Bill Title: Study net metering laws - Bill Description: Study net metering laws</v>
      </c>
      <c r="R1240" s="2" t="s">
        <v>3095</v>
      </c>
    </row>
    <row r="1241" ht="15.75" customHeight="1">
      <c r="A1241" s="2" t="s">
        <v>3032</v>
      </c>
      <c r="B1241" s="2" t="s">
        <v>2900</v>
      </c>
      <c r="C1241" s="2" t="s">
        <v>2590</v>
      </c>
      <c r="D1241" s="2" t="s">
        <v>2499</v>
      </c>
      <c r="E1241" s="2" t="s">
        <v>2500</v>
      </c>
      <c r="F1241" s="2" t="s">
        <v>3096</v>
      </c>
      <c r="G1241" s="2" t="s">
        <v>19</v>
      </c>
      <c r="I1241" s="2">
        <v>10.0</v>
      </c>
      <c r="K1241" s="2" t="s">
        <v>3034</v>
      </c>
      <c r="L1241" s="2"/>
      <c r="M1241" s="2" t="s">
        <v>3097</v>
      </c>
      <c r="N1241" s="2" t="s">
        <v>3097</v>
      </c>
      <c r="O1241" s="2" t="s">
        <v>35</v>
      </c>
      <c r="P1241" s="2" t="s">
        <v>24</v>
      </c>
      <c r="Q1241" s="2" t="str">
        <f t="shared" si="11"/>
        <v>Bill Title: Revising penalties for failure to meet renewable energy requirements - Bill Description: Revising penalties for failure to meet renewable energy requirements</v>
      </c>
      <c r="R1241" s="2" t="s">
        <v>3098</v>
      </c>
      <c r="S1241" s="2" t="s">
        <v>44</v>
      </c>
    </row>
    <row r="1242" ht="15.75" customHeight="1">
      <c r="A1242" s="2" t="s">
        <v>3032</v>
      </c>
      <c r="B1242" s="2" t="s">
        <v>2900</v>
      </c>
      <c r="C1242" s="2" t="s">
        <v>2590</v>
      </c>
      <c r="D1242" s="2" t="s">
        <v>2499</v>
      </c>
      <c r="E1242" s="2" t="s">
        <v>2500</v>
      </c>
      <c r="F1242" s="2" t="s">
        <v>3099</v>
      </c>
      <c r="G1242" s="2" t="s">
        <v>19</v>
      </c>
      <c r="I1242" s="2">
        <v>9.0</v>
      </c>
      <c r="K1242" s="2" t="s">
        <v>3034</v>
      </c>
      <c r="L1242" s="2"/>
      <c r="M1242" s="2" t="s">
        <v>3100</v>
      </c>
      <c r="N1242" s="2" t="s">
        <v>3100</v>
      </c>
      <c r="O1242" s="2" t="s">
        <v>35</v>
      </c>
      <c r="P1242" s="2" t="s">
        <v>226</v>
      </c>
      <c r="Q1242" s="2" t="str">
        <f t="shared" si="11"/>
        <v>Bill Title: Establish renewable energy permitting, decommissioning program - Bill Description: Establish renewable energy permitting, decommissioning program</v>
      </c>
      <c r="R1242" s="2" t="s">
        <v>3101</v>
      </c>
      <c r="S1242" s="2" t="s">
        <v>31</v>
      </c>
    </row>
    <row r="1243" ht="15.75" customHeight="1">
      <c r="A1243" s="2" t="s">
        <v>3032</v>
      </c>
      <c r="B1243" s="2" t="s">
        <v>2900</v>
      </c>
      <c r="C1243" s="2" t="s">
        <v>2590</v>
      </c>
      <c r="D1243" s="2" t="s">
        <v>2499</v>
      </c>
      <c r="E1243" s="2" t="s">
        <v>2500</v>
      </c>
      <c r="F1243" s="2" t="s">
        <v>3102</v>
      </c>
      <c r="G1243" s="2" t="s">
        <v>19</v>
      </c>
      <c r="I1243" s="2">
        <v>9.0</v>
      </c>
      <c r="K1243" s="2" t="s">
        <v>3034</v>
      </c>
      <c r="L1243" s="2"/>
      <c r="M1243" s="2" t="s">
        <v>3103</v>
      </c>
      <c r="N1243" s="2" t="s">
        <v>3103</v>
      </c>
      <c r="O1243" s="2" t="s">
        <v>35</v>
      </c>
      <c r="P1243" s="2" t="s">
        <v>36</v>
      </c>
      <c r="Q1243" s="2" t="str">
        <f t="shared" si="11"/>
        <v>Bill Title: Revise renewable portfolio standard laws - Bill Description: Revise renewable portfolio standard laws</v>
      </c>
      <c r="R1243" s="2" t="s">
        <v>2911</v>
      </c>
    </row>
    <row r="1244" ht="15.75" customHeight="1">
      <c r="A1244" s="2" t="s">
        <v>3032</v>
      </c>
      <c r="B1244" s="2" t="s">
        <v>2900</v>
      </c>
      <c r="C1244" s="2" t="s">
        <v>2590</v>
      </c>
      <c r="D1244" s="2" t="s">
        <v>2499</v>
      </c>
      <c r="E1244" s="2" t="s">
        <v>2500</v>
      </c>
      <c r="F1244" s="2" t="s">
        <v>3104</v>
      </c>
      <c r="G1244" s="2" t="s">
        <v>19</v>
      </c>
      <c r="I1244" s="2">
        <v>9.0</v>
      </c>
      <c r="K1244" s="2" t="s">
        <v>3034</v>
      </c>
      <c r="L1244" s="2"/>
      <c r="M1244" s="2" t="s">
        <v>3103</v>
      </c>
      <c r="N1244" s="2" t="s">
        <v>3103</v>
      </c>
      <c r="O1244" s="2" t="s">
        <v>35</v>
      </c>
      <c r="P1244" s="2" t="s">
        <v>333</v>
      </c>
      <c r="Q1244" s="2" t="str">
        <f t="shared" si="11"/>
        <v>Bill Title: Revise renewable portfolio standard laws - Bill Description: Revise renewable portfolio standard laws</v>
      </c>
      <c r="R1244" s="2" t="s">
        <v>3105</v>
      </c>
      <c r="S1244" s="2" t="s">
        <v>44</v>
      </c>
    </row>
    <row r="1245" ht="15.75" customHeight="1">
      <c r="A1245" s="2" t="s">
        <v>3032</v>
      </c>
      <c r="B1245" s="2" t="s">
        <v>2900</v>
      </c>
      <c r="C1245" s="2" t="s">
        <v>2590</v>
      </c>
      <c r="D1245" s="2" t="s">
        <v>2499</v>
      </c>
      <c r="E1245" s="2" t="s">
        <v>2500</v>
      </c>
      <c r="F1245" s="2" t="s">
        <v>3106</v>
      </c>
      <c r="G1245" s="2" t="s">
        <v>19</v>
      </c>
      <c r="I1245" s="2">
        <v>9.0</v>
      </c>
      <c r="K1245" s="2" t="s">
        <v>3034</v>
      </c>
      <c r="L1245" s="2"/>
      <c r="M1245" s="2" t="s">
        <v>3107</v>
      </c>
      <c r="N1245" s="2" t="s">
        <v>3107</v>
      </c>
      <c r="O1245" s="2" t="s">
        <v>290</v>
      </c>
      <c r="P1245" s="2" t="s">
        <v>36</v>
      </c>
      <c r="Q1245" s="2" t="str">
        <f t="shared" si="11"/>
        <v>Bill Title: Revise energy efficiency and code adoption requirements in building codes - Bill Description: Revise energy efficiency and code adoption requirements in building codes</v>
      </c>
      <c r="R1245" s="2" t="s">
        <v>3108</v>
      </c>
    </row>
    <row r="1246" ht="15.75" customHeight="1">
      <c r="A1246" s="2" t="s">
        <v>3032</v>
      </c>
      <c r="B1246" s="2" t="s">
        <v>2900</v>
      </c>
      <c r="C1246" s="2" t="s">
        <v>2590</v>
      </c>
      <c r="D1246" s="2" t="s">
        <v>2499</v>
      </c>
      <c r="E1246" s="2" t="s">
        <v>2500</v>
      </c>
      <c r="F1246" s="2" t="s">
        <v>3109</v>
      </c>
      <c r="G1246" s="2" t="s">
        <v>19</v>
      </c>
      <c r="I1246" s="2">
        <v>9.0</v>
      </c>
      <c r="K1246" s="2" t="s">
        <v>3034</v>
      </c>
      <c r="L1246" s="2"/>
      <c r="M1246" s="2" t="s">
        <v>3110</v>
      </c>
      <c r="N1246" s="2" t="s">
        <v>3110</v>
      </c>
      <c r="O1246" s="2" t="s">
        <v>1265</v>
      </c>
      <c r="P1246" s="2" t="s">
        <v>24</v>
      </c>
      <c r="Q1246" s="2" t="str">
        <f t="shared" si="11"/>
        <v>Bill Title: Provide for loans to an owner of a coal-fired generating unit - Bill Description: Provide for loans to an owner of a coal-fired generating unit</v>
      </c>
      <c r="R1246" s="2" t="s">
        <v>3111</v>
      </c>
      <c r="S1246" s="2" t="s">
        <v>25</v>
      </c>
    </row>
    <row r="1247" ht="15.75" customHeight="1">
      <c r="A1247" s="2" t="s">
        <v>3032</v>
      </c>
      <c r="B1247" s="2" t="s">
        <v>2900</v>
      </c>
      <c r="C1247" s="2" t="s">
        <v>2590</v>
      </c>
      <c r="D1247" s="2" t="s">
        <v>2499</v>
      </c>
      <c r="E1247" s="2" t="s">
        <v>2500</v>
      </c>
      <c r="F1247" s="2" t="s">
        <v>3112</v>
      </c>
      <c r="G1247" s="2" t="s">
        <v>19</v>
      </c>
      <c r="I1247" s="2">
        <v>9.0</v>
      </c>
      <c r="K1247" s="2" t="s">
        <v>3034</v>
      </c>
      <c r="L1247" s="2"/>
      <c r="M1247" s="2" t="s">
        <v>3113</v>
      </c>
      <c r="N1247" s="2" t="s">
        <v>3113</v>
      </c>
      <c r="O1247" s="2" t="s">
        <v>3114</v>
      </c>
      <c r="P1247" s="2" t="s">
        <v>410</v>
      </c>
      <c r="Q1247" s="2" t="str">
        <f t="shared" si="11"/>
        <v>Bill Title: Review income tax credits - Bill Description: Review income tax credits</v>
      </c>
      <c r="R1247" s="2" t="s">
        <v>3115</v>
      </c>
    </row>
    <row r="1248" ht="15.75" customHeight="1">
      <c r="A1248" s="2" t="s">
        <v>3032</v>
      </c>
      <c r="B1248" s="2" t="s">
        <v>2900</v>
      </c>
      <c r="C1248" s="2" t="s">
        <v>2590</v>
      </c>
      <c r="D1248" s="2" t="s">
        <v>2499</v>
      </c>
      <c r="E1248" s="2" t="s">
        <v>2500</v>
      </c>
      <c r="F1248" s="2" t="s">
        <v>3116</v>
      </c>
      <c r="G1248" s="2" t="s">
        <v>19</v>
      </c>
      <c r="I1248" s="2">
        <v>8.0</v>
      </c>
      <c r="K1248" s="2" t="s">
        <v>3034</v>
      </c>
      <c r="L1248" s="2"/>
      <c r="M1248" s="2" t="s">
        <v>3117</v>
      </c>
      <c r="N1248" s="2" t="s">
        <v>3117</v>
      </c>
      <c r="O1248" s="2" t="s">
        <v>35</v>
      </c>
      <c r="P1248" s="2" t="s">
        <v>184</v>
      </c>
      <c r="Q1248" s="2" t="str">
        <f t="shared" si="11"/>
        <v>Bill Title: Revise renewable portfolio standard for compliance dates for community projects - Bill Description: Revise renewable portfolio standard for compliance dates for community projects</v>
      </c>
      <c r="R1248" s="2" t="s">
        <v>3118</v>
      </c>
    </row>
    <row r="1249" ht="15.75" customHeight="1">
      <c r="A1249" s="2" t="s">
        <v>3032</v>
      </c>
      <c r="B1249" s="2" t="s">
        <v>2900</v>
      </c>
      <c r="C1249" s="2" t="s">
        <v>2590</v>
      </c>
      <c r="D1249" s="2" t="s">
        <v>2499</v>
      </c>
      <c r="E1249" s="2" t="s">
        <v>2500</v>
      </c>
      <c r="F1249" s="2" t="s">
        <v>3119</v>
      </c>
      <c r="G1249" s="2" t="s">
        <v>19</v>
      </c>
      <c r="I1249" s="2">
        <v>8.0</v>
      </c>
      <c r="K1249" s="2" t="s">
        <v>3034</v>
      </c>
      <c r="L1249" s="2"/>
      <c r="M1249" s="2" t="s">
        <v>3120</v>
      </c>
      <c r="N1249" s="2" t="s">
        <v>3120</v>
      </c>
      <c r="O1249" s="2" t="s">
        <v>2679</v>
      </c>
      <c r="P1249" s="2" t="s">
        <v>36</v>
      </c>
      <c r="Q1249" s="2" t="str">
        <f t="shared" si="11"/>
        <v>Bill Title: Establish the Montana energy security act - Bill Description: Establish the Montana energy security act</v>
      </c>
      <c r="R1249" s="2" t="s">
        <v>3121</v>
      </c>
      <c r="S1249" s="2" t="s">
        <v>65</v>
      </c>
    </row>
    <row r="1250" ht="15.75" customHeight="1">
      <c r="A1250" s="2" t="s">
        <v>3032</v>
      </c>
      <c r="B1250" s="2" t="s">
        <v>2900</v>
      </c>
      <c r="C1250" s="2" t="s">
        <v>2590</v>
      </c>
      <c r="D1250" s="2" t="s">
        <v>2499</v>
      </c>
      <c r="E1250" s="2" t="s">
        <v>2500</v>
      </c>
      <c r="F1250" s="2" t="s">
        <v>2677</v>
      </c>
      <c r="G1250" s="2" t="s">
        <v>19</v>
      </c>
      <c r="I1250" s="2">
        <v>8.0</v>
      </c>
      <c r="K1250" s="2" t="s">
        <v>3034</v>
      </c>
      <c r="L1250" s="2"/>
      <c r="M1250" s="2" t="s">
        <v>2678</v>
      </c>
      <c r="N1250" s="2" t="s">
        <v>2678</v>
      </c>
      <c r="O1250" s="2" t="s">
        <v>2679</v>
      </c>
      <c r="P1250" s="2" t="s">
        <v>413</v>
      </c>
      <c r="Q1250" s="2" t="str">
        <f t="shared" si="11"/>
        <v>Bill Title: Generally revise coal-fired generation laws - Bill Description: Generally revise coal-fired generation laws</v>
      </c>
      <c r="R1250" s="2" t="s">
        <v>3122</v>
      </c>
      <c r="S1250" s="2" t="s">
        <v>25</v>
      </c>
    </row>
    <row r="1251" ht="15.75" customHeight="1">
      <c r="A1251" s="2" t="s">
        <v>3032</v>
      </c>
      <c r="B1251" s="2" t="s">
        <v>2900</v>
      </c>
      <c r="C1251" s="2" t="s">
        <v>2590</v>
      </c>
      <c r="D1251" s="2" t="s">
        <v>2499</v>
      </c>
      <c r="E1251" s="2" t="s">
        <v>2500</v>
      </c>
      <c r="F1251" s="2" t="s">
        <v>3123</v>
      </c>
      <c r="G1251" s="2" t="s">
        <v>19</v>
      </c>
      <c r="I1251" s="2">
        <v>7.0</v>
      </c>
      <c r="K1251" s="2" t="s">
        <v>3034</v>
      </c>
      <c r="L1251" s="2"/>
      <c r="M1251" s="2" t="s">
        <v>3124</v>
      </c>
      <c r="N1251" s="2" t="s">
        <v>3124</v>
      </c>
      <c r="O1251" s="2" t="s">
        <v>35</v>
      </c>
      <c r="P1251" s="2" t="s">
        <v>101</v>
      </c>
      <c r="Q1251" s="2" t="str">
        <f t="shared" si="11"/>
        <v>Bill Title: Revise renewable portfolio standard for size of community projects - Bill Description: Revise renewable portfolio standard for size of community projects</v>
      </c>
      <c r="R1251" s="2" t="s">
        <v>3125</v>
      </c>
    </row>
    <row r="1252" ht="15.75" customHeight="1">
      <c r="A1252" s="2" t="s">
        <v>3032</v>
      </c>
      <c r="B1252" s="2" t="s">
        <v>2900</v>
      </c>
      <c r="C1252" s="2" t="s">
        <v>2590</v>
      </c>
      <c r="D1252" s="2" t="s">
        <v>2499</v>
      </c>
      <c r="E1252" s="2" t="s">
        <v>2500</v>
      </c>
      <c r="F1252" s="2" t="s">
        <v>3126</v>
      </c>
      <c r="G1252" s="2" t="s">
        <v>19</v>
      </c>
      <c r="I1252" s="2">
        <v>6.0</v>
      </c>
      <c r="K1252" s="2" t="s">
        <v>3034</v>
      </c>
      <c r="L1252" s="2"/>
      <c r="M1252" s="2" t="s">
        <v>3127</v>
      </c>
      <c r="N1252" s="2" t="s">
        <v>3127</v>
      </c>
      <c r="O1252" s="2" t="s">
        <v>100</v>
      </c>
      <c r="P1252" s="2" t="s">
        <v>413</v>
      </c>
      <c r="Q1252" s="2" t="str">
        <f t="shared" si="11"/>
        <v>Bill Title: Require decommissioning and bonding for certain solar - Bill Description: Require decommissioning and bonding for certain solar</v>
      </c>
      <c r="R1252" s="2" t="s">
        <v>3128</v>
      </c>
      <c r="S1252" s="2" t="s">
        <v>31</v>
      </c>
    </row>
    <row r="1253" ht="15.75" customHeight="1">
      <c r="A1253" s="2" t="s">
        <v>3032</v>
      </c>
      <c r="B1253" s="2" t="s">
        <v>2900</v>
      </c>
      <c r="C1253" s="2" t="s">
        <v>2590</v>
      </c>
      <c r="D1253" s="2" t="s">
        <v>2499</v>
      </c>
      <c r="E1253" s="2" t="s">
        <v>2500</v>
      </c>
      <c r="F1253" s="2" t="s">
        <v>3129</v>
      </c>
      <c r="G1253" s="2" t="s">
        <v>19</v>
      </c>
      <c r="I1253" s="2">
        <v>6.0</v>
      </c>
      <c r="K1253" s="2" t="s">
        <v>3034</v>
      </c>
      <c r="L1253" s="2"/>
      <c r="M1253" s="2" t="s">
        <v>3130</v>
      </c>
      <c r="N1253" s="2" t="s">
        <v>3130</v>
      </c>
      <c r="O1253" s="2" t="s">
        <v>23</v>
      </c>
      <c r="P1253" s="2" t="s">
        <v>101</v>
      </c>
      <c r="Q1253" s="2" t="str">
        <f t="shared" si="11"/>
        <v>Bill Title: Revise coal bed methane protection act - Bill Description: Revise coal bed methane protection act</v>
      </c>
      <c r="R1253" s="2" t="s">
        <v>3131</v>
      </c>
    </row>
    <row r="1254" ht="15.75" customHeight="1">
      <c r="A1254" s="2" t="s">
        <v>3032</v>
      </c>
      <c r="B1254" s="2" t="s">
        <v>2900</v>
      </c>
      <c r="C1254" s="2" t="s">
        <v>2590</v>
      </c>
      <c r="D1254" s="2" t="s">
        <v>2499</v>
      </c>
      <c r="E1254" s="2" t="s">
        <v>2500</v>
      </c>
      <c r="F1254" s="2" t="s">
        <v>3132</v>
      </c>
      <c r="G1254" s="2" t="s">
        <v>19</v>
      </c>
      <c r="I1254" s="2">
        <v>6.0</v>
      </c>
      <c r="K1254" s="2" t="s">
        <v>3034</v>
      </c>
      <c r="L1254" s="2"/>
      <c r="M1254" s="2" t="s">
        <v>3133</v>
      </c>
      <c r="N1254" s="2" t="s">
        <v>3133</v>
      </c>
      <c r="O1254" s="2" t="s">
        <v>3134</v>
      </c>
      <c r="P1254" s="2" t="s">
        <v>36</v>
      </c>
      <c r="Q1254" s="2" t="str">
        <f t="shared" si="11"/>
        <v>Bill Title: Eliminate restrictions on nuclear facility development - Bill Description: Eliminate restrictions on nuclear facility development</v>
      </c>
      <c r="R1254" s="2" t="s">
        <v>3135</v>
      </c>
      <c r="S1254" s="2" t="s">
        <v>31</v>
      </c>
    </row>
    <row r="1255" ht="15.75" customHeight="1">
      <c r="A1255" s="2" t="s">
        <v>3032</v>
      </c>
      <c r="B1255" s="2" t="s">
        <v>2900</v>
      </c>
      <c r="C1255" s="2" t="s">
        <v>2590</v>
      </c>
      <c r="D1255" s="2" t="s">
        <v>2499</v>
      </c>
      <c r="E1255" s="2" t="s">
        <v>2500</v>
      </c>
      <c r="F1255" s="2" t="s">
        <v>3136</v>
      </c>
      <c r="G1255" s="2" t="s">
        <v>19</v>
      </c>
      <c r="I1255" s="2">
        <v>6.0</v>
      </c>
      <c r="K1255" s="2" t="s">
        <v>3034</v>
      </c>
      <c r="L1255" s="2"/>
      <c r="M1255" s="2" t="s">
        <v>3137</v>
      </c>
      <c r="N1255" s="2" t="s">
        <v>3137</v>
      </c>
      <c r="O1255" s="2" t="s">
        <v>3138</v>
      </c>
      <c r="P1255" s="2" t="s">
        <v>144</v>
      </c>
      <c r="Q1255" s="2" t="str">
        <f t="shared" si="11"/>
        <v>Bill Title: Repeal the renewable portfolio standard - Bill Description: Repeal the renewable portfolio standard</v>
      </c>
      <c r="R1255" s="2" t="s">
        <v>3139</v>
      </c>
      <c r="S1255" s="2" t="s">
        <v>44</v>
      </c>
    </row>
    <row r="1256" ht="15.75" customHeight="1">
      <c r="A1256" s="2" t="s">
        <v>3032</v>
      </c>
      <c r="B1256" s="2" t="s">
        <v>2900</v>
      </c>
      <c r="C1256" s="2" t="s">
        <v>2590</v>
      </c>
      <c r="D1256" s="2" t="s">
        <v>2499</v>
      </c>
      <c r="E1256" s="2" t="s">
        <v>2500</v>
      </c>
      <c r="F1256" s="2" t="s">
        <v>3140</v>
      </c>
      <c r="G1256" s="2" t="s">
        <v>19</v>
      </c>
      <c r="I1256" s="2">
        <v>5.0</v>
      </c>
      <c r="K1256" s="2" t="s">
        <v>3034</v>
      </c>
      <c r="L1256" s="2"/>
      <c r="M1256" s="2" t="s">
        <v>3141</v>
      </c>
      <c r="N1256" s="2" t="s">
        <v>3141</v>
      </c>
      <c r="O1256" s="2" t="s">
        <v>35</v>
      </c>
      <c r="P1256" s="2" t="s">
        <v>413</v>
      </c>
      <c r="Q1256" s="2" t="str">
        <f t="shared" si="11"/>
        <v>Bill Title: Establish avoided cost tariffs for qualifying facilities - Bill Description: Establish avoided cost tariffs for qualifying facilities</v>
      </c>
      <c r="R1256" s="2" t="s">
        <v>3142</v>
      </c>
    </row>
    <row r="1257" ht="15.75" customHeight="1">
      <c r="A1257" s="2" t="s">
        <v>3032</v>
      </c>
      <c r="B1257" s="2" t="s">
        <v>2900</v>
      </c>
      <c r="C1257" s="2" t="s">
        <v>2590</v>
      </c>
      <c r="D1257" s="2" t="s">
        <v>2499</v>
      </c>
      <c r="E1257" s="2" t="s">
        <v>2500</v>
      </c>
      <c r="F1257" s="2" t="s">
        <v>3143</v>
      </c>
      <c r="G1257" s="2" t="s">
        <v>19</v>
      </c>
      <c r="I1257" s="2">
        <v>5.0</v>
      </c>
      <c r="K1257" s="2" t="s">
        <v>3034</v>
      </c>
      <c r="L1257" s="2"/>
      <c r="M1257" s="2" t="s">
        <v>2675</v>
      </c>
      <c r="N1257" s="2" t="s">
        <v>2675</v>
      </c>
      <c r="O1257" s="2" t="s">
        <v>35</v>
      </c>
      <c r="P1257" s="2" t="s">
        <v>2888</v>
      </c>
      <c r="Q1257" s="2" t="str">
        <f t="shared" si="11"/>
        <v>Bill Title: Revise renewable energy portfolio standard - Bill Description: Revise renewable energy portfolio standard</v>
      </c>
      <c r="R1257" s="2" t="s">
        <v>3144</v>
      </c>
    </row>
    <row r="1258" ht="15.75" customHeight="1">
      <c r="A1258" s="2" t="s">
        <v>3032</v>
      </c>
      <c r="B1258" s="2" t="s">
        <v>2900</v>
      </c>
      <c r="C1258" s="2" t="s">
        <v>2590</v>
      </c>
      <c r="D1258" s="2" t="s">
        <v>2499</v>
      </c>
      <c r="E1258" s="2" t="s">
        <v>2500</v>
      </c>
      <c r="F1258" s="2" t="s">
        <v>3145</v>
      </c>
      <c r="G1258" s="2" t="s">
        <v>19</v>
      </c>
      <c r="I1258" s="2">
        <v>5.0</v>
      </c>
      <c r="K1258" s="2" t="s">
        <v>3034</v>
      </c>
      <c r="L1258" s="2"/>
      <c r="M1258" s="2" t="s">
        <v>3146</v>
      </c>
      <c r="N1258" s="2" t="s">
        <v>3146</v>
      </c>
      <c r="O1258" s="2" t="s">
        <v>72</v>
      </c>
      <c r="P1258" s="2" t="s">
        <v>36</v>
      </c>
      <c r="Q1258" s="2" t="str">
        <f t="shared" si="11"/>
        <v>Bill Title: Clarify state's position on global warming and greenhouse gases - Bill Description: Clarify state's position on global warming and greenhouse gases</v>
      </c>
      <c r="R1258" s="2" t="s">
        <v>3147</v>
      </c>
    </row>
    <row r="1259" ht="15.75" customHeight="1">
      <c r="A1259" s="2" t="s">
        <v>3032</v>
      </c>
      <c r="B1259" s="2" t="s">
        <v>2900</v>
      </c>
      <c r="C1259" s="2" t="s">
        <v>2590</v>
      </c>
      <c r="D1259" s="2" t="s">
        <v>2499</v>
      </c>
      <c r="E1259" s="2" t="s">
        <v>2500</v>
      </c>
      <c r="F1259" s="2" t="s">
        <v>3148</v>
      </c>
      <c r="G1259" s="2" t="s">
        <v>19</v>
      </c>
      <c r="I1259" s="2">
        <v>5.0</v>
      </c>
      <c r="K1259" s="2" t="s">
        <v>3034</v>
      </c>
      <c r="L1259" s="2"/>
      <c r="M1259" s="2" t="s">
        <v>3149</v>
      </c>
      <c r="N1259" s="2" t="s">
        <v>3149</v>
      </c>
      <c r="O1259" s="2" t="s">
        <v>35</v>
      </c>
      <c r="P1259" s="2" t="s">
        <v>333</v>
      </c>
      <c r="Q1259" s="2" t="str">
        <f t="shared" si="11"/>
        <v>Bill Title: Revise renewable resource definition - Bill Description: Revise renewable resource definition</v>
      </c>
      <c r="R1259" s="2" t="s">
        <v>3042</v>
      </c>
      <c r="S1259" s="2" t="s">
        <v>44</v>
      </c>
    </row>
    <row r="1260" ht="15.75" customHeight="1">
      <c r="A1260" s="2" t="s">
        <v>3032</v>
      </c>
      <c r="B1260" s="2" t="s">
        <v>2900</v>
      </c>
      <c r="C1260" s="2" t="s">
        <v>2590</v>
      </c>
      <c r="D1260" s="2" t="s">
        <v>2499</v>
      </c>
      <c r="E1260" s="2" t="s">
        <v>2500</v>
      </c>
      <c r="F1260" s="2" t="s">
        <v>3150</v>
      </c>
      <c r="G1260" s="2" t="s">
        <v>19</v>
      </c>
      <c r="I1260" s="2">
        <v>5.0</v>
      </c>
      <c r="K1260" s="2" t="s">
        <v>3034</v>
      </c>
      <c r="L1260" s="2"/>
      <c r="M1260" s="2" t="s">
        <v>3151</v>
      </c>
      <c r="N1260" s="2" t="s">
        <v>3151</v>
      </c>
      <c r="O1260" s="2" t="s">
        <v>143</v>
      </c>
      <c r="P1260" s="2" t="s">
        <v>144</v>
      </c>
      <c r="Q1260" s="2" t="str">
        <f t="shared" si="11"/>
        <v>Bill Title: Revise laws related to state building energy conservation programs - Bill Description: Revise laws related to state building energy conservation programs</v>
      </c>
      <c r="R1260" s="2" t="s">
        <v>3152</v>
      </c>
    </row>
    <row r="1261" ht="15.75" customHeight="1">
      <c r="A1261" s="2" t="s">
        <v>3032</v>
      </c>
      <c r="B1261" s="2" t="s">
        <v>2900</v>
      </c>
      <c r="C1261" s="2" t="s">
        <v>2590</v>
      </c>
      <c r="D1261" s="2" t="s">
        <v>2499</v>
      </c>
      <c r="E1261" s="2" t="s">
        <v>2500</v>
      </c>
      <c r="F1261" s="2" t="s">
        <v>2701</v>
      </c>
      <c r="G1261" s="2" t="s">
        <v>19</v>
      </c>
      <c r="I1261" s="2">
        <v>5.0</v>
      </c>
      <c r="K1261" s="2" t="s">
        <v>3034</v>
      </c>
      <c r="L1261" s="2"/>
      <c r="M1261" s="2" t="s">
        <v>2702</v>
      </c>
      <c r="N1261" s="2" t="s">
        <v>2702</v>
      </c>
      <c r="O1261" s="2" t="s">
        <v>92</v>
      </c>
      <c r="P1261" s="2" t="s">
        <v>24</v>
      </c>
      <c r="Q1261" s="2" t="str">
        <f t="shared" si="11"/>
        <v>Bill Title: Revise definition of public road in gas tax laws - Bill Description: Revise definition of public road in gas tax laws</v>
      </c>
      <c r="R1261" s="2" t="s">
        <v>3153</v>
      </c>
      <c r="S1261" s="2" t="s">
        <v>79</v>
      </c>
    </row>
    <row r="1262" ht="15.75" customHeight="1">
      <c r="A1262" s="2" t="s">
        <v>3032</v>
      </c>
      <c r="B1262" s="2" t="s">
        <v>2900</v>
      </c>
      <c r="C1262" s="2" t="s">
        <v>2590</v>
      </c>
      <c r="D1262" s="2" t="s">
        <v>2499</v>
      </c>
      <c r="E1262" s="2" t="s">
        <v>2500</v>
      </c>
      <c r="F1262" s="2" t="s">
        <v>3154</v>
      </c>
      <c r="G1262" s="2" t="s">
        <v>19</v>
      </c>
      <c r="I1262" s="2">
        <v>5.0</v>
      </c>
      <c r="K1262" s="2" t="s">
        <v>3034</v>
      </c>
      <c r="L1262" s="2"/>
      <c r="M1262" s="2" t="s">
        <v>3155</v>
      </c>
      <c r="N1262" s="2" t="s">
        <v>3155</v>
      </c>
      <c r="O1262" s="2" t="s">
        <v>701</v>
      </c>
      <c r="P1262" s="2" t="s">
        <v>52</v>
      </c>
      <c r="Q1262" s="2" t="str">
        <f t="shared" si="11"/>
        <v>Bill Title: 25% new resource development revenue to fund education - Bill Description: 25% new resource development revenue to fund education</v>
      </c>
      <c r="R1262" s="2" t="s">
        <v>3156</v>
      </c>
      <c r="S1262" s="2" t="s">
        <v>368</v>
      </c>
    </row>
    <row r="1263" ht="15.75" customHeight="1">
      <c r="A1263" s="2" t="s">
        <v>3032</v>
      </c>
      <c r="B1263" s="2" t="s">
        <v>2900</v>
      </c>
      <c r="C1263" s="2" t="s">
        <v>2590</v>
      </c>
      <c r="D1263" s="2" t="s">
        <v>2499</v>
      </c>
      <c r="E1263" s="2" t="s">
        <v>2500</v>
      </c>
      <c r="F1263" s="2" t="s">
        <v>3157</v>
      </c>
      <c r="G1263" s="2" t="s">
        <v>19</v>
      </c>
      <c r="I1263" s="2">
        <v>4.0</v>
      </c>
      <c r="K1263" s="2" t="s">
        <v>3034</v>
      </c>
      <c r="L1263" s="2"/>
      <c r="M1263" s="2" t="s">
        <v>3158</v>
      </c>
      <c r="N1263" s="2" t="s">
        <v>3158</v>
      </c>
      <c r="O1263" s="2" t="s">
        <v>143</v>
      </c>
      <c r="P1263" s="2" t="s">
        <v>144</v>
      </c>
      <c r="Q1263" s="2" t="str">
        <f t="shared" si="11"/>
        <v>Bill Title: Green lodging facility designation - Bill Description: Green lodging facility designation</v>
      </c>
      <c r="R1263" s="2" t="s">
        <v>3159</v>
      </c>
    </row>
    <row r="1264" ht="15.75" customHeight="1">
      <c r="A1264" s="2" t="s">
        <v>3032</v>
      </c>
      <c r="B1264" s="2" t="s">
        <v>2900</v>
      </c>
      <c r="C1264" s="2" t="s">
        <v>2590</v>
      </c>
      <c r="D1264" s="2" t="s">
        <v>2499</v>
      </c>
      <c r="E1264" s="2" t="s">
        <v>2500</v>
      </c>
      <c r="F1264" s="2" t="s">
        <v>3160</v>
      </c>
      <c r="G1264" s="2" t="s">
        <v>19</v>
      </c>
      <c r="I1264" s="2">
        <v>4.0</v>
      </c>
      <c r="K1264" s="2" t="s">
        <v>3034</v>
      </c>
      <c r="L1264" s="2"/>
      <c r="M1264" s="2" t="s">
        <v>3161</v>
      </c>
      <c r="N1264" s="2" t="s">
        <v>3161</v>
      </c>
      <c r="O1264" s="2" t="s">
        <v>1318</v>
      </c>
      <c r="P1264" s="2" t="s">
        <v>93</v>
      </c>
      <c r="Q1264" s="2" t="str">
        <f t="shared" si="11"/>
        <v>Bill Title: Revise USB laws - Bill Description: Revise USB laws</v>
      </c>
      <c r="R1264" s="2" t="s">
        <v>3162</v>
      </c>
      <c r="S1264" s="2" t="s">
        <v>145</v>
      </c>
    </row>
    <row r="1265" ht="15.75" customHeight="1">
      <c r="A1265" s="2" t="s">
        <v>3032</v>
      </c>
      <c r="B1265" s="2" t="s">
        <v>2900</v>
      </c>
      <c r="C1265" s="2" t="s">
        <v>2590</v>
      </c>
      <c r="D1265" s="2" t="s">
        <v>2499</v>
      </c>
      <c r="E1265" s="2" t="s">
        <v>2500</v>
      </c>
      <c r="F1265" s="2" t="s">
        <v>3163</v>
      </c>
      <c r="G1265" s="2" t="s">
        <v>19</v>
      </c>
      <c r="I1265" s="2">
        <v>4.0</v>
      </c>
      <c r="K1265" s="2" t="s">
        <v>3034</v>
      </c>
      <c r="L1265" s="2"/>
      <c r="M1265" s="2" t="s">
        <v>3164</v>
      </c>
      <c r="N1265" s="2" t="s">
        <v>3164</v>
      </c>
      <c r="O1265" s="2" t="s">
        <v>51</v>
      </c>
      <c r="P1265" s="2" t="s">
        <v>90</v>
      </c>
      <c r="Q1265" s="2" t="str">
        <f t="shared" si="11"/>
        <v>Bill Title: Revise RPS to include hydropower - Bill Description: Revise RPS to include hydropower</v>
      </c>
      <c r="R1265" s="2" t="s">
        <v>3165</v>
      </c>
      <c r="S1265" s="2" t="s">
        <v>44</v>
      </c>
    </row>
    <row r="1266" ht="15.75" customHeight="1">
      <c r="A1266" s="2" t="s">
        <v>3032</v>
      </c>
      <c r="B1266" s="2" t="s">
        <v>2900</v>
      </c>
      <c r="C1266" s="2" t="s">
        <v>2590</v>
      </c>
      <c r="D1266" s="2" t="s">
        <v>2499</v>
      </c>
      <c r="E1266" s="2" t="s">
        <v>2500</v>
      </c>
      <c r="F1266" s="2" t="s">
        <v>3166</v>
      </c>
      <c r="G1266" s="2" t="s">
        <v>19</v>
      </c>
      <c r="I1266" s="2">
        <v>4.0</v>
      </c>
      <c r="K1266" s="2" t="s">
        <v>3034</v>
      </c>
      <c r="L1266" s="2"/>
      <c r="M1266" s="2" t="s">
        <v>3167</v>
      </c>
      <c r="N1266" s="2" t="s">
        <v>3167</v>
      </c>
      <c r="O1266" s="2" t="s">
        <v>63</v>
      </c>
      <c r="P1266" s="2" t="s">
        <v>93</v>
      </c>
      <c r="Q1266" s="2" t="str">
        <f t="shared" si="11"/>
        <v>Bill Title: Revise universal system benefits laws to exempt small electric utilities - Bill Description: Revise universal system benefits laws to exempt small electric utilities</v>
      </c>
      <c r="R1266" s="2" t="s">
        <v>3168</v>
      </c>
      <c r="S1266" s="2" t="s">
        <v>145</v>
      </c>
    </row>
    <row r="1267" ht="15.75" customHeight="1">
      <c r="A1267" s="2" t="s">
        <v>3032</v>
      </c>
      <c r="B1267" s="2" t="s">
        <v>2900</v>
      </c>
      <c r="C1267" s="2" t="s">
        <v>2590</v>
      </c>
      <c r="D1267" s="2" t="s">
        <v>2499</v>
      </c>
      <c r="E1267" s="2" t="s">
        <v>2500</v>
      </c>
      <c r="F1267" s="2" t="s">
        <v>3169</v>
      </c>
      <c r="G1267" s="2" t="s">
        <v>19</v>
      </c>
      <c r="I1267" s="2">
        <v>4.0</v>
      </c>
      <c r="K1267" s="2" t="s">
        <v>3034</v>
      </c>
      <c r="L1267" s="2"/>
      <c r="M1267" s="2" t="s">
        <v>3170</v>
      </c>
      <c r="N1267" s="2" t="s">
        <v>3170</v>
      </c>
      <c r="O1267" s="2" t="s">
        <v>35</v>
      </c>
      <c r="P1267" s="2" t="s">
        <v>144</v>
      </c>
      <c r="Q1267" s="2" t="str">
        <f t="shared" si="11"/>
        <v>Bill Title: Classify expansions to hydroelectric facilities for property tax purposes - Bill Description: Classify expansions to hydroelectric facilities for property tax purposes</v>
      </c>
      <c r="R1267" s="2" t="s">
        <v>3171</v>
      </c>
    </row>
    <row r="1268" ht="15.75" customHeight="1">
      <c r="A1268" s="2" t="s">
        <v>3032</v>
      </c>
      <c r="B1268" s="2" t="s">
        <v>2900</v>
      </c>
      <c r="C1268" s="2" t="s">
        <v>2590</v>
      </c>
      <c r="D1268" s="2" t="s">
        <v>2499</v>
      </c>
      <c r="E1268" s="2" t="s">
        <v>2500</v>
      </c>
      <c r="F1268" s="2" t="s">
        <v>3172</v>
      </c>
      <c r="G1268" s="2" t="s">
        <v>19</v>
      </c>
      <c r="I1268" s="2">
        <v>4.0</v>
      </c>
      <c r="K1268" s="2" t="s">
        <v>3034</v>
      </c>
      <c r="L1268" s="2"/>
      <c r="M1268" s="2" t="s">
        <v>3173</v>
      </c>
      <c r="N1268" s="2" t="s">
        <v>3173</v>
      </c>
      <c r="O1268" s="2" t="s">
        <v>35</v>
      </c>
      <c r="P1268" s="2" t="s">
        <v>90</v>
      </c>
      <c r="Q1268" s="2" t="str">
        <f t="shared" si="11"/>
        <v>Bill Title: Require renewable energy projects and USB projects be green certified - Bill Description: Require renewable energy projects and USB projects be green certified</v>
      </c>
      <c r="R1268" s="2" t="s">
        <v>3174</v>
      </c>
      <c r="S1268" s="2" t="s">
        <v>172</v>
      </c>
    </row>
    <row r="1269" ht="15.75" customHeight="1">
      <c r="A1269" s="2" t="s">
        <v>3032</v>
      </c>
      <c r="B1269" s="2" t="s">
        <v>2900</v>
      </c>
      <c r="C1269" s="2" t="s">
        <v>2590</v>
      </c>
      <c r="D1269" s="2" t="s">
        <v>2499</v>
      </c>
      <c r="E1269" s="2" t="s">
        <v>2500</v>
      </c>
      <c r="F1269" s="2" t="s">
        <v>2581</v>
      </c>
      <c r="G1269" s="2" t="s">
        <v>19</v>
      </c>
      <c r="I1269" s="2">
        <v>3.0</v>
      </c>
      <c r="K1269" s="2" t="s">
        <v>3034</v>
      </c>
      <c r="L1269" s="2"/>
      <c r="M1269" s="2" t="s">
        <v>2582</v>
      </c>
      <c r="N1269" s="2" t="s">
        <v>2582</v>
      </c>
      <c r="O1269" s="2" t="s">
        <v>63</v>
      </c>
      <c r="P1269" s="2" t="s">
        <v>333</v>
      </c>
      <c r="Q1269" s="2" t="str">
        <f t="shared" si="11"/>
        <v>Bill Title: Revise utility cost recovery - Bill Description: Revise utility cost recovery</v>
      </c>
      <c r="R1269" s="2" t="s">
        <v>3175</v>
      </c>
      <c r="S1269" s="2" t="s">
        <v>65</v>
      </c>
    </row>
    <row r="1270" ht="15.75" customHeight="1">
      <c r="A1270" s="2" t="s">
        <v>3032</v>
      </c>
      <c r="B1270" s="2" t="s">
        <v>2900</v>
      </c>
      <c r="C1270" s="2" t="s">
        <v>2590</v>
      </c>
      <c r="D1270" s="2" t="s">
        <v>2499</v>
      </c>
      <c r="E1270" s="2" t="s">
        <v>2500</v>
      </c>
      <c r="F1270" s="2" t="s">
        <v>3176</v>
      </c>
      <c r="G1270" s="2" t="s">
        <v>19</v>
      </c>
      <c r="I1270" s="2">
        <v>3.0</v>
      </c>
      <c r="K1270" s="2" t="s">
        <v>3034</v>
      </c>
      <c r="L1270" s="2"/>
      <c r="M1270" s="2" t="s">
        <v>3177</v>
      </c>
      <c r="N1270" s="2" t="s">
        <v>3177</v>
      </c>
      <c r="O1270" s="2" t="s">
        <v>35</v>
      </c>
      <c r="P1270" s="2" t="s">
        <v>333</v>
      </c>
      <c r="Q1270" s="2" t="str">
        <f t="shared" si="11"/>
        <v>Bill Title: Fund geothermal research and development - Bill Description: Fund geothermal research and development</v>
      </c>
      <c r="R1270" s="2" t="s">
        <v>3178</v>
      </c>
    </row>
    <row r="1271" ht="15.75" customHeight="1">
      <c r="A1271" s="2" t="s">
        <v>3032</v>
      </c>
      <c r="B1271" s="2" t="s">
        <v>2900</v>
      </c>
      <c r="C1271" s="2" t="s">
        <v>2590</v>
      </c>
      <c r="D1271" s="2" t="s">
        <v>2499</v>
      </c>
      <c r="E1271" s="2" t="s">
        <v>2500</v>
      </c>
      <c r="F1271" s="2" t="s">
        <v>3179</v>
      </c>
      <c r="G1271" s="2" t="s">
        <v>19</v>
      </c>
      <c r="I1271" s="2">
        <v>3.0</v>
      </c>
      <c r="K1271" s="2" t="s">
        <v>3034</v>
      </c>
      <c r="L1271" s="2"/>
      <c r="M1271" s="2" t="s">
        <v>3180</v>
      </c>
      <c r="N1271" s="2" t="s">
        <v>3180</v>
      </c>
      <c r="O1271" s="2" t="s">
        <v>35</v>
      </c>
      <c r="P1271" s="2" t="s">
        <v>184</v>
      </c>
      <c r="Q1271" s="2" t="str">
        <f t="shared" si="11"/>
        <v>Bill Title: Repeal Community Renewable Energy Project requirements - Bill Description: Repeal Community Renewable Energy Project requirements</v>
      </c>
      <c r="R1271" s="2" t="s">
        <v>3181</v>
      </c>
      <c r="S1271" s="2" t="s">
        <v>44</v>
      </c>
    </row>
    <row r="1272" ht="15.75" customHeight="1">
      <c r="A1272" s="2" t="s">
        <v>3032</v>
      </c>
      <c r="B1272" s="2" t="s">
        <v>2900</v>
      </c>
      <c r="C1272" s="2" t="s">
        <v>2590</v>
      </c>
      <c r="D1272" s="2" t="s">
        <v>2499</v>
      </c>
      <c r="E1272" s="2" t="s">
        <v>2500</v>
      </c>
      <c r="F1272" s="2" t="s">
        <v>3182</v>
      </c>
      <c r="G1272" s="2" t="s">
        <v>19</v>
      </c>
      <c r="I1272" s="2">
        <v>3.0</v>
      </c>
      <c r="K1272" s="2" t="s">
        <v>3034</v>
      </c>
      <c r="L1272" s="2"/>
      <c r="M1272" s="2" t="s">
        <v>3183</v>
      </c>
      <c r="N1272" s="2" t="s">
        <v>3183</v>
      </c>
      <c r="O1272" s="2" t="s">
        <v>29</v>
      </c>
      <c r="P1272" s="2" t="s">
        <v>3184</v>
      </c>
      <c r="Q1272" s="2" t="str">
        <f t="shared" si="11"/>
        <v>Bill Title: Repeal laws authorizing statewide vote on nuclear facilities - Bill Description: Repeal laws authorizing statewide vote on nuclear facilities</v>
      </c>
      <c r="R1272" s="2" t="s">
        <v>3185</v>
      </c>
    </row>
    <row r="1273" ht="15.75" customHeight="1">
      <c r="A1273" s="2" t="s">
        <v>3032</v>
      </c>
      <c r="B1273" s="2" t="s">
        <v>2900</v>
      </c>
      <c r="C1273" s="2" t="s">
        <v>2590</v>
      </c>
      <c r="D1273" s="2" t="s">
        <v>2499</v>
      </c>
      <c r="E1273" s="2" t="s">
        <v>2500</v>
      </c>
      <c r="F1273" s="2" t="s">
        <v>3186</v>
      </c>
      <c r="G1273" s="2" t="s">
        <v>19</v>
      </c>
      <c r="I1273" s="2">
        <v>3.0</v>
      </c>
      <c r="K1273" s="2" t="s">
        <v>3034</v>
      </c>
      <c r="L1273" s="2"/>
      <c r="M1273" s="2" t="s">
        <v>3187</v>
      </c>
      <c r="N1273" s="2" t="s">
        <v>3187</v>
      </c>
      <c r="O1273" s="2" t="s">
        <v>1248</v>
      </c>
      <c r="P1273" s="2" t="s">
        <v>36</v>
      </c>
      <c r="Q1273" s="2" t="str">
        <f t="shared" si="11"/>
        <v>Bill Title: Prohibit use of alternative energy loan account for virtual net metering - Bill Description: Prohibit use of alternative energy loan account for virtual net metering</v>
      </c>
      <c r="R1273" s="2" t="s">
        <v>3188</v>
      </c>
      <c r="S1273" s="2" t="s">
        <v>145</v>
      </c>
    </row>
    <row r="1274" ht="15.75" customHeight="1">
      <c r="A1274" s="2" t="s">
        <v>3032</v>
      </c>
      <c r="B1274" s="2" t="s">
        <v>2900</v>
      </c>
      <c r="C1274" s="2" t="s">
        <v>2590</v>
      </c>
      <c r="D1274" s="2" t="s">
        <v>2499</v>
      </c>
      <c r="E1274" s="2" t="s">
        <v>2500</v>
      </c>
      <c r="F1274" s="2" t="s">
        <v>3189</v>
      </c>
      <c r="G1274" s="2" t="s">
        <v>19</v>
      </c>
      <c r="I1274" s="2">
        <v>3.0</v>
      </c>
      <c r="K1274" s="2" t="s">
        <v>3034</v>
      </c>
      <c r="L1274" s="2"/>
      <c r="M1274" s="2" t="s">
        <v>2604</v>
      </c>
      <c r="N1274" s="2" t="s">
        <v>2604</v>
      </c>
      <c r="O1274" s="2" t="s">
        <v>1248</v>
      </c>
      <c r="P1274" s="2" t="s">
        <v>36</v>
      </c>
      <c r="Q1274" s="2" t="str">
        <f t="shared" si="11"/>
        <v>Bill Title: Revise net metering laws - Bill Description: Revise net metering laws</v>
      </c>
      <c r="R1274" s="2" t="s">
        <v>3190</v>
      </c>
      <c r="S1274" s="2" t="s">
        <v>44</v>
      </c>
    </row>
    <row r="1275" ht="15.75" customHeight="1">
      <c r="A1275" s="2" t="s">
        <v>3032</v>
      </c>
      <c r="B1275" s="2" t="s">
        <v>2900</v>
      </c>
      <c r="C1275" s="2" t="s">
        <v>2590</v>
      </c>
      <c r="D1275" s="2" t="s">
        <v>2499</v>
      </c>
      <c r="E1275" s="2" t="s">
        <v>2500</v>
      </c>
      <c r="F1275" s="2" t="s">
        <v>3191</v>
      </c>
      <c r="G1275" s="2" t="s">
        <v>19</v>
      </c>
      <c r="I1275" s="2">
        <v>3.0</v>
      </c>
      <c r="K1275" s="2" t="s">
        <v>3034</v>
      </c>
      <c r="L1275" s="2"/>
      <c r="M1275" s="2" t="s">
        <v>3192</v>
      </c>
      <c r="N1275" s="2" t="s">
        <v>3192</v>
      </c>
      <c r="O1275" s="2" t="s">
        <v>3193</v>
      </c>
      <c r="P1275" s="2" t="s">
        <v>36</v>
      </c>
      <c r="Q1275" s="2" t="str">
        <f t="shared" si="11"/>
        <v>Bill Title: Revising electricity supply resource procurement approval - Bill Description: Revising electricity supply resource procurement approval</v>
      </c>
      <c r="R1275" s="2" t="s">
        <v>3188</v>
      </c>
      <c r="S1275" s="2" t="s">
        <v>65</v>
      </c>
    </row>
    <row r="1276" ht="15.75" customHeight="1">
      <c r="A1276" s="2" t="s">
        <v>3032</v>
      </c>
      <c r="B1276" s="2" t="s">
        <v>2900</v>
      </c>
      <c r="C1276" s="2" t="s">
        <v>2590</v>
      </c>
      <c r="D1276" s="2" t="s">
        <v>2499</v>
      </c>
      <c r="E1276" s="2" t="s">
        <v>2500</v>
      </c>
      <c r="F1276" s="2" t="s">
        <v>3194</v>
      </c>
      <c r="G1276" s="2" t="s">
        <v>19</v>
      </c>
      <c r="I1276" s="2">
        <v>2.0</v>
      </c>
      <c r="K1276" s="2" t="s">
        <v>3034</v>
      </c>
      <c r="L1276" s="2"/>
      <c r="M1276" s="2" t="s">
        <v>3195</v>
      </c>
      <c r="N1276" s="2" t="s">
        <v>3195</v>
      </c>
      <c r="O1276" s="2" t="s">
        <v>2084</v>
      </c>
      <c r="P1276" s="2" t="s">
        <v>3196</v>
      </c>
      <c r="Q1276" s="2" t="str">
        <f t="shared" si="11"/>
        <v>Bill Title: Revise motor vehicle registration fees - Bill Description: Revise motor vehicle registration fees</v>
      </c>
      <c r="R1276" s="2" t="s">
        <v>3197</v>
      </c>
      <c r="S1276" s="2" t="s">
        <v>79</v>
      </c>
    </row>
    <row r="1277" ht="15.75" customHeight="1">
      <c r="A1277" s="2" t="s">
        <v>3198</v>
      </c>
      <c r="B1277" s="2" t="s">
        <v>2704</v>
      </c>
      <c r="C1277" s="2" t="s">
        <v>2590</v>
      </c>
      <c r="D1277" s="2" t="s">
        <v>2499</v>
      </c>
      <c r="E1277" s="2" t="s">
        <v>2500</v>
      </c>
      <c r="F1277" s="2" t="s">
        <v>3199</v>
      </c>
      <c r="G1277" s="2" t="s">
        <v>19</v>
      </c>
      <c r="I1277" s="2">
        <v>30.0</v>
      </c>
      <c r="K1277" s="2" t="s">
        <v>3200</v>
      </c>
      <c r="L1277" s="2"/>
      <c r="M1277" s="2" t="s">
        <v>3201</v>
      </c>
      <c r="N1277" s="2" t="s">
        <v>3201</v>
      </c>
      <c r="O1277" s="2" t="s">
        <v>512</v>
      </c>
      <c r="P1277" s="2" t="s">
        <v>1606</v>
      </c>
      <c r="Q1277" s="2" t="str">
        <f t="shared" si="11"/>
        <v>Bill Title: Monitor and report on greenhouse gas emissions - Bill Description: Monitor and report on greenhouse gas emissions</v>
      </c>
      <c r="R1277" s="2" t="s">
        <v>3202</v>
      </c>
    </row>
    <row r="1278" ht="15.75" customHeight="1">
      <c r="A1278" s="2" t="s">
        <v>3198</v>
      </c>
      <c r="B1278" s="2" t="s">
        <v>2704</v>
      </c>
      <c r="C1278" s="2" t="s">
        <v>2590</v>
      </c>
      <c r="D1278" s="2" t="s">
        <v>2499</v>
      </c>
      <c r="E1278" s="2" t="s">
        <v>2500</v>
      </c>
      <c r="F1278" s="2" t="s">
        <v>3203</v>
      </c>
      <c r="G1278" s="2" t="s">
        <v>19</v>
      </c>
      <c r="I1278" s="2">
        <v>28.0</v>
      </c>
      <c r="K1278" s="2" t="s">
        <v>3200</v>
      </c>
      <c r="L1278" s="2"/>
      <c r="M1278" s="2" t="s">
        <v>3204</v>
      </c>
      <c r="N1278" s="2" t="s">
        <v>3204</v>
      </c>
      <c r="O1278" s="2" t="s">
        <v>512</v>
      </c>
      <c r="P1278" s="2" t="s">
        <v>118</v>
      </c>
      <c r="Q1278" s="2" t="str">
        <f t="shared" si="11"/>
        <v>Bill Title: Create a bipartisan committee to evaluate climate change initiative - Bill Description: Create a bipartisan committee to evaluate climate change initiative</v>
      </c>
      <c r="R1278" s="2" t="s">
        <v>3205</v>
      </c>
    </row>
    <row r="1279" ht="15.75" customHeight="1">
      <c r="A1279" s="2" t="s">
        <v>3198</v>
      </c>
      <c r="B1279" s="2" t="s">
        <v>2704</v>
      </c>
      <c r="C1279" s="2" t="s">
        <v>2590</v>
      </c>
      <c r="D1279" s="2" t="s">
        <v>2499</v>
      </c>
      <c r="E1279" s="2" t="s">
        <v>2500</v>
      </c>
      <c r="F1279" s="2" t="s">
        <v>3206</v>
      </c>
      <c r="G1279" s="2" t="s">
        <v>19</v>
      </c>
      <c r="I1279" s="2">
        <v>23.0</v>
      </c>
      <c r="K1279" s="2" t="s">
        <v>3200</v>
      </c>
      <c r="L1279" s="2"/>
      <c r="M1279" s="2" t="s">
        <v>3207</v>
      </c>
      <c r="N1279" s="2" t="s">
        <v>3207</v>
      </c>
      <c r="O1279" s="2" t="s">
        <v>504</v>
      </c>
      <c r="P1279" s="2" t="s">
        <v>333</v>
      </c>
      <c r="Q1279" s="2" t="str">
        <f t="shared" si="11"/>
        <v>Bill Title: Establish emission standards - Bill Description: Establish emission standards</v>
      </c>
      <c r="R1279" s="2" t="s">
        <v>3208</v>
      </c>
    </row>
    <row r="1280" ht="15.75" customHeight="1">
      <c r="A1280" s="2" t="s">
        <v>3198</v>
      </c>
      <c r="B1280" s="2" t="s">
        <v>2704</v>
      </c>
      <c r="C1280" s="2" t="s">
        <v>2590</v>
      </c>
      <c r="D1280" s="2" t="s">
        <v>2499</v>
      </c>
      <c r="E1280" s="2" t="s">
        <v>2500</v>
      </c>
      <c r="F1280" s="2" t="s">
        <v>3209</v>
      </c>
      <c r="G1280" s="2" t="s">
        <v>19</v>
      </c>
      <c r="I1280" s="2">
        <v>22.0</v>
      </c>
      <c r="K1280" s="2" t="s">
        <v>3200</v>
      </c>
      <c r="L1280" s="2"/>
      <c r="M1280" s="2" t="s">
        <v>3210</v>
      </c>
      <c r="N1280" s="2" t="s">
        <v>3210</v>
      </c>
      <c r="O1280" s="2" t="s">
        <v>704</v>
      </c>
      <c r="P1280" s="2" t="s">
        <v>410</v>
      </c>
      <c r="Q1280" s="2" t="str">
        <f t="shared" si="11"/>
        <v>Bill Title: Revise fossil fuel development laws - Bill Description: Revise fossil fuel development laws</v>
      </c>
      <c r="R1280" s="2" t="s">
        <v>3211</v>
      </c>
    </row>
    <row r="1281" ht="15.75" customHeight="1">
      <c r="A1281" s="2" t="s">
        <v>3198</v>
      </c>
      <c r="B1281" s="2" t="s">
        <v>2704</v>
      </c>
      <c r="C1281" s="2" t="s">
        <v>2590</v>
      </c>
      <c r="D1281" s="2" t="s">
        <v>2499</v>
      </c>
      <c r="E1281" s="2" t="s">
        <v>2500</v>
      </c>
      <c r="F1281" s="2" t="s">
        <v>3212</v>
      </c>
      <c r="G1281" s="2" t="s">
        <v>19</v>
      </c>
      <c r="I1281" s="2">
        <v>21.0</v>
      </c>
      <c r="K1281" s="2" t="s">
        <v>3200</v>
      </c>
      <c r="L1281" s="2"/>
      <c r="M1281" s="2" t="s">
        <v>3213</v>
      </c>
      <c r="N1281" s="2" t="s">
        <v>3213</v>
      </c>
      <c r="O1281" s="2" t="s">
        <v>1265</v>
      </c>
      <c r="P1281" s="2" t="s">
        <v>36</v>
      </c>
      <c r="Q1281" s="2" t="str">
        <f t="shared" si="11"/>
        <v>Bill Title: Revise laws related to closure of certain coal-fired generation - Bill Description: Revise laws related to closure of certain coal-fired generation</v>
      </c>
      <c r="R1281" s="2" t="s">
        <v>3214</v>
      </c>
      <c r="S1281" s="2" t="s">
        <v>31</v>
      </c>
    </row>
    <row r="1282" ht="15.75" customHeight="1">
      <c r="A1282" s="2" t="s">
        <v>3198</v>
      </c>
      <c r="B1282" s="2" t="s">
        <v>2704</v>
      </c>
      <c r="C1282" s="2" t="s">
        <v>2590</v>
      </c>
      <c r="D1282" s="2" t="s">
        <v>2499</v>
      </c>
      <c r="E1282" s="2" t="s">
        <v>2500</v>
      </c>
      <c r="F1282" s="2" t="s">
        <v>3215</v>
      </c>
      <c r="G1282" s="2" t="s">
        <v>19</v>
      </c>
      <c r="I1282" s="2">
        <v>16.0</v>
      </c>
      <c r="K1282" s="2" t="s">
        <v>3200</v>
      </c>
      <c r="L1282" s="2"/>
      <c r="M1282" s="2" t="s">
        <v>3216</v>
      </c>
      <c r="N1282" s="2" t="s">
        <v>3216</v>
      </c>
      <c r="O1282" s="2" t="s">
        <v>29</v>
      </c>
      <c r="P1282" s="2" t="s">
        <v>291</v>
      </c>
      <c r="Q1282" s="2" t="str">
        <f t="shared" si="11"/>
        <v>Bill Title: Revise eminent domain law on necessity for railroads - Bill Description: Revise eminent domain law on necessity for railroads</v>
      </c>
      <c r="R1282" s="2" t="s">
        <v>3217</v>
      </c>
    </row>
    <row r="1283" ht="15.75" customHeight="1">
      <c r="A1283" s="2" t="s">
        <v>3198</v>
      </c>
      <c r="B1283" s="2" t="s">
        <v>2704</v>
      </c>
      <c r="C1283" s="2" t="s">
        <v>2590</v>
      </c>
      <c r="D1283" s="2" t="s">
        <v>2499</v>
      </c>
      <c r="E1283" s="2" t="s">
        <v>2500</v>
      </c>
      <c r="F1283" s="2" t="s">
        <v>3218</v>
      </c>
      <c r="G1283" s="2" t="s">
        <v>19</v>
      </c>
      <c r="I1283" s="2">
        <v>12.0</v>
      </c>
      <c r="K1283" s="2" t="s">
        <v>3200</v>
      </c>
      <c r="L1283" s="2"/>
      <c r="M1283" s="2" t="s">
        <v>3219</v>
      </c>
      <c r="N1283" s="2" t="s">
        <v>3219</v>
      </c>
      <c r="O1283" s="2" t="s">
        <v>707</v>
      </c>
      <c r="P1283" s="2" t="s">
        <v>1098</v>
      </c>
      <c r="Q1283" s="2" t="str">
        <f t="shared" si="11"/>
        <v>Bill Title: Limit authority to regulate carbon to the discretion of the Legislature - Bill Description: Limit authority to regulate carbon to the discretion of the Legislature</v>
      </c>
      <c r="R1283" s="2" t="s">
        <v>3220</v>
      </c>
      <c r="S1283" s="2" t="s">
        <v>172</v>
      </c>
    </row>
    <row r="1284" ht="15.75" customHeight="1">
      <c r="A1284" s="2" t="s">
        <v>3198</v>
      </c>
      <c r="B1284" s="2" t="s">
        <v>2704</v>
      </c>
      <c r="C1284" s="2" t="s">
        <v>2590</v>
      </c>
      <c r="D1284" s="2" t="s">
        <v>2499</v>
      </c>
      <c r="E1284" s="2" t="s">
        <v>2500</v>
      </c>
      <c r="F1284" s="2" t="s">
        <v>2682</v>
      </c>
      <c r="G1284" s="2" t="s">
        <v>19</v>
      </c>
      <c r="I1284" s="2">
        <v>12.0</v>
      </c>
      <c r="K1284" s="2" t="s">
        <v>3200</v>
      </c>
      <c r="L1284" s="2"/>
      <c r="M1284" s="2" t="s">
        <v>2683</v>
      </c>
      <c r="N1284" s="2" t="s">
        <v>2683</v>
      </c>
      <c r="O1284" s="2" t="s">
        <v>1265</v>
      </c>
      <c r="P1284" s="2" t="s">
        <v>184</v>
      </c>
      <c r="Q1284" s="2" t="str">
        <f t="shared" si="11"/>
        <v>Bill Title: Revise coal-fired power/water-right owner legal responsibilities - Bill Description: Revise coal-fired power/water-right owner legal responsibilities</v>
      </c>
      <c r="R1284" s="2" t="s">
        <v>3221</v>
      </c>
      <c r="S1284" s="2" t="s">
        <v>25</v>
      </c>
    </row>
    <row r="1285" ht="15.75" customHeight="1">
      <c r="A1285" s="2" t="s">
        <v>3198</v>
      </c>
      <c r="B1285" s="2" t="s">
        <v>2704</v>
      </c>
      <c r="C1285" s="2" t="s">
        <v>2590</v>
      </c>
      <c r="D1285" s="2" t="s">
        <v>2499</v>
      </c>
      <c r="E1285" s="2" t="s">
        <v>2500</v>
      </c>
      <c r="F1285" s="2" t="s">
        <v>3222</v>
      </c>
      <c r="G1285" s="2" t="s">
        <v>19</v>
      </c>
      <c r="I1285" s="2">
        <v>12.0</v>
      </c>
      <c r="K1285" s="2" t="s">
        <v>3200</v>
      </c>
      <c r="L1285" s="2"/>
      <c r="M1285" s="2" t="s">
        <v>3223</v>
      </c>
      <c r="N1285" s="2" t="s">
        <v>3223</v>
      </c>
      <c r="O1285" s="2" t="s">
        <v>512</v>
      </c>
      <c r="P1285" s="2" t="s">
        <v>40</v>
      </c>
      <c r="Q1285" s="2" t="str">
        <f t="shared" si="11"/>
        <v>Bill Title: Endorse western climate initiative - Bill Description: Endorse western climate initiative</v>
      </c>
      <c r="R1285" s="2" t="s">
        <v>3224</v>
      </c>
    </row>
    <row r="1286" ht="15.75" customHeight="1">
      <c r="A1286" s="2" t="s">
        <v>3198</v>
      </c>
      <c r="B1286" s="2" t="s">
        <v>2704</v>
      </c>
      <c r="C1286" s="2" t="s">
        <v>2590</v>
      </c>
      <c r="D1286" s="2" t="s">
        <v>2499</v>
      </c>
      <c r="E1286" s="2" t="s">
        <v>2500</v>
      </c>
      <c r="F1286" s="2" t="s">
        <v>2680</v>
      </c>
      <c r="G1286" s="2" t="s">
        <v>19</v>
      </c>
      <c r="I1286" s="2">
        <v>10.0</v>
      </c>
      <c r="K1286" s="2" t="s">
        <v>3200</v>
      </c>
      <c r="L1286" s="2"/>
      <c r="M1286" s="2" t="s">
        <v>2681</v>
      </c>
      <c r="N1286" s="2" t="s">
        <v>2681</v>
      </c>
      <c r="O1286" s="2" t="s">
        <v>1265</v>
      </c>
      <c r="P1286" s="2" t="s">
        <v>30</v>
      </c>
      <c r="Q1286" s="2" t="str">
        <f t="shared" si="11"/>
        <v>Bill Title: Generally revise obligations and conditions for property impacted by coal - Bill Description: Generally revise obligations and conditions for property impacted by coal</v>
      </c>
      <c r="R1286" s="2" t="s">
        <v>3225</v>
      </c>
      <c r="S1286" s="2" t="s">
        <v>25</v>
      </c>
    </row>
    <row r="1287" ht="15.75" customHeight="1">
      <c r="A1287" s="2" t="s">
        <v>3198</v>
      </c>
      <c r="B1287" s="2" t="s">
        <v>2704</v>
      </c>
      <c r="C1287" s="2" t="s">
        <v>2590</v>
      </c>
      <c r="D1287" s="2" t="s">
        <v>2499</v>
      </c>
      <c r="E1287" s="2" t="s">
        <v>2500</v>
      </c>
      <c r="F1287" s="2" t="s">
        <v>2691</v>
      </c>
      <c r="G1287" s="2" t="s">
        <v>19</v>
      </c>
      <c r="I1287" s="2">
        <v>10.0</v>
      </c>
      <c r="K1287" s="2" t="s">
        <v>3200</v>
      </c>
      <c r="L1287" s="2"/>
      <c r="M1287" s="2" t="s">
        <v>2692</v>
      </c>
      <c r="N1287" s="2" t="s">
        <v>2692</v>
      </c>
      <c r="O1287" s="2" t="s">
        <v>2693</v>
      </c>
      <c r="P1287" s="2" t="s">
        <v>333</v>
      </c>
      <c r="Q1287" s="2" t="str">
        <f t="shared" si="11"/>
        <v>Bill Title: Generally revise laws related to coal, coal tax, and coal-fired unit remediation - Bill Description: Generally revise laws related to coal, coal tax, and coal-fired unit remediation</v>
      </c>
      <c r="R1287" s="2" t="s">
        <v>3226</v>
      </c>
      <c r="S1287" s="2" t="s">
        <v>31</v>
      </c>
    </row>
    <row r="1288" ht="15.75" customHeight="1">
      <c r="A1288" s="2" t="s">
        <v>3198</v>
      </c>
      <c r="B1288" s="2" t="s">
        <v>2704</v>
      </c>
      <c r="C1288" s="2" t="s">
        <v>2590</v>
      </c>
      <c r="D1288" s="2" t="s">
        <v>2499</v>
      </c>
      <c r="E1288" s="2" t="s">
        <v>2500</v>
      </c>
      <c r="F1288" s="2" t="s">
        <v>2694</v>
      </c>
      <c r="G1288" s="2" t="s">
        <v>19</v>
      </c>
      <c r="I1288" s="2">
        <v>8.0</v>
      </c>
      <c r="K1288" s="2" t="s">
        <v>3200</v>
      </c>
      <c r="L1288" s="2"/>
      <c r="M1288" s="2" t="s">
        <v>2695</v>
      </c>
      <c r="N1288" s="2" t="s">
        <v>2695</v>
      </c>
      <c r="O1288" s="2" t="s">
        <v>555</v>
      </c>
      <c r="P1288" s="2" t="s">
        <v>333</v>
      </c>
      <c r="Q1288" s="2" t="str">
        <f t="shared" si="11"/>
        <v>Bill Title: Revising electrical generation arbitration laws - Bill Description: Revising electrical generation arbitration laws</v>
      </c>
      <c r="R1288" s="2" t="s">
        <v>3227</v>
      </c>
      <c r="S1288" s="2" t="s">
        <v>44</v>
      </c>
    </row>
    <row r="1289" ht="15.75" customHeight="1">
      <c r="A1289" s="2" t="s">
        <v>3198</v>
      </c>
      <c r="B1289" s="2" t="s">
        <v>2704</v>
      </c>
      <c r="C1289" s="2" t="s">
        <v>2590</v>
      </c>
      <c r="D1289" s="2" t="s">
        <v>2499</v>
      </c>
      <c r="E1289" s="2" t="s">
        <v>2500</v>
      </c>
      <c r="F1289" s="2" t="s">
        <v>2685</v>
      </c>
      <c r="G1289" s="2" t="s">
        <v>19</v>
      </c>
      <c r="I1289" s="2">
        <v>8.0</v>
      </c>
      <c r="K1289" s="2" t="s">
        <v>3200</v>
      </c>
      <c r="L1289" s="2"/>
      <c r="M1289" s="2" t="s">
        <v>2686</v>
      </c>
      <c r="N1289" s="2" t="s">
        <v>2686</v>
      </c>
      <c r="O1289" s="2" t="s">
        <v>63</v>
      </c>
      <c r="P1289" s="2" t="s">
        <v>30</v>
      </c>
      <c r="Q1289" s="2" t="str">
        <f t="shared" si="11"/>
        <v>Bill Title: Revise unfair trade to include certain actions related to electric generation - Bill Description: Revise unfair trade to include certain actions related to electric generation</v>
      </c>
      <c r="R1289" s="2" t="s">
        <v>3228</v>
      </c>
      <c r="S1289" s="2" t="s">
        <v>65</v>
      </c>
    </row>
    <row r="1290" ht="15.75" customHeight="1">
      <c r="A1290" s="2" t="s">
        <v>3198</v>
      </c>
      <c r="B1290" s="2" t="s">
        <v>2704</v>
      </c>
      <c r="C1290" s="2" t="s">
        <v>2590</v>
      </c>
      <c r="D1290" s="2" t="s">
        <v>2499</v>
      </c>
      <c r="E1290" s="2" t="s">
        <v>2500</v>
      </c>
      <c r="F1290" s="2" t="s">
        <v>3229</v>
      </c>
      <c r="G1290" s="2" t="s">
        <v>19</v>
      </c>
      <c r="I1290" s="2">
        <v>7.0</v>
      </c>
      <c r="K1290" s="2" t="s">
        <v>3200</v>
      </c>
      <c r="L1290" s="2"/>
      <c r="M1290" s="2" t="s">
        <v>3230</v>
      </c>
      <c r="N1290" s="2" t="s">
        <v>3230</v>
      </c>
      <c r="O1290" s="2" t="s">
        <v>35</v>
      </c>
      <c r="P1290" s="2" t="s">
        <v>90</v>
      </c>
      <c r="Q1290" s="2" t="str">
        <f t="shared" si="11"/>
        <v>Bill Title: Revising renewable energy portfolio standard - Bill Description: Revising renewable energy portfolio standard</v>
      </c>
      <c r="R1290" s="2" t="s">
        <v>3231</v>
      </c>
    </row>
    <row r="1291" ht="15.75" customHeight="1">
      <c r="A1291" s="2" t="s">
        <v>3198</v>
      </c>
      <c r="B1291" s="2" t="s">
        <v>2704</v>
      </c>
      <c r="C1291" s="2" t="s">
        <v>2590</v>
      </c>
      <c r="D1291" s="2" t="s">
        <v>2499</v>
      </c>
      <c r="E1291" s="2" t="s">
        <v>2500</v>
      </c>
      <c r="F1291" s="2" t="s">
        <v>3232</v>
      </c>
      <c r="G1291" s="2" t="s">
        <v>19</v>
      </c>
      <c r="I1291" s="2">
        <v>7.0</v>
      </c>
      <c r="K1291" s="2" t="s">
        <v>3200</v>
      </c>
      <c r="L1291" s="2"/>
      <c r="M1291" s="2" t="s">
        <v>3233</v>
      </c>
      <c r="N1291" s="2" t="s">
        <v>3233</v>
      </c>
      <c r="O1291" s="2" t="s">
        <v>2587</v>
      </c>
      <c r="P1291" s="2" t="s">
        <v>333</v>
      </c>
      <c r="Q1291" s="2" t="str">
        <f t="shared" si="11"/>
        <v>Bill Title: Creating the Large-Scale Energy Development Infrastructure Impact Act - Bill Description: Creating the Large-Scale Energy Development Infrastructure Impact Act</v>
      </c>
      <c r="R1291" s="2" t="s">
        <v>3234</v>
      </c>
    </row>
    <row r="1292" ht="15.75" customHeight="1">
      <c r="A1292" s="2" t="s">
        <v>3198</v>
      </c>
      <c r="B1292" s="2" t="s">
        <v>2704</v>
      </c>
      <c r="C1292" s="2" t="s">
        <v>2590</v>
      </c>
      <c r="D1292" s="2" t="s">
        <v>2499</v>
      </c>
      <c r="E1292" s="2" t="s">
        <v>2500</v>
      </c>
      <c r="F1292" s="2" t="s">
        <v>2525</v>
      </c>
      <c r="G1292" s="2" t="s">
        <v>19</v>
      </c>
      <c r="I1292" s="2">
        <v>5.0</v>
      </c>
      <c r="K1292" s="2" t="s">
        <v>3200</v>
      </c>
      <c r="L1292" s="2"/>
      <c r="M1292" s="2" t="s">
        <v>2526</v>
      </c>
      <c r="N1292" s="2" t="s">
        <v>2526</v>
      </c>
      <c r="O1292" s="2" t="s">
        <v>63</v>
      </c>
      <c r="P1292" s="2" t="s">
        <v>30</v>
      </c>
      <c r="Q1292" s="2" t="str">
        <f t="shared" si="11"/>
        <v>Bill Title: Revise laws related to utility preapproval - Bill Description: Revise laws related to utility preapproval</v>
      </c>
      <c r="R1292" s="2" t="s">
        <v>3235</v>
      </c>
      <c r="S1292" s="2" t="s">
        <v>65</v>
      </c>
    </row>
    <row r="1293" ht="15.75" customHeight="1">
      <c r="A1293" s="2" t="s">
        <v>3198</v>
      </c>
      <c r="B1293" s="2" t="s">
        <v>2704</v>
      </c>
      <c r="C1293" s="2" t="s">
        <v>2590</v>
      </c>
      <c r="D1293" s="2" t="s">
        <v>2499</v>
      </c>
      <c r="E1293" s="2" t="s">
        <v>2500</v>
      </c>
      <c r="F1293" s="2" t="s">
        <v>3236</v>
      </c>
      <c r="G1293" s="2" t="s">
        <v>19</v>
      </c>
      <c r="I1293" s="2">
        <v>3.0</v>
      </c>
      <c r="K1293" s="2" t="s">
        <v>3200</v>
      </c>
      <c r="L1293" s="2"/>
      <c r="M1293" s="2" t="s">
        <v>3237</v>
      </c>
      <c r="N1293" s="2" t="s">
        <v>3237</v>
      </c>
      <c r="O1293" s="2" t="s">
        <v>3238</v>
      </c>
      <c r="P1293" s="2" t="s">
        <v>470</v>
      </c>
      <c r="Q1293" s="2" t="str">
        <f t="shared" si="11"/>
        <v>Bill Title: Establish requirements for coal-fired power plant maintenance - Bill Description: Establish requirements for coal-fired power plant maintenance</v>
      </c>
      <c r="R1293" s="2" t="s">
        <v>3239</v>
      </c>
      <c r="S1293" s="2" t="s">
        <v>145</v>
      </c>
    </row>
    <row r="1294" ht="15.75" customHeight="1">
      <c r="A1294" s="2" t="s">
        <v>3240</v>
      </c>
      <c r="B1294" s="2" t="s">
        <v>2704</v>
      </c>
      <c r="C1294" s="2" t="s">
        <v>2590</v>
      </c>
      <c r="D1294" s="2" t="s">
        <v>2499</v>
      </c>
      <c r="E1294" s="2" t="s">
        <v>2500</v>
      </c>
      <c r="F1294" s="2" t="s">
        <v>3241</v>
      </c>
      <c r="G1294" s="2" t="s">
        <v>19</v>
      </c>
      <c r="I1294" s="2">
        <v>18.0</v>
      </c>
      <c r="K1294" s="2" t="s">
        <v>3242</v>
      </c>
      <c r="L1294" s="2"/>
      <c r="M1294" s="2" t="s">
        <v>3243</v>
      </c>
      <c r="N1294" s="2" t="s">
        <v>3243</v>
      </c>
      <c r="O1294" s="2" t="s">
        <v>1248</v>
      </c>
      <c r="P1294" s="2" t="s">
        <v>536</v>
      </c>
      <c r="Q1294" s="2" t="str">
        <f t="shared" si="11"/>
        <v>Bill Title: Increase the cap on net metering - Bill Description: Increase the cap on net metering</v>
      </c>
      <c r="R1294" s="2" t="s">
        <v>3244</v>
      </c>
      <c r="S1294" s="2" t="s">
        <v>44</v>
      </c>
    </row>
    <row r="1295" ht="15.75" customHeight="1">
      <c r="A1295" s="2" t="s">
        <v>3240</v>
      </c>
      <c r="B1295" s="2" t="s">
        <v>2704</v>
      </c>
      <c r="C1295" s="2" t="s">
        <v>2590</v>
      </c>
      <c r="D1295" s="2" t="s">
        <v>2499</v>
      </c>
      <c r="E1295" s="2" t="s">
        <v>2500</v>
      </c>
      <c r="F1295" s="2" t="s">
        <v>3245</v>
      </c>
      <c r="G1295" s="2" t="s">
        <v>19</v>
      </c>
      <c r="I1295" s="2">
        <v>17.0</v>
      </c>
      <c r="K1295" s="2" t="s">
        <v>3242</v>
      </c>
      <c r="L1295" s="2"/>
      <c r="M1295" s="2" t="s">
        <v>3246</v>
      </c>
      <c r="N1295" s="2" t="s">
        <v>3246</v>
      </c>
      <c r="O1295" s="2" t="s">
        <v>1248</v>
      </c>
      <c r="P1295" s="2" t="s">
        <v>73</v>
      </c>
      <c r="Q1295" s="2" t="str">
        <f t="shared" si="11"/>
        <v>Bill Title: Provide for neighborhood net metering - Bill Description: Provide for neighborhood net metering</v>
      </c>
      <c r="R1295" s="2" t="s">
        <v>3247</v>
      </c>
      <c r="S1295" s="2" t="s">
        <v>44</v>
      </c>
    </row>
    <row r="1296" ht="15.75" customHeight="1">
      <c r="A1296" s="2" t="s">
        <v>3240</v>
      </c>
      <c r="B1296" s="2" t="s">
        <v>2704</v>
      </c>
      <c r="C1296" s="2" t="s">
        <v>2590</v>
      </c>
      <c r="D1296" s="2" t="s">
        <v>2499</v>
      </c>
      <c r="E1296" s="2" t="s">
        <v>2500</v>
      </c>
      <c r="F1296" s="2" t="s">
        <v>3248</v>
      </c>
      <c r="G1296" s="2" t="s">
        <v>19</v>
      </c>
      <c r="I1296" s="2">
        <v>16.0</v>
      </c>
      <c r="K1296" s="2" t="s">
        <v>3242</v>
      </c>
      <c r="L1296" s="2"/>
      <c r="M1296" s="2" t="s">
        <v>2604</v>
      </c>
      <c r="N1296" s="2" t="s">
        <v>2604</v>
      </c>
      <c r="O1296" s="2" t="s">
        <v>1248</v>
      </c>
      <c r="P1296" s="2" t="s">
        <v>1701</v>
      </c>
      <c r="Q1296" s="2" t="str">
        <f t="shared" si="11"/>
        <v>Bill Title: Revise net metering laws - Bill Description: Revise net metering laws</v>
      </c>
      <c r="R1296" s="2" t="s">
        <v>3249</v>
      </c>
      <c r="S1296" s="2" t="s">
        <v>44</v>
      </c>
    </row>
    <row r="1297" ht="15.75" customHeight="1">
      <c r="A1297" s="2" t="s">
        <v>3240</v>
      </c>
      <c r="B1297" s="2" t="s">
        <v>2704</v>
      </c>
      <c r="C1297" s="2" t="s">
        <v>2590</v>
      </c>
      <c r="D1297" s="2" t="s">
        <v>2499</v>
      </c>
      <c r="E1297" s="2" t="s">
        <v>2500</v>
      </c>
      <c r="F1297" s="2" t="s">
        <v>3250</v>
      </c>
      <c r="G1297" s="2" t="s">
        <v>19</v>
      </c>
      <c r="I1297" s="2">
        <v>15.0</v>
      </c>
      <c r="K1297" s="2" t="s">
        <v>3242</v>
      </c>
      <c r="L1297" s="2"/>
      <c r="M1297" s="2" t="s">
        <v>3251</v>
      </c>
      <c r="N1297" s="2" t="s">
        <v>3251</v>
      </c>
      <c r="O1297" s="2" t="s">
        <v>208</v>
      </c>
      <c r="P1297" s="2" t="s">
        <v>24</v>
      </c>
      <c r="Q1297" s="2" t="str">
        <f t="shared" si="11"/>
        <v>Bill Title: Allow for aggregate net metering - Bill Description: Allow for aggregate net metering</v>
      </c>
      <c r="R1297" s="2" t="s">
        <v>3252</v>
      </c>
      <c r="S1297" s="2" t="s">
        <v>44</v>
      </c>
    </row>
    <row r="1298" ht="15.75" customHeight="1">
      <c r="A1298" s="2" t="s">
        <v>3240</v>
      </c>
      <c r="B1298" s="2" t="s">
        <v>2704</v>
      </c>
      <c r="C1298" s="2" t="s">
        <v>2590</v>
      </c>
      <c r="D1298" s="2" t="s">
        <v>2499</v>
      </c>
      <c r="E1298" s="2" t="s">
        <v>2500</v>
      </c>
      <c r="F1298" s="2" t="s">
        <v>3253</v>
      </c>
      <c r="G1298" s="2" t="s">
        <v>19</v>
      </c>
      <c r="I1298" s="2">
        <v>14.0</v>
      </c>
      <c r="K1298" s="2" t="s">
        <v>3242</v>
      </c>
      <c r="L1298" s="2"/>
      <c r="M1298" s="2" t="s">
        <v>3251</v>
      </c>
      <c r="N1298" s="2" t="s">
        <v>3251</v>
      </c>
      <c r="O1298" s="2" t="s">
        <v>1248</v>
      </c>
      <c r="P1298" s="2" t="s">
        <v>73</v>
      </c>
      <c r="Q1298" s="2" t="str">
        <f t="shared" si="11"/>
        <v>Bill Title: Allow for aggregate net metering - Bill Description: Allow for aggregate net metering</v>
      </c>
      <c r="R1298" s="2" t="s">
        <v>3254</v>
      </c>
      <c r="S1298" s="2" t="s">
        <v>44</v>
      </c>
    </row>
    <row r="1299" ht="15.75" customHeight="1">
      <c r="A1299" s="2" t="s">
        <v>3240</v>
      </c>
      <c r="B1299" s="2" t="s">
        <v>2704</v>
      </c>
      <c r="C1299" s="2" t="s">
        <v>2590</v>
      </c>
      <c r="D1299" s="2" t="s">
        <v>2499</v>
      </c>
      <c r="E1299" s="2" t="s">
        <v>2500</v>
      </c>
      <c r="F1299" s="2" t="s">
        <v>3255</v>
      </c>
      <c r="G1299" s="2" t="s">
        <v>19</v>
      </c>
      <c r="I1299" s="2">
        <v>14.0</v>
      </c>
      <c r="K1299" s="2" t="s">
        <v>3242</v>
      </c>
      <c r="L1299" s="2"/>
      <c r="M1299" s="2" t="s">
        <v>3041</v>
      </c>
      <c r="N1299" s="2" t="s">
        <v>3041</v>
      </c>
      <c r="O1299" s="2" t="s">
        <v>1248</v>
      </c>
      <c r="P1299" s="2" t="s">
        <v>536</v>
      </c>
      <c r="Q1299" s="2" t="str">
        <f t="shared" si="11"/>
        <v>Bill Title: Generally revise net metering laws - Bill Description: Generally revise net metering laws</v>
      </c>
      <c r="R1299" s="2" t="s">
        <v>3256</v>
      </c>
      <c r="S1299" s="2" t="s">
        <v>44</v>
      </c>
    </row>
    <row r="1300" ht="15.75" customHeight="1">
      <c r="A1300" s="2" t="s">
        <v>3240</v>
      </c>
      <c r="B1300" s="2" t="s">
        <v>2704</v>
      </c>
      <c r="C1300" s="2" t="s">
        <v>2590</v>
      </c>
      <c r="D1300" s="2" t="s">
        <v>2499</v>
      </c>
      <c r="E1300" s="2" t="s">
        <v>2500</v>
      </c>
      <c r="F1300" s="2" t="s">
        <v>3257</v>
      </c>
      <c r="G1300" s="2" t="s">
        <v>19</v>
      </c>
      <c r="I1300" s="2">
        <v>14.0</v>
      </c>
      <c r="K1300" s="2" t="s">
        <v>3242</v>
      </c>
      <c r="L1300" s="2"/>
      <c r="M1300" s="2" t="s">
        <v>3258</v>
      </c>
      <c r="N1300" s="2" t="s">
        <v>3258</v>
      </c>
      <c r="O1300" s="2" t="s">
        <v>35</v>
      </c>
      <c r="P1300" s="2" t="s">
        <v>536</v>
      </c>
      <c r="Q1300" s="2" t="str">
        <f t="shared" si="11"/>
        <v>Bill Title: Increase net metering cap on energy production - Bill Description: Increase net metering cap on energy production</v>
      </c>
      <c r="R1300" s="2" t="s">
        <v>3259</v>
      </c>
      <c r="S1300" s="2" t="s">
        <v>44</v>
      </c>
    </row>
    <row r="1301" ht="15.75" customHeight="1">
      <c r="A1301" s="2" t="s">
        <v>3240</v>
      </c>
      <c r="B1301" s="2" t="s">
        <v>2704</v>
      </c>
      <c r="C1301" s="2" t="s">
        <v>2590</v>
      </c>
      <c r="D1301" s="2" t="s">
        <v>2499</v>
      </c>
      <c r="E1301" s="2" t="s">
        <v>2500</v>
      </c>
      <c r="F1301" s="2" t="s">
        <v>3260</v>
      </c>
      <c r="G1301" s="2" t="s">
        <v>19</v>
      </c>
      <c r="I1301" s="2">
        <v>14.0</v>
      </c>
      <c r="K1301" s="2" t="s">
        <v>3242</v>
      </c>
      <c r="L1301" s="2"/>
      <c r="M1301" s="2" t="s">
        <v>3261</v>
      </c>
      <c r="N1301" s="2" t="s">
        <v>3261</v>
      </c>
      <c r="O1301" s="2" t="s">
        <v>1248</v>
      </c>
      <c r="P1301" s="2" t="s">
        <v>2788</v>
      </c>
      <c r="Q1301" s="2" t="str">
        <f t="shared" si="11"/>
        <v>Bill Title: Increase net metering cap for certain customer generators - Bill Description: Increase net metering cap for certain customer generators</v>
      </c>
      <c r="R1301" s="2" t="s">
        <v>3262</v>
      </c>
      <c r="S1301" s="2" t="s">
        <v>44</v>
      </c>
    </row>
    <row r="1302" ht="15.75" customHeight="1">
      <c r="A1302" s="2" t="s">
        <v>3240</v>
      </c>
      <c r="B1302" s="2" t="s">
        <v>2704</v>
      </c>
      <c r="C1302" s="2" t="s">
        <v>2590</v>
      </c>
      <c r="D1302" s="2" t="s">
        <v>2499</v>
      </c>
      <c r="E1302" s="2" t="s">
        <v>2500</v>
      </c>
      <c r="F1302" s="2" t="s">
        <v>3263</v>
      </c>
      <c r="G1302" s="2" t="s">
        <v>19</v>
      </c>
      <c r="I1302" s="2">
        <v>13.0</v>
      </c>
      <c r="K1302" s="2" t="s">
        <v>3242</v>
      </c>
      <c r="L1302" s="2"/>
      <c r="M1302" s="2" t="s">
        <v>2604</v>
      </c>
      <c r="N1302" s="2" t="s">
        <v>2604</v>
      </c>
      <c r="O1302" s="2" t="s">
        <v>1248</v>
      </c>
      <c r="P1302" s="2" t="s">
        <v>1701</v>
      </c>
      <c r="Q1302" s="2" t="str">
        <f t="shared" si="11"/>
        <v>Bill Title: Revise net metering laws - Bill Description: Revise net metering laws</v>
      </c>
      <c r="R1302" s="2" t="s">
        <v>3264</v>
      </c>
      <c r="S1302" s="2" t="s">
        <v>44</v>
      </c>
    </row>
    <row r="1303" ht="15.75" customHeight="1">
      <c r="A1303" s="2" t="s">
        <v>3240</v>
      </c>
      <c r="B1303" s="2" t="s">
        <v>2704</v>
      </c>
      <c r="C1303" s="2" t="s">
        <v>2590</v>
      </c>
      <c r="D1303" s="2" t="s">
        <v>2499</v>
      </c>
      <c r="E1303" s="2" t="s">
        <v>2500</v>
      </c>
      <c r="F1303" s="2" t="s">
        <v>3265</v>
      </c>
      <c r="G1303" s="2" t="s">
        <v>19</v>
      </c>
      <c r="I1303" s="2">
        <v>11.0</v>
      </c>
      <c r="K1303" s="2" t="s">
        <v>3242</v>
      </c>
      <c r="L1303" s="2"/>
      <c r="M1303" s="2" t="s">
        <v>3266</v>
      </c>
      <c r="N1303" s="2" t="s">
        <v>3266</v>
      </c>
      <c r="O1303" s="2" t="s">
        <v>35</v>
      </c>
      <c r="P1303" s="2" t="s">
        <v>3267</v>
      </c>
      <c r="Q1303" s="2" t="str">
        <f t="shared" si="11"/>
        <v>Bill Title: Increase Montana renewable energy portfolio standard - Bill Description: Increase Montana renewable energy portfolio standard</v>
      </c>
      <c r="R1303" s="2" t="s">
        <v>3268</v>
      </c>
    </row>
    <row r="1304" ht="15.75" customHeight="1">
      <c r="A1304" s="2" t="s">
        <v>3240</v>
      </c>
      <c r="B1304" s="2" t="s">
        <v>2704</v>
      </c>
      <c r="C1304" s="2" t="s">
        <v>2590</v>
      </c>
      <c r="D1304" s="2" t="s">
        <v>2499</v>
      </c>
      <c r="E1304" s="2" t="s">
        <v>2500</v>
      </c>
      <c r="F1304" s="2" t="s">
        <v>3269</v>
      </c>
      <c r="G1304" s="2" t="s">
        <v>19</v>
      </c>
      <c r="I1304" s="2">
        <v>11.0</v>
      </c>
      <c r="K1304" s="2" t="s">
        <v>3242</v>
      </c>
      <c r="L1304" s="2"/>
      <c r="M1304" s="2" t="s">
        <v>3041</v>
      </c>
      <c r="N1304" s="2" t="s">
        <v>3041</v>
      </c>
      <c r="O1304" s="2" t="s">
        <v>1248</v>
      </c>
      <c r="P1304" s="2" t="s">
        <v>24</v>
      </c>
      <c r="Q1304" s="2" t="str">
        <f t="shared" si="11"/>
        <v>Bill Title: Generally revise net metering laws - Bill Description: Generally revise net metering laws</v>
      </c>
      <c r="R1304" s="2" t="s">
        <v>3270</v>
      </c>
      <c r="S1304" s="2" t="s">
        <v>44</v>
      </c>
    </row>
    <row r="1305" ht="15.75" customHeight="1">
      <c r="A1305" s="2" t="s">
        <v>3240</v>
      </c>
      <c r="B1305" s="2" t="s">
        <v>2704</v>
      </c>
      <c r="C1305" s="2" t="s">
        <v>2590</v>
      </c>
      <c r="D1305" s="2" t="s">
        <v>2499</v>
      </c>
      <c r="E1305" s="2" t="s">
        <v>2500</v>
      </c>
      <c r="F1305" s="2" t="s">
        <v>3271</v>
      </c>
      <c r="G1305" s="2" t="s">
        <v>19</v>
      </c>
      <c r="I1305" s="2">
        <v>10.0</v>
      </c>
      <c r="K1305" s="2" t="s">
        <v>3242</v>
      </c>
      <c r="L1305" s="2"/>
      <c r="M1305" s="2" t="s">
        <v>3266</v>
      </c>
      <c r="N1305" s="2" t="s">
        <v>3266</v>
      </c>
      <c r="O1305" s="2" t="s">
        <v>35</v>
      </c>
      <c r="P1305" s="2" t="s">
        <v>73</v>
      </c>
      <c r="Q1305" s="2" t="str">
        <f t="shared" si="11"/>
        <v>Bill Title: Increase Montana renewable energy portfolio standard - Bill Description: Increase Montana renewable energy portfolio standard</v>
      </c>
      <c r="R1305" s="2" t="s">
        <v>3272</v>
      </c>
    </row>
    <row r="1306" ht="15.75" customHeight="1">
      <c r="A1306" s="2" t="s">
        <v>3240</v>
      </c>
      <c r="B1306" s="2" t="s">
        <v>2704</v>
      </c>
      <c r="C1306" s="2" t="s">
        <v>2590</v>
      </c>
      <c r="D1306" s="2" t="s">
        <v>2499</v>
      </c>
      <c r="E1306" s="2" t="s">
        <v>2500</v>
      </c>
      <c r="F1306" s="2" t="s">
        <v>3273</v>
      </c>
      <c r="G1306" s="2" t="s">
        <v>19</v>
      </c>
      <c r="I1306" s="2">
        <v>10.0</v>
      </c>
      <c r="K1306" s="2" t="s">
        <v>3242</v>
      </c>
      <c r="L1306" s="2"/>
      <c r="M1306" s="2" t="s">
        <v>3057</v>
      </c>
      <c r="N1306" s="2" t="s">
        <v>3057</v>
      </c>
      <c r="O1306" s="2" t="s">
        <v>35</v>
      </c>
      <c r="P1306" s="2" t="s">
        <v>24</v>
      </c>
      <c r="Q1306" s="2" t="str">
        <f t="shared" si="11"/>
        <v>Bill Title: Revise definition of eligible renewable resource - Bill Description: Revise definition of eligible renewable resource</v>
      </c>
      <c r="R1306" s="2" t="s">
        <v>3274</v>
      </c>
      <c r="S1306" s="2" t="s">
        <v>44</v>
      </c>
    </row>
    <row r="1307" ht="15.75" customHeight="1">
      <c r="A1307" s="2" t="s">
        <v>3240</v>
      </c>
      <c r="B1307" s="2" t="s">
        <v>2704</v>
      </c>
      <c r="C1307" s="2" t="s">
        <v>2590</v>
      </c>
      <c r="D1307" s="2" t="s">
        <v>2499</v>
      </c>
      <c r="E1307" s="2" t="s">
        <v>2500</v>
      </c>
      <c r="F1307" s="2" t="s">
        <v>3275</v>
      </c>
      <c r="G1307" s="2" t="s">
        <v>19</v>
      </c>
      <c r="I1307" s="2">
        <v>9.0</v>
      </c>
      <c r="K1307" s="2" t="s">
        <v>3242</v>
      </c>
      <c r="L1307" s="2"/>
      <c r="M1307" s="2" t="s">
        <v>2756</v>
      </c>
      <c r="N1307" s="2" t="s">
        <v>2756</v>
      </c>
      <c r="O1307" s="2" t="s">
        <v>72</v>
      </c>
      <c r="P1307" s="2" t="s">
        <v>36</v>
      </c>
      <c r="Q1307" s="2" t="str">
        <f t="shared" si="11"/>
        <v>Bill Title: Interim study regarding coal phase-out - Bill Description: Interim study regarding coal phase-out</v>
      </c>
      <c r="R1307" s="2" t="s">
        <v>3276</v>
      </c>
    </row>
    <row r="1308" ht="15.75" customHeight="1">
      <c r="A1308" s="2" t="s">
        <v>3240</v>
      </c>
      <c r="B1308" s="2" t="s">
        <v>2704</v>
      </c>
      <c r="C1308" s="2" t="s">
        <v>2590</v>
      </c>
      <c r="D1308" s="2" t="s">
        <v>2499</v>
      </c>
      <c r="E1308" s="2" t="s">
        <v>2500</v>
      </c>
      <c r="F1308" s="2" t="s">
        <v>3277</v>
      </c>
      <c r="G1308" s="2" t="s">
        <v>19</v>
      </c>
      <c r="I1308" s="2">
        <v>9.0</v>
      </c>
      <c r="K1308" s="2" t="s">
        <v>3242</v>
      </c>
      <c r="L1308" s="2"/>
      <c r="M1308" s="2" t="s">
        <v>3251</v>
      </c>
      <c r="N1308" s="2" t="s">
        <v>3251</v>
      </c>
      <c r="O1308" s="2" t="s">
        <v>1248</v>
      </c>
      <c r="P1308" s="2" t="s">
        <v>3278</v>
      </c>
      <c r="Q1308" s="2" t="str">
        <f t="shared" si="11"/>
        <v>Bill Title: Allow for aggregate net metering - Bill Description: Allow for aggregate net metering</v>
      </c>
      <c r="R1308" s="2" t="s">
        <v>3279</v>
      </c>
      <c r="S1308" s="2" t="s">
        <v>44</v>
      </c>
    </row>
    <row r="1309" ht="15.75" customHeight="1">
      <c r="A1309" s="2" t="s">
        <v>3240</v>
      </c>
      <c r="B1309" s="2" t="s">
        <v>2704</v>
      </c>
      <c r="C1309" s="2" t="s">
        <v>2590</v>
      </c>
      <c r="D1309" s="2" t="s">
        <v>2499</v>
      </c>
      <c r="E1309" s="2" t="s">
        <v>2500</v>
      </c>
      <c r="F1309" s="2" t="s">
        <v>3280</v>
      </c>
      <c r="G1309" s="2" t="s">
        <v>19</v>
      </c>
      <c r="I1309" s="2">
        <v>8.0</v>
      </c>
      <c r="K1309" s="2" t="s">
        <v>3242</v>
      </c>
      <c r="L1309" s="2"/>
      <c r="M1309" s="2" t="s">
        <v>3281</v>
      </c>
      <c r="N1309" s="2" t="s">
        <v>3281</v>
      </c>
      <c r="O1309" s="2" t="s">
        <v>63</v>
      </c>
      <c r="P1309" s="2" t="s">
        <v>73</v>
      </c>
      <c r="Q1309" s="2" t="str">
        <f t="shared" si="11"/>
        <v>Bill Title: Revise utility electric cost recovery - Bill Description: Revise utility electric cost recovery</v>
      </c>
      <c r="R1309" s="2" t="s">
        <v>3272</v>
      </c>
      <c r="S1309" s="2" t="s">
        <v>65</v>
      </c>
    </row>
    <row r="1310" ht="15.75" customHeight="1">
      <c r="A1310" s="2" t="s">
        <v>3240</v>
      </c>
      <c r="B1310" s="2" t="s">
        <v>2704</v>
      </c>
      <c r="C1310" s="2" t="s">
        <v>2590</v>
      </c>
      <c r="D1310" s="2" t="s">
        <v>2499</v>
      </c>
      <c r="E1310" s="2" t="s">
        <v>2500</v>
      </c>
      <c r="F1310" s="2" t="s">
        <v>3282</v>
      </c>
      <c r="G1310" s="2" t="s">
        <v>19</v>
      </c>
      <c r="I1310" s="2">
        <v>3.0</v>
      </c>
      <c r="K1310" s="2" t="s">
        <v>3242</v>
      </c>
      <c r="L1310" s="2"/>
      <c r="M1310" s="2" t="s">
        <v>3283</v>
      </c>
      <c r="N1310" s="2" t="s">
        <v>3283</v>
      </c>
      <c r="O1310" s="2" t="s">
        <v>63</v>
      </c>
      <c r="P1310" s="2" t="s">
        <v>1701</v>
      </c>
      <c r="Q1310" s="2" t="str">
        <f t="shared" si="11"/>
        <v>Bill Title: Eliminate certain automatic utility rate adjustments for outages - Bill Description: Eliminate certain automatic utility rate adjustments for outages</v>
      </c>
      <c r="R1310" s="2" t="s">
        <v>3284</v>
      </c>
      <c r="S1310" s="2" t="s">
        <v>31</v>
      </c>
    </row>
    <row r="1311" ht="15.75" customHeight="1">
      <c r="A1311" s="2" t="s">
        <v>3240</v>
      </c>
      <c r="B1311" s="2" t="s">
        <v>2704</v>
      </c>
      <c r="C1311" s="2" t="s">
        <v>2590</v>
      </c>
      <c r="D1311" s="2" t="s">
        <v>2499</v>
      </c>
      <c r="E1311" s="2" t="s">
        <v>2500</v>
      </c>
      <c r="F1311" s="2" t="s">
        <v>2519</v>
      </c>
      <c r="G1311" s="2" t="s">
        <v>19</v>
      </c>
      <c r="I1311" s="2">
        <v>3.0</v>
      </c>
      <c r="K1311" s="2" t="s">
        <v>3242</v>
      </c>
      <c r="L1311" s="2"/>
      <c r="M1311" s="2" t="s">
        <v>2520</v>
      </c>
      <c r="N1311" s="2" t="s">
        <v>2520</v>
      </c>
      <c r="O1311" s="2" t="s">
        <v>496</v>
      </c>
      <c r="P1311" s="2" t="s">
        <v>24</v>
      </c>
      <c r="Q1311" s="2" t="str">
        <f t="shared" si="11"/>
        <v>Bill Title: Require certain utilities to file general rate cases - Bill Description: Require certain utilities to file general rate cases</v>
      </c>
      <c r="R1311" s="2" t="s">
        <v>3285</v>
      </c>
      <c r="S1311" s="2" t="s">
        <v>65</v>
      </c>
    </row>
    <row r="1312" ht="15.75" customHeight="1">
      <c r="A1312" s="2" t="s">
        <v>3240</v>
      </c>
      <c r="B1312" s="2" t="s">
        <v>2704</v>
      </c>
      <c r="C1312" s="2" t="s">
        <v>2590</v>
      </c>
      <c r="D1312" s="2" t="s">
        <v>2499</v>
      </c>
      <c r="E1312" s="2" t="s">
        <v>2500</v>
      </c>
      <c r="F1312" s="2" t="s">
        <v>3286</v>
      </c>
      <c r="G1312" s="2" t="s">
        <v>19</v>
      </c>
      <c r="I1312" s="2">
        <v>3.0</v>
      </c>
      <c r="K1312" s="2" t="s">
        <v>3242</v>
      </c>
      <c r="L1312" s="2"/>
      <c r="M1312" s="2" t="s">
        <v>3287</v>
      </c>
      <c r="N1312" s="2" t="s">
        <v>3287</v>
      </c>
      <c r="O1312" s="2" t="s">
        <v>1265</v>
      </c>
      <c r="P1312" s="2" t="s">
        <v>367</v>
      </c>
      <c r="Q1312" s="2" t="str">
        <f t="shared" si="11"/>
        <v>Bill Title: Allow counties to establish a coal trust fund - Bill Description: Allow counties to establish a coal trust fund</v>
      </c>
      <c r="R1312" s="2" t="s">
        <v>3288</v>
      </c>
      <c r="S1312" s="2" t="s">
        <v>31</v>
      </c>
    </row>
    <row r="1313" ht="15.75" customHeight="1">
      <c r="A1313" s="2" t="s">
        <v>3289</v>
      </c>
      <c r="B1313" s="2" t="s">
        <v>2498</v>
      </c>
      <c r="C1313" s="2" t="s">
        <v>2499</v>
      </c>
      <c r="E1313" s="2" t="s">
        <v>2500</v>
      </c>
      <c r="F1313" s="2" t="s">
        <v>3290</v>
      </c>
      <c r="G1313" s="2" t="s">
        <v>407</v>
      </c>
      <c r="I1313" s="2">
        <v>20.0</v>
      </c>
      <c r="K1313" s="2" t="s">
        <v>1205</v>
      </c>
      <c r="L1313" s="2"/>
      <c r="M1313" s="2" t="s">
        <v>3291</v>
      </c>
      <c r="N1313" s="2" t="s">
        <v>3291</v>
      </c>
      <c r="O1313" s="2" t="s">
        <v>128</v>
      </c>
      <c r="P1313" s="2" t="s">
        <v>24</v>
      </c>
      <c r="Q1313" s="2" t="str">
        <f t="shared" ref="Q1313:Q1375" si="12">CONCATENATE("Bill Title: ",M1313, ", Bill Description: ", N1313, ". ")</f>
        <v>Bill Title: Generally revise taxation of renewable energy, Bill Description: Generally revise taxation of renewable energy. </v>
      </c>
      <c r="R1313" s="2" t="s">
        <v>3292</v>
      </c>
      <c r="S1313" s="2" t="s">
        <v>260</v>
      </c>
    </row>
    <row r="1314" ht="15.75" customHeight="1">
      <c r="A1314" s="2" t="s">
        <v>3289</v>
      </c>
      <c r="B1314" s="2" t="s">
        <v>2498</v>
      </c>
      <c r="C1314" s="2" t="s">
        <v>2499</v>
      </c>
      <c r="E1314" s="2" t="s">
        <v>2500</v>
      </c>
      <c r="F1314" s="2" t="s">
        <v>3014</v>
      </c>
      <c r="G1314" s="2" t="s">
        <v>407</v>
      </c>
      <c r="I1314" s="2">
        <v>17.0</v>
      </c>
      <c r="K1314" s="2" t="s">
        <v>1205</v>
      </c>
      <c r="L1314" s="2"/>
      <c r="M1314" s="2" t="s">
        <v>3015</v>
      </c>
      <c r="N1314" s="2" t="s">
        <v>3015</v>
      </c>
      <c r="O1314" s="2" t="s">
        <v>23</v>
      </c>
      <c r="P1314" s="2" t="s">
        <v>24</v>
      </c>
      <c r="Q1314" s="2" t="str">
        <f t="shared" si="12"/>
        <v>Bill Title: Revise taxation of stripper oil and gas wells, Bill Description: Revise taxation of stripper oil and gas wells. </v>
      </c>
      <c r="R1314" s="2" t="s">
        <v>3293</v>
      </c>
      <c r="S1314" s="2" t="s">
        <v>368</v>
      </c>
    </row>
    <row r="1315" ht="15.75" customHeight="1">
      <c r="A1315" s="2" t="s">
        <v>3289</v>
      </c>
      <c r="B1315" s="2" t="s">
        <v>2498</v>
      </c>
      <c r="C1315" s="2" t="s">
        <v>2499</v>
      </c>
      <c r="E1315" s="2" t="s">
        <v>2500</v>
      </c>
      <c r="F1315" s="2" t="s">
        <v>3294</v>
      </c>
      <c r="G1315" s="2" t="s">
        <v>407</v>
      </c>
      <c r="I1315" s="2">
        <v>14.0</v>
      </c>
      <c r="K1315" s="2" t="s">
        <v>1205</v>
      </c>
      <c r="L1315" s="2"/>
      <c r="M1315" s="2" t="s">
        <v>3295</v>
      </c>
      <c r="N1315" s="2" t="s">
        <v>3295</v>
      </c>
      <c r="P1315" s="2" t="s">
        <v>73</v>
      </c>
      <c r="Q1315" s="2" t="str">
        <f t="shared" si="12"/>
        <v>Bill Title: Provide for moratorium on property taxes for broadband fiber and cable, Bill Description: Provide for moratorium on property taxes for broadband fiber and cable. </v>
      </c>
      <c r="R1315" s="2" t="s">
        <v>3296</v>
      </c>
    </row>
    <row r="1316" ht="15.75" customHeight="1">
      <c r="A1316" s="2" t="s">
        <v>3289</v>
      </c>
      <c r="B1316" s="2" t="s">
        <v>2498</v>
      </c>
      <c r="C1316" s="2" t="s">
        <v>2499</v>
      </c>
      <c r="E1316" s="2" t="s">
        <v>2500</v>
      </c>
      <c r="F1316" s="2" t="s">
        <v>3297</v>
      </c>
      <c r="G1316" s="2" t="s">
        <v>407</v>
      </c>
      <c r="I1316" s="2">
        <v>11.0</v>
      </c>
      <c r="K1316" s="2" t="s">
        <v>1205</v>
      </c>
      <c r="L1316" s="2"/>
      <c r="M1316" s="2" t="s">
        <v>3298</v>
      </c>
      <c r="N1316" s="2" t="s">
        <v>3298</v>
      </c>
      <c r="O1316" s="2" t="s">
        <v>100</v>
      </c>
      <c r="P1316" s="2" t="s">
        <v>1701</v>
      </c>
      <c r="Q1316" s="2" t="str">
        <f t="shared" si="12"/>
        <v>Bill Title: Revise renewable energy laws, Bill Description: Revise renewable energy laws. </v>
      </c>
      <c r="R1316" s="2" t="s">
        <v>3299</v>
      </c>
      <c r="S1316" s="2" t="s">
        <v>44</v>
      </c>
    </row>
    <row r="1317" ht="15.75" customHeight="1">
      <c r="A1317" s="2" t="s">
        <v>3289</v>
      </c>
      <c r="B1317" s="2" t="s">
        <v>2498</v>
      </c>
      <c r="C1317" s="2" t="s">
        <v>2499</v>
      </c>
      <c r="E1317" s="2" t="s">
        <v>2500</v>
      </c>
      <c r="F1317" s="2" t="s">
        <v>3300</v>
      </c>
      <c r="G1317" s="2" t="s">
        <v>407</v>
      </c>
      <c r="I1317" s="2">
        <v>10.0</v>
      </c>
      <c r="K1317" s="2" t="s">
        <v>1205</v>
      </c>
      <c r="L1317" s="2"/>
      <c r="M1317" s="2" t="s">
        <v>3301</v>
      </c>
      <c r="N1317" s="2" t="s">
        <v>3301</v>
      </c>
      <c r="O1317" s="2" t="s">
        <v>1382</v>
      </c>
      <c r="P1317" s="2" t="s">
        <v>129</v>
      </c>
      <c r="Q1317" s="2" t="str">
        <f t="shared" si="12"/>
        <v>Bill Title: Establishing cost calculations for transmission systems, Bill Description: Establishing cost calculations for transmission systems. </v>
      </c>
      <c r="R1317" s="2" t="s">
        <v>3302</v>
      </c>
      <c r="S1317" s="2" t="s">
        <v>31</v>
      </c>
    </row>
    <row r="1318" ht="15.75" customHeight="1">
      <c r="A1318" s="2" t="s">
        <v>3289</v>
      </c>
      <c r="B1318" s="2" t="s">
        <v>2498</v>
      </c>
      <c r="C1318" s="2" t="s">
        <v>2499</v>
      </c>
      <c r="E1318" s="2" t="s">
        <v>2500</v>
      </c>
      <c r="F1318" s="2" t="s">
        <v>2791</v>
      </c>
      <c r="G1318" s="2" t="s">
        <v>407</v>
      </c>
      <c r="I1318" s="2">
        <v>9.0</v>
      </c>
      <c r="K1318" s="2" t="s">
        <v>1205</v>
      </c>
      <c r="L1318" s="2"/>
      <c r="M1318" s="2" t="s">
        <v>2792</v>
      </c>
      <c r="N1318" s="2" t="s">
        <v>2792</v>
      </c>
      <c r="O1318" s="2" t="s">
        <v>2793</v>
      </c>
      <c r="P1318" s="2" t="s">
        <v>3303</v>
      </c>
      <c r="Q1318" s="2" t="str">
        <f t="shared" si="12"/>
        <v>Bill Title: Generally revise taxes and the distribution of revenue through sales tax, Bill Description: Generally revise taxes and the distribution of revenue through sales tax. </v>
      </c>
      <c r="R1318" s="2" t="s">
        <v>3304</v>
      </c>
    </row>
    <row r="1319" ht="15.75" customHeight="1">
      <c r="A1319" s="2" t="s">
        <v>3289</v>
      </c>
      <c r="B1319" s="2" t="s">
        <v>2498</v>
      </c>
      <c r="C1319" s="2" t="s">
        <v>2499</v>
      </c>
      <c r="E1319" s="2" t="s">
        <v>2500</v>
      </c>
      <c r="F1319" s="2" t="s">
        <v>3191</v>
      </c>
      <c r="G1319" s="2" t="s">
        <v>407</v>
      </c>
      <c r="I1319" s="2">
        <v>9.0</v>
      </c>
      <c r="K1319" s="2" t="s">
        <v>1205</v>
      </c>
      <c r="L1319" s="2"/>
      <c r="M1319" s="2" t="s">
        <v>3192</v>
      </c>
      <c r="N1319" s="2" t="s">
        <v>3192</v>
      </c>
      <c r="O1319" s="2" t="s">
        <v>3193</v>
      </c>
      <c r="P1319" s="2" t="s">
        <v>73</v>
      </c>
      <c r="Q1319" s="2" t="str">
        <f t="shared" si="12"/>
        <v>Bill Title: Revising electricity supply resource procurement approval, Bill Description: Revising electricity supply resource procurement approval. </v>
      </c>
      <c r="R1319" s="2" t="s">
        <v>3305</v>
      </c>
      <c r="S1319" s="2" t="s">
        <v>65</v>
      </c>
    </row>
    <row r="1320" ht="15.75" customHeight="1">
      <c r="A1320" s="2" t="s">
        <v>3289</v>
      </c>
      <c r="B1320" s="2" t="s">
        <v>2498</v>
      </c>
      <c r="C1320" s="2" t="s">
        <v>2499</v>
      </c>
      <c r="E1320" s="2" t="s">
        <v>2500</v>
      </c>
      <c r="F1320" s="2" t="s">
        <v>3306</v>
      </c>
      <c r="G1320" s="2" t="s">
        <v>407</v>
      </c>
      <c r="I1320" s="2">
        <v>8.0</v>
      </c>
      <c r="K1320" s="2" t="s">
        <v>1205</v>
      </c>
      <c r="L1320" s="2"/>
      <c r="M1320" s="2" t="s">
        <v>3307</v>
      </c>
      <c r="N1320" s="2" t="s">
        <v>3307</v>
      </c>
      <c r="O1320" s="2" t="s">
        <v>63</v>
      </c>
      <c r="P1320" s="2" t="s">
        <v>24</v>
      </c>
      <c r="Q1320" s="2" t="str">
        <f t="shared" si="12"/>
        <v>Bill Title: Establishing restructuring requirements for electric utility industry, Bill Description: Establishing restructuring requirements for electric utility industry. </v>
      </c>
      <c r="R1320" s="2" t="s">
        <v>3308</v>
      </c>
      <c r="S1320" s="2" t="s">
        <v>65</v>
      </c>
    </row>
    <row r="1321" ht="15.75" customHeight="1">
      <c r="A1321" s="2" t="s">
        <v>3289</v>
      </c>
      <c r="B1321" s="2" t="s">
        <v>2498</v>
      </c>
      <c r="C1321" s="2" t="s">
        <v>2499</v>
      </c>
      <c r="E1321" s="2" t="s">
        <v>2500</v>
      </c>
      <c r="F1321" s="2" t="s">
        <v>3309</v>
      </c>
      <c r="G1321" s="2" t="s">
        <v>407</v>
      </c>
      <c r="I1321" s="2">
        <v>6.0</v>
      </c>
      <c r="K1321" s="2" t="s">
        <v>1205</v>
      </c>
      <c r="L1321" s="2"/>
      <c r="M1321" s="2" t="s">
        <v>3146</v>
      </c>
      <c r="N1321" s="2" t="s">
        <v>3146</v>
      </c>
      <c r="O1321" s="2" t="s">
        <v>512</v>
      </c>
      <c r="P1321" s="2" t="s">
        <v>2203</v>
      </c>
      <c r="Q1321" s="2" t="str">
        <f t="shared" si="12"/>
        <v>Bill Title: Clarify state's position on global warming and greenhouse gases, Bill Description: Clarify state's position on global warming and greenhouse gases. </v>
      </c>
      <c r="R1321" s="2" t="s">
        <v>3310</v>
      </c>
    </row>
    <row r="1322" ht="15.75" customHeight="1">
      <c r="A1322" s="2" t="s">
        <v>3289</v>
      </c>
      <c r="B1322" s="2" t="s">
        <v>2498</v>
      </c>
      <c r="C1322" s="2" t="s">
        <v>2499</v>
      </c>
      <c r="E1322" s="2" t="s">
        <v>2500</v>
      </c>
      <c r="F1322" s="2" t="s">
        <v>3311</v>
      </c>
      <c r="G1322" s="2" t="s">
        <v>407</v>
      </c>
      <c r="I1322" s="2">
        <v>6.0</v>
      </c>
      <c r="K1322" s="2" t="s">
        <v>1205</v>
      </c>
      <c r="L1322" s="2"/>
      <c r="M1322" s="2" t="s">
        <v>3312</v>
      </c>
      <c r="N1322" s="2" t="s">
        <v>3312</v>
      </c>
      <c r="O1322" s="2" t="s">
        <v>72</v>
      </c>
      <c r="P1322" s="2" t="s">
        <v>2746</v>
      </c>
      <c r="Q1322" s="2" t="str">
        <f t="shared" si="12"/>
        <v>Bill Title: Prohibit the state from implementing any federal greenhouse gas regulations, Bill Description: Prohibit the state from implementing any federal greenhouse gas regulations. </v>
      </c>
      <c r="R1322" s="2" t="s">
        <v>3270</v>
      </c>
      <c r="S1322" s="2" t="s">
        <v>172</v>
      </c>
    </row>
    <row r="1323" ht="15.75" customHeight="1">
      <c r="A1323" s="2" t="s">
        <v>3289</v>
      </c>
      <c r="B1323" s="2" t="s">
        <v>2498</v>
      </c>
      <c r="C1323" s="2" t="s">
        <v>2499</v>
      </c>
      <c r="E1323" s="2" t="s">
        <v>2500</v>
      </c>
      <c r="F1323" s="2" t="s">
        <v>3313</v>
      </c>
      <c r="G1323" s="2" t="s">
        <v>407</v>
      </c>
      <c r="I1323" s="2">
        <v>4.0</v>
      </c>
      <c r="K1323" s="2" t="s">
        <v>1205</v>
      </c>
      <c r="L1323" s="2"/>
      <c r="M1323" s="2" t="s">
        <v>3314</v>
      </c>
      <c r="N1323" s="2" t="s">
        <v>3314</v>
      </c>
      <c r="O1323" s="2" t="s">
        <v>72</v>
      </c>
      <c r="P1323" s="2" t="s">
        <v>367</v>
      </c>
      <c r="Q1323" s="2" t="str">
        <f t="shared" si="12"/>
        <v>Bill Title: Revise laws related to utility carbon costs, Bill Description: Revise laws related to utility carbon costs. </v>
      </c>
      <c r="R1323" s="2" t="s">
        <v>3315</v>
      </c>
      <c r="S1323" s="2" t="s">
        <v>65</v>
      </c>
    </row>
    <row r="1324" ht="15.75" customHeight="1">
      <c r="A1324" s="2" t="s">
        <v>3316</v>
      </c>
      <c r="B1324" s="2" t="s">
        <v>2498</v>
      </c>
      <c r="C1324" s="2" t="s">
        <v>2499</v>
      </c>
      <c r="E1324" s="2" t="s">
        <v>2500</v>
      </c>
      <c r="F1324" s="2" t="s">
        <v>2908</v>
      </c>
      <c r="G1324" s="2" t="s">
        <v>407</v>
      </c>
      <c r="I1324" s="2">
        <v>38.0</v>
      </c>
      <c r="K1324" s="2" t="s">
        <v>1205</v>
      </c>
      <c r="L1324" s="2"/>
      <c r="M1324" s="2" t="s">
        <v>2909</v>
      </c>
      <c r="N1324" s="2" t="s">
        <v>2909</v>
      </c>
      <c r="O1324" s="2" t="s">
        <v>2910</v>
      </c>
      <c r="P1324" s="2" t="s">
        <v>226</v>
      </c>
      <c r="Q1324" s="2" t="str">
        <f t="shared" si="12"/>
        <v>Bill Title: Revise business equipment tax laws: Business Investment Grows (BIG) Jobs Act, Bill Description: Revise business equipment tax laws: Business Investment Grows (BIG) Jobs Act. </v>
      </c>
      <c r="R1324" s="2" t="s">
        <v>3317</v>
      </c>
    </row>
    <row r="1325" ht="15.75" customHeight="1">
      <c r="A1325" s="2" t="s">
        <v>3316</v>
      </c>
      <c r="B1325" s="2" t="s">
        <v>2498</v>
      </c>
      <c r="C1325" s="2" t="s">
        <v>2499</v>
      </c>
      <c r="E1325" s="2" t="s">
        <v>2500</v>
      </c>
      <c r="F1325" s="2" t="s">
        <v>3119</v>
      </c>
      <c r="G1325" s="2" t="s">
        <v>407</v>
      </c>
      <c r="I1325" s="2">
        <v>31.0</v>
      </c>
      <c r="K1325" s="2" t="s">
        <v>1205</v>
      </c>
      <c r="L1325" s="2"/>
      <c r="M1325" s="2" t="s">
        <v>3120</v>
      </c>
      <c r="N1325" s="2" t="s">
        <v>3120</v>
      </c>
      <c r="O1325" s="2" t="s">
        <v>2679</v>
      </c>
      <c r="P1325" s="2" t="s">
        <v>24</v>
      </c>
      <c r="Q1325" s="2" t="str">
        <f t="shared" si="12"/>
        <v>Bill Title: Establish the Montana energy security act, Bill Description: Establish the Montana energy security act. </v>
      </c>
      <c r="R1325" s="2" t="s">
        <v>3249</v>
      </c>
      <c r="S1325" s="2" t="s">
        <v>65</v>
      </c>
    </row>
    <row r="1326" ht="15.75" customHeight="1">
      <c r="A1326" s="2" t="s">
        <v>3316</v>
      </c>
      <c r="B1326" s="2" t="s">
        <v>2498</v>
      </c>
      <c r="C1326" s="2" t="s">
        <v>2499</v>
      </c>
      <c r="E1326" s="2" t="s">
        <v>2500</v>
      </c>
      <c r="F1326" s="2" t="s">
        <v>2945</v>
      </c>
      <c r="G1326" s="2" t="s">
        <v>407</v>
      </c>
      <c r="I1326" s="2">
        <v>26.0</v>
      </c>
      <c r="K1326" s="2" t="s">
        <v>1205</v>
      </c>
      <c r="L1326" s="2"/>
      <c r="M1326" s="2" t="s">
        <v>2946</v>
      </c>
      <c r="N1326" s="2" t="s">
        <v>2946</v>
      </c>
      <c r="O1326" s="2" t="s">
        <v>2947</v>
      </c>
      <c r="P1326" s="2" t="s">
        <v>452</v>
      </c>
      <c r="Q1326" s="2" t="str">
        <f t="shared" si="12"/>
        <v>Bill Title: Generally revise and simplify income taxes, Bill Description: Generally revise and simplify income taxes. </v>
      </c>
      <c r="R1326" s="2" t="s">
        <v>3318</v>
      </c>
    </row>
    <row r="1327" ht="15.75" customHeight="1">
      <c r="A1327" s="2" t="s">
        <v>3316</v>
      </c>
      <c r="B1327" s="2" t="s">
        <v>2498</v>
      </c>
      <c r="C1327" s="2" t="s">
        <v>2499</v>
      </c>
      <c r="E1327" s="2" t="s">
        <v>2500</v>
      </c>
      <c r="F1327" s="2" t="s">
        <v>2934</v>
      </c>
      <c r="G1327" s="2" t="s">
        <v>407</v>
      </c>
      <c r="I1327" s="2">
        <v>25.0</v>
      </c>
      <c r="K1327" s="2" t="s">
        <v>1205</v>
      </c>
      <c r="L1327" s="2"/>
      <c r="M1327" s="2" t="s">
        <v>2935</v>
      </c>
      <c r="N1327" s="2" t="s">
        <v>2935</v>
      </c>
      <c r="O1327" s="2" t="s">
        <v>2936</v>
      </c>
      <c r="P1327" s="2" t="s">
        <v>367</v>
      </c>
      <c r="Q1327" s="2" t="str">
        <f t="shared" si="12"/>
        <v>Bill Title: Protect critical infrastructure, Bill Description: Protect critical infrastructure. </v>
      </c>
      <c r="R1327" s="2" t="s">
        <v>3319</v>
      </c>
    </row>
    <row r="1328" ht="15.75" customHeight="1">
      <c r="A1328" s="2" t="s">
        <v>3316</v>
      </c>
      <c r="B1328" s="2" t="s">
        <v>2498</v>
      </c>
      <c r="C1328" s="2" t="s">
        <v>2499</v>
      </c>
      <c r="E1328" s="2" t="s">
        <v>2500</v>
      </c>
      <c r="F1328" s="2" t="s">
        <v>2645</v>
      </c>
      <c r="G1328" s="2" t="s">
        <v>407</v>
      </c>
      <c r="I1328" s="2">
        <v>24.0</v>
      </c>
      <c r="K1328" s="2" t="s">
        <v>1205</v>
      </c>
      <c r="L1328" s="2"/>
      <c r="M1328" s="2" t="s">
        <v>2646</v>
      </c>
      <c r="N1328" s="2" t="s">
        <v>2646</v>
      </c>
      <c r="O1328" s="2" t="s">
        <v>35</v>
      </c>
      <c r="P1328" s="2" t="s">
        <v>226</v>
      </c>
      <c r="Q1328" s="2" t="str">
        <f t="shared" si="12"/>
        <v>Bill Title: Revise laws related to Aquatic Invasive Species hydroelectric fee, Bill Description: Revise laws related to Aquatic Invasive Species hydroelectric fee. </v>
      </c>
      <c r="R1328" s="2" t="s">
        <v>3320</v>
      </c>
    </row>
    <row r="1329" ht="15.75" customHeight="1">
      <c r="A1329" s="2" t="s">
        <v>3316</v>
      </c>
      <c r="B1329" s="2" t="s">
        <v>2498</v>
      </c>
      <c r="C1329" s="2" t="s">
        <v>2499</v>
      </c>
      <c r="E1329" s="2" t="s">
        <v>2500</v>
      </c>
      <c r="F1329" s="2" t="s">
        <v>2987</v>
      </c>
      <c r="G1329" s="2" t="s">
        <v>407</v>
      </c>
      <c r="I1329" s="2">
        <v>17.0</v>
      </c>
      <c r="K1329" s="2" t="s">
        <v>1205</v>
      </c>
      <c r="L1329" s="2"/>
      <c r="M1329" s="2" t="s">
        <v>2988</v>
      </c>
      <c r="N1329" s="2" t="s">
        <v>2988</v>
      </c>
      <c r="O1329" s="2" t="s">
        <v>2989</v>
      </c>
      <c r="P1329" s="2" t="s">
        <v>367</v>
      </c>
      <c r="Q1329" s="2" t="str">
        <f t="shared" si="12"/>
        <v>Bill Title: Prohibit local governments from imposing carbon penalties, fees, or taxes, Bill Description: Prohibit local governments from imposing carbon penalties, fees, or taxes. </v>
      </c>
      <c r="R1329" s="2" t="s">
        <v>3319</v>
      </c>
      <c r="S1329" s="2" t="s">
        <v>172</v>
      </c>
    </row>
    <row r="1330" ht="15.75" customHeight="1">
      <c r="A1330" s="2" t="s">
        <v>3316</v>
      </c>
      <c r="B1330" s="2" t="s">
        <v>2498</v>
      </c>
      <c r="C1330" s="2" t="s">
        <v>2499</v>
      </c>
      <c r="E1330" s="2" t="s">
        <v>2500</v>
      </c>
      <c r="F1330" s="2" t="s">
        <v>3321</v>
      </c>
      <c r="G1330" s="2" t="s">
        <v>407</v>
      </c>
      <c r="I1330" s="2">
        <v>16.0</v>
      </c>
      <c r="K1330" s="2" t="s">
        <v>1205</v>
      </c>
      <c r="L1330" s="2"/>
      <c r="M1330" s="2" t="s">
        <v>3322</v>
      </c>
      <c r="N1330" s="2" t="s">
        <v>3322</v>
      </c>
      <c r="O1330" s="2" t="s">
        <v>704</v>
      </c>
      <c r="P1330" s="2" t="s">
        <v>367</v>
      </c>
      <c r="Q1330" s="2" t="str">
        <f t="shared" si="12"/>
        <v>Bill Title: Urge support for Keystone XL pipeline, Bill Description: Urge support for Keystone XL pipeline. </v>
      </c>
      <c r="R1330" s="2" t="s">
        <v>3319</v>
      </c>
    </row>
    <row r="1331" ht="15.75" customHeight="1">
      <c r="A1331" s="2" t="s">
        <v>3316</v>
      </c>
      <c r="B1331" s="2" t="s">
        <v>2498</v>
      </c>
      <c r="C1331" s="2" t="s">
        <v>2499</v>
      </c>
      <c r="E1331" s="2" t="s">
        <v>2500</v>
      </c>
      <c r="F1331" s="2" t="s">
        <v>2857</v>
      </c>
      <c r="G1331" s="2" t="s">
        <v>407</v>
      </c>
      <c r="I1331" s="2">
        <v>14.0</v>
      </c>
      <c r="K1331" s="2" t="s">
        <v>1205</v>
      </c>
      <c r="L1331" s="2"/>
      <c r="M1331" s="2" t="s">
        <v>2858</v>
      </c>
      <c r="N1331" s="2" t="s">
        <v>2858</v>
      </c>
      <c r="O1331" s="2" t="s">
        <v>1229</v>
      </c>
      <c r="P1331" s="2" t="s">
        <v>367</v>
      </c>
      <c r="Q1331" s="2" t="str">
        <f t="shared" si="12"/>
        <v>Bill Title: Generally revise electric vehicle laws and fees, Bill Description: Generally revise electric vehicle laws and fees. </v>
      </c>
      <c r="R1331" s="2" t="s">
        <v>3319</v>
      </c>
      <c r="S1331" s="2" t="s">
        <v>79</v>
      </c>
    </row>
    <row r="1332" ht="15.75" customHeight="1">
      <c r="A1332" s="2" t="s">
        <v>3316</v>
      </c>
      <c r="B1332" s="2" t="s">
        <v>2498</v>
      </c>
      <c r="C1332" s="2" t="s">
        <v>2499</v>
      </c>
      <c r="E1332" s="2" t="s">
        <v>2500</v>
      </c>
      <c r="F1332" s="2" t="s">
        <v>3132</v>
      </c>
      <c r="G1332" s="2" t="s">
        <v>407</v>
      </c>
      <c r="I1332" s="2">
        <v>13.0</v>
      </c>
      <c r="K1332" s="2" t="s">
        <v>1205</v>
      </c>
      <c r="L1332" s="2"/>
      <c r="M1332" s="2" t="s">
        <v>3133</v>
      </c>
      <c r="N1332" s="2" t="s">
        <v>3133</v>
      </c>
      <c r="O1332" s="2" t="s">
        <v>3134</v>
      </c>
      <c r="P1332" s="2" t="s">
        <v>1703</v>
      </c>
      <c r="Q1332" s="2" t="str">
        <f t="shared" si="12"/>
        <v>Bill Title: Eliminate restrictions on nuclear facility development, Bill Description: Eliminate restrictions on nuclear facility development. </v>
      </c>
      <c r="R1332" s="2" t="s">
        <v>3323</v>
      </c>
      <c r="S1332" s="2" t="s">
        <v>31</v>
      </c>
    </row>
    <row r="1333" ht="15.75" customHeight="1">
      <c r="A1333" s="2" t="s">
        <v>3316</v>
      </c>
      <c r="B1333" s="2" t="s">
        <v>2498</v>
      </c>
      <c r="C1333" s="2" t="s">
        <v>2499</v>
      </c>
      <c r="E1333" s="2" t="s">
        <v>2500</v>
      </c>
      <c r="F1333" s="2" t="s">
        <v>3163</v>
      </c>
      <c r="G1333" s="2" t="s">
        <v>407</v>
      </c>
      <c r="I1333" s="2">
        <v>12.0</v>
      </c>
      <c r="K1333" s="2" t="s">
        <v>1205</v>
      </c>
      <c r="L1333" s="2"/>
      <c r="M1333" s="2" t="s">
        <v>3164</v>
      </c>
      <c r="N1333" s="2" t="s">
        <v>3164</v>
      </c>
      <c r="O1333" s="2" t="s">
        <v>51</v>
      </c>
      <c r="P1333" s="2" t="s">
        <v>101</v>
      </c>
      <c r="Q1333" s="2" t="str">
        <f t="shared" si="12"/>
        <v>Bill Title: Revise RPS to include hydropower, Bill Description: Revise RPS to include hydropower. </v>
      </c>
      <c r="R1333" s="2" t="s">
        <v>3324</v>
      </c>
      <c r="S1333" s="2" t="s">
        <v>44</v>
      </c>
    </row>
    <row r="1334" ht="15.75" customHeight="1">
      <c r="A1334" s="2" t="s">
        <v>3316</v>
      </c>
      <c r="B1334" s="2" t="s">
        <v>2498</v>
      </c>
      <c r="C1334" s="2" t="s">
        <v>2499</v>
      </c>
      <c r="E1334" s="2" t="s">
        <v>2500</v>
      </c>
      <c r="F1334" s="2" t="s">
        <v>3325</v>
      </c>
      <c r="G1334" s="2" t="s">
        <v>407</v>
      </c>
      <c r="I1334" s="2">
        <v>12.0</v>
      </c>
      <c r="K1334" s="2" t="s">
        <v>1205</v>
      </c>
      <c r="L1334" s="2"/>
      <c r="M1334" s="2" t="s">
        <v>3326</v>
      </c>
      <c r="N1334" s="2" t="s">
        <v>3326</v>
      </c>
      <c r="O1334" s="2" t="s">
        <v>51</v>
      </c>
      <c r="P1334" s="2" t="s">
        <v>367</v>
      </c>
      <c r="Q1334" s="2" t="str">
        <f t="shared" si="12"/>
        <v>Bill Title: Revise Renewable Portfolio Standard to include hydropower, Bill Description: Revise Renewable Portfolio Standard to include hydropower. </v>
      </c>
      <c r="R1334" s="2" t="s">
        <v>3288</v>
      </c>
      <c r="S1334" s="2" t="s">
        <v>44</v>
      </c>
    </row>
    <row r="1335" ht="15.75" customHeight="1">
      <c r="A1335" s="2" t="s">
        <v>3316</v>
      </c>
      <c r="B1335" s="2" t="s">
        <v>2498</v>
      </c>
      <c r="C1335" s="2" t="s">
        <v>2499</v>
      </c>
      <c r="E1335" s="2" t="s">
        <v>2500</v>
      </c>
      <c r="F1335" s="2" t="s">
        <v>3194</v>
      </c>
      <c r="G1335" s="2" t="s">
        <v>407</v>
      </c>
      <c r="I1335" s="2">
        <v>11.0</v>
      </c>
      <c r="K1335" s="2" t="s">
        <v>1205</v>
      </c>
      <c r="L1335" s="2"/>
      <c r="M1335" s="2" t="s">
        <v>3195</v>
      </c>
      <c r="N1335" s="2" t="s">
        <v>3195</v>
      </c>
      <c r="O1335" s="2" t="s">
        <v>2084</v>
      </c>
      <c r="P1335" s="2" t="s">
        <v>2746</v>
      </c>
      <c r="Q1335" s="2" t="str">
        <f t="shared" si="12"/>
        <v>Bill Title: Revise motor vehicle registration fees, Bill Description: Revise motor vehicle registration fees. </v>
      </c>
      <c r="R1335" s="2" t="s">
        <v>3327</v>
      </c>
      <c r="S1335" s="2" t="s">
        <v>79</v>
      </c>
    </row>
    <row r="1336" ht="15.75" customHeight="1">
      <c r="A1336" s="2" t="s">
        <v>3316</v>
      </c>
      <c r="B1336" s="2" t="s">
        <v>2498</v>
      </c>
      <c r="C1336" s="2" t="s">
        <v>2499</v>
      </c>
      <c r="E1336" s="2" t="s">
        <v>2500</v>
      </c>
      <c r="F1336" s="2" t="s">
        <v>2883</v>
      </c>
      <c r="G1336" s="2" t="s">
        <v>407</v>
      </c>
      <c r="I1336" s="2">
        <v>11.0</v>
      </c>
      <c r="K1336" s="2" t="s">
        <v>1205</v>
      </c>
      <c r="L1336" s="2"/>
      <c r="M1336" s="2" t="s">
        <v>2884</v>
      </c>
      <c r="N1336" s="2" t="s">
        <v>2884</v>
      </c>
      <c r="O1336" s="2" t="s">
        <v>2885</v>
      </c>
      <c r="P1336" s="2" t="s">
        <v>73</v>
      </c>
      <c r="Q1336" s="2" t="str">
        <f t="shared" si="12"/>
        <v>Bill Title: Provide for job creation tax credits, Bill Description: Provide for job creation tax credits. </v>
      </c>
      <c r="R1336" s="2" t="s">
        <v>3328</v>
      </c>
    </row>
    <row r="1337" ht="15.75" customHeight="1">
      <c r="A1337" s="2" t="s">
        <v>3316</v>
      </c>
      <c r="B1337" s="2" t="s">
        <v>2498</v>
      </c>
      <c r="C1337" s="2" t="s">
        <v>2499</v>
      </c>
      <c r="E1337" s="2" t="s">
        <v>2500</v>
      </c>
      <c r="F1337" s="2" t="s">
        <v>2875</v>
      </c>
      <c r="G1337" s="2" t="s">
        <v>407</v>
      </c>
      <c r="I1337" s="2">
        <v>11.0</v>
      </c>
      <c r="K1337" s="2" t="s">
        <v>1205</v>
      </c>
      <c r="L1337" s="2"/>
      <c r="M1337" s="2" t="s">
        <v>2876</v>
      </c>
      <c r="N1337" s="2" t="s">
        <v>2876</v>
      </c>
      <c r="O1337" s="2" t="s">
        <v>2877</v>
      </c>
      <c r="P1337" s="2" t="s">
        <v>367</v>
      </c>
      <c r="Q1337" s="2" t="str">
        <f t="shared" si="12"/>
        <v>Bill Title: Generally revise electric vehicle laws, Bill Description: Generally revise electric vehicle laws. </v>
      </c>
      <c r="R1337" s="2" t="s">
        <v>3315</v>
      </c>
      <c r="S1337" s="2" t="s">
        <v>79</v>
      </c>
    </row>
    <row r="1338" ht="15.75" customHeight="1">
      <c r="A1338" s="2" t="s">
        <v>3316</v>
      </c>
      <c r="B1338" s="2" t="s">
        <v>2498</v>
      </c>
      <c r="C1338" s="2" t="s">
        <v>2499</v>
      </c>
      <c r="E1338" s="2" t="s">
        <v>2500</v>
      </c>
      <c r="F1338" s="2" t="s">
        <v>3023</v>
      </c>
      <c r="G1338" s="2" t="s">
        <v>407</v>
      </c>
      <c r="I1338" s="2">
        <v>11.0</v>
      </c>
      <c r="K1338" s="2" t="s">
        <v>1205</v>
      </c>
      <c r="L1338" s="2"/>
      <c r="M1338" s="2" t="s">
        <v>3024</v>
      </c>
      <c r="N1338" s="2" t="s">
        <v>3024</v>
      </c>
      <c r="O1338" s="2" t="s">
        <v>23</v>
      </c>
      <c r="P1338" s="2" t="s">
        <v>367</v>
      </c>
      <c r="Q1338" s="2" t="str">
        <f t="shared" si="12"/>
        <v>Bill Title: Revise taxation of certain incremental oil production, Bill Description: Revise taxation of certain incremental oil production. </v>
      </c>
      <c r="R1338" s="2" t="s">
        <v>3329</v>
      </c>
      <c r="S1338" s="2" t="s">
        <v>25</v>
      </c>
    </row>
    <row r="1339" ht="15.75" customHeight="1">
      <c r="A1339" s="2" t="s">
        <v>3316</v>
      </c>
      <c r="B1339" s="2" t="s">
        <v>2498</v>
      </c>
      <c r="C1339" s="2" t="s">
        <v>2499</v>
      </c>
      <c r="E1339" s="2" t="s">
        <v>2500</v>
      </c>
      <c r="F1339" s="2" t="s">
        <v>3330</v>
      </c>
      <c r="G1339" s="2" t="s">
        <v>407</v>
      </c>
      <c r="I1339" s="2">
        <v>11.0</v>
      </c>
      <c r="K1339" s="2" t="s">
        <v>1205</v>
      </c>
      <c r="L1339" s="2"/>
      <c r="M1339" s="2" t="s">
        <v>3331</v>
      </c>
      <c r="N1339" s="2" t="s">
        <v>3331</v>
      </c>
      <c r="O1339" s="2" t="s">
        <v>208</v>
      </c>
      <c r="P1339" s="2" t="s">
        <v>367</v>
      </c>
      <c r="Q1339" s="2" t="str">
        <f t="shared" si="12"/>
        <v>Bill Title: Establish business income and venture capital credits, Bill Description: Establish business income and venture capital credits. </v>
      </c>
      <c r="R1339" s="2" t="s">
        <v>3315</v>
      </c>
    </row>
    <row r="1340" ht="15.75" customHeight="1">
      <c r="A1340" s="2" t="s">
        <v>3316</v>
      </c>
      <c r="B1340" s="2" t="s">
        <v>2498</v>
      </c>
      <c r="C1340" s="2" t="s">
        <v>2499</v>
      </c>
      <c r="E1340" s="2" t="s">
        <v>2500</v>
      </c>
      <c r="F1340" s="2" t="s">
        <v>2660</v>
      </c>
      <c r="G1340" s="2" t="s">
        <v>407</v>
      </c>
      <c r="I1340" s="2">
        <v>10.0</v>
      </c>
      <c r="K1340" s="2" t="s">
        <v>1205</v>
      </c>
      <c r="L1340" s="2"/>
      <c r="M1340" s="2" t="s">
        <v>2661</v>
      </c>
      <c r="N1340" s="2" t="s">
        <v>2661</v>
      </c>
      <c r="O1340" s="2" t="s">
        <v>1265</v>
      </c>
      <c r="P1340" s="2" t="s">
        <v>367</v>
      </c>
      <c r="Q1340" s="2" t="str">
        <f t="shared" si="12"/>
        <v>Bill Title: Revise coal bonding laws, Bill Description: Revise coal bonding laws. </v>
      </c>
      <c r="R1340" s="2" t="s">
        <v>3299</v>
      </c>
      <c r="S1340" s="2" t="s">
        <v>31</v>
      </c>
    </row>
    <row r="1341" ht="15.75" customHeight="1">
      <c r="A1341" s="2" t="s">
        <v>3316</v>
      </c>
      <c r="B1341" s="2" t="s">
        <v>2498</v>
      </c>
      <c r="C1341" s="2" t="s">
        <v>2499</v>
      </c>
      <c r="E1341" s="2" t="s">
        <v>2500</v>
      </c>
      <c r="F1341" s="2" t="s">
        <v>3332</v>
      </c>
      <c r="G1341" s="2" t="s">
        <v>407</v>
      </c>
      <c r="I1341" s="2">
        <v>10.0</v>
      </c>
      <c r="K1341" s="2" t="s">
        <v>1205</v>
      </c>
      <c r="L1341" s="2"/>
      <c r="M1341" s="2" t="s">
        <v>3333</v>
      </c>
      <c r="N1341" s="2" t="s">
        <v>3333</v>
      </c>
      <c r="O1341" s="2" t="s">
        <v>23</v>
      </c>
      <c r="P1341" s="2" t="s">
        <v>367</v>
      </c>
      <c r="Q1341" s="2" t="str">
        <f t="shared" si="12"/>
        <v>Bill Title: Generally revise oil and gas tax and distribution laws, Bill Description: Generally revise oil and gas tax and distribution laws. </v>
      </c>
      <c r="R1341" s="2" t="s">
        <v>3288</v>
      </c>
      <c r="S1341" s="2" t="s">
        <v>368</v>
      </c>
    </row>
    <row r="1342" ht="15.75" customHeight="1">
      <c r="A1342" s="2" t="s">
        <v>3316</v>
      </c>
      <c r="B1342" s="2" t="s">
        <v>2498</v>
      </c>
      <c r="C1342" s="2" t="s">
        <v>2499</v>
      </c>
      <c r="E1342" s="2" t="s">
        <v>2500</v>
      </c>
      <c r="F1342" s="2" t="s">
        <v>3008</v>
      </c>
      <c r="G1342" s="2" t="s">
        <v>407</v>
      </c>
      <c r="I1342" s="2">
        <v>10.0</v>
      </c>
      <c r="K1342" s="2" t="s">
        <v>1205</v>
      </c>
      <c r="L1342" s="2"/>
      <c r="M1342" s="2" t="s">
        <v>3009</v>
      </c>
      <c r="N1342" s="2" t="s">
        <v>3009</v>
      </c>
      <c r="O1342" s="2" t="s">
        <v>112</v>
      </c>
      <c r="P1342" s="2" t="s">
        <v>24</v>
      </c>
      <c r="Q1342" s="2" t="str">
        <f t="shared" si="12"/>
        <v>Bill Title: Revise drone laws, Bill Description: Revise drone laws. </v>
      </c>
      <c r="R1342" s="2" t="s">
        <v>3334</v>
      </c>
    </row>
    <row r="1343" ht="15.75" customHeight="1">
      <c r="A1343" s="2" t="s">
        <v>3316</v>
      </c>
      <c r="B1343" s="2" t="s">
        <v>2498</v>
      </c>
      <c r="C1343" s="2" t="s">
        <v>2499</v>
      </c>
      <c r="E1343" s="2" t="s">
        <v>2500</v>
      </c>
      <c r="F1343" s="2" t="s">
        <v>2927</v>
      </c>
      <c r="G1343" s="2" t="s">
        <v>407</v>
      </c>
      <c r="I1343" s="2">
        <v>9.0</v>
      </c>
      <c r="K1343" s="2" t="s">
        <v>1205</v>
      </c>
      <c r="L1343" s="2"/>
      <c r="M1343" s="2" t="s">
        <v>2928</v>
      </c>
      <c r="N1343" s="2" t="s">
        <v>2928</v>
      </c>
      <c r="O1343" s="2" t="s">
        <v>2929</v>
      </c>
      <c r="P1343" s="2" t="s">
        <v>73</v>
      </c>
      <c r="Q1343" s="2" t="str">
        <f t="shared" si="12"/>
        <v>Bill Title: Exempt certain pollution control and carbon capture equipment from property tax, Bill Description: Exempt certain pollution control and carbon capture equipment from property tax. </v>
      </c>
      <c r="R1343" s="2" t="s">
        <v>3305</v>
      </c>
    </row>
    <row r="1344" ht="15.75" customHeight="1">
      <c r="A1344" s="2" t="s">
        <v>3316</v>
      </c>
      <c r="B1344" s="2" t="s">
        <v>2498</v>
      </c>
      <c r="C1344" s="2" t="s">
        <v>2499</v>
      </c>
      <c r="E1344" s="2" t="s">
        <v>2500</v>
      </c>
      <c r="F1344" s="2" t="s">
        <v>3335</v>
      </c>
      <c r="G1344" s="2" t="s">
        <v>407</v>
      </c>
      <c r="I1344" s="2">
        <v>9.0</v>
      </c>
      <c r="K1344" s="2" t="s">
        <v>1205</v>
      </c>
      <c r="L1344" s="2"/>
      <c r="M1344" s="2" t="s">
        <v>3336</v>
      </c>
      <c r="N1344" s="2" t="s">
        <v>3336</v>
      </c>
      <c r="O1344" s="2" t="s">
        <v>63</v>
      </c>
      <c r="P1344" s="2" t="s">
        <v>367</v>
      </c>
      <c r="Q1344" s="2" t="str">
        <f t="shared" si="12"/>
        <v>Bill Title: Revise avoided cost rate-making, Bill Description: Revise avoided cost rate-making. </v>
      </c>
      <c r="R1344" s="2" t="s">
        <v>3249</v>
      </c>
      <c r="S1344" s="2" t="s">
        <v>65</v>
      </c>
    </row>
    <row r="1345" ht="15.75" customHeight="1">
      <c r="A1345" s="2" t="s">
        <v>3316</v>
      </c>
      <c r="B1345" s="2" t="s">
        <v>2498</v>
      </c>
      <c r="C1345" s="2" t="s">
        <v>2499</v>
      </c>
      <c r="E1345" s="2" t="s">
        <v>2500</v>
      </c>
      <c r="F1345" s="2" t="s">
        <v>3006</v>
      </c>
      <c r="G1345" s="2" t="s">
        <v>407</v>
      </c>
      <c r="I1345" s="2">
        <v>9.0</v>
      </c>
      <c r="K1345" s="2" t="s">
        <v>1205</v>
      </c>
      <c r="L1345" s="2"/>
      <c r="M1345" s="2" t="s">
        <v>3007</v>
      </c>
      <c r="N1345" s="2" t="s">
        <v>3007</v>
      </c>
      <c r="O1345" s="2" t="s">
        <v>568</v>
      </c>
      <c r="P1345" s="2" t="s">
        <v>73</v>
      </c>
      <c r="Q1345" s="2" t="str">
        <f t="shared" si="12"/>
        <v>Bill Title: Providing for energy and fiber right-of-way along interstate highways, Bill Description: Providing for energy and fiber right-of-way along interstate highways. </v>
      </c>
      <c r="R1345" s="2" t="s">
        <v>3337</v>
      </c>
      <c r="S1345" s="2" t="s">
        <v>31</v>
      </c>
    </row>
    <row r="1346" ht="15.75" customHeight="1">
      <c r="A1346" s="2" t="s">
        <v>3316</v>
      </c>
      <c r="B1346" s="2" t="s">
        <v>2498</v>
      </c>
      <c r="C1346" s="2" t="s">
        <v>2499</v>
      </c>
      <c r="E1346" s="2" t="s">
        <v>2500</v>
      </c>
      <c r="F1346" s="2" t="s">
        <v>3338</v>
      </c>
      <c r="G1346" s="2" t="s">
        <v>407</v>
      </c>
      <c r="I1346" s="2">
        <v>9.0</v>
      </c>
      <c r="K1346" s="2" t="s">
        <v>1205</v>
      </c>
      <c r="L1346" s="2"/>
      <c r="M1346" s="2" t="s">
        <v>3339</v>
      </c>
      <c r="N1346" s="2" t="s">
        <v>3339</v>
      </c>
      <c r="O1346" s="2" t="s">
        <v>2698</v>
      </c>
      <c r="P1346" s="2" t="s">
        <v>367</v>
      </c>
      <c r="Q1346" s="2" t="str">
        <f t="shared" si="12"/>
        <v>Bill Title: Require PSC to consider economic impact of coal plant closure, Bill Description: Require PSC to consider economic impact of coal plant closure. </v>
      </c>
      <c r="R1346" s="2" t="s">
        <v>3329</v>
      </c>
      <c r="S1346" s="2" t="s">
        <v>31</v>
      </c>
    </row>
    <row r="1347" ht="15.75" customHeight="1">
      <c r="A1347" s="2" t="s">
        <v>3316</v>
      </c>
      <c r="B1347" s="2" t="s">
        <v>2498</v>
      </c>
      <c r="C1347" s="2" t="s">
        <v>2499</v>
      </c>
      <c r="E1347" s="2" t="s">
        <v>2500</v>
      </c>
      <c r="F1347" s="2" t="s">
        <v>3340</v>
      </c>
      <c r="G1347" s="2" t="s">
        <v>407</v>
      </c>
      <c r="I1347" s="2">
        <v>8.0</v>
      </c>
      <c r="K1347" s="2" t="s">
        <v>1205</v>
      </c>
      <c r="L1347" s="2"/>
      <c r="M1347" s="2" t="s">
        <v>3341</v>
      </c>
      <c r="N1347" s="2" t="s">
        <v>3341</v>
      </c>
      <c r="O1347" s="2" t="s">
        <v>1265</v>
      </c>
      <c r="P1347" s="2" t="s">
        <v>367</v>
      </c>
      <c r="Q1347" s="2" t="str">
        <f t="shared" si="12"/>
        <v>Bill Title: Provide low-interest loans for coal-fired generation, Bill Description: Provide low-interest loans for coal-fired generation. </v>
      </c>
      <c r="R1347" s="2" t="s">
        <v>3319</v>
      </c>
      <c r="S1347" s="2" t="s">
        <v>145</v>
      </c>
    </row>
    <row r="1348" ht="15.75" customHeight="1">
      <c r="A1348" s="2" t="s">
        <v>3316</v>
      </c>
      <c r="B1348" s="2" t="s">
        <v>2498</v>
      </c>
      <c r="C1348" s="2" t="s">
        <v>2499</v>
      </c>
      <c r="E1348" s="2" t="s">
        <v>2500</v>
      </c>
      <c r="F1348" s="2" t="s">
        <v>3342</v>
      </c>
      <c r="G1348" s="2" t="s">
        <v>407</v>
      </c>
      <c r="I1348" s="2">
        <v>8.0</v>
      </c>
      <c r="K1348" s="2" t="s">
        <v>1205</v>
      </c>
      <c r="L1348" s="2"/>
      <c r="M1348" s="2" t="s">
        <v>2556</v>
      </c>
      <c r="N1348" s="2" t="s">
        <v>2556</v>
      </c>
      <c r="O1348" s="2" t="s">
        <v>35</v>
      </c>
      <c r="P1348" s="2" t="s">
        <v>93</v>
      </c>
      <c r="Q1348" s="2" t="str">
        <f t="shared" si="12"/>
        <v>Bill Title: Revise community renewable energy project requirements, Bill Description: Revise community renewable energy project requirements. </v>
      </c>
      <c r="R1348" s="2" t="s">
        <v>3343</v>
      </c>
      <c r="S1348" s="2" t="s">
        <v>44</v>
      </c>
    </row>
    <row r="1349" ht="15.75" customHeight="1">
      <c r="A1349" s="2" t="s">
        <v>3316</v>
      </c>
      <c r="B1349" s="2" t="s">
        <v>2498</v>
      </c>
      <c r="C1349" s="2" t="s">
        <v>2499</v>
      </c>
      <c r="E1349" s="2" t="s">
        <v>2500</v>
      </c>
      <c r="F1349" s="2" t="s">
        <v>3136</v>
      </c>
      <c r="G1349" s="2" t="s">
        <v>407</v>
      </c>
      <c r="I1349" s="2">
        <v>8.0</v>
      </c>
      <c r="K1349" s="2" t="s">
        <v>1205</v>
      </c>
      <c r="L1349" s="2"/>
      <c r="M1349" s="2" t="s">
        <v>3137</v>
      </c>
      <c r="N1349" s="2" t="s">
        <v>3137</v>
      </c>
      <c r="O1349" s="2" t="s">
        <v>3138</v>
      </c>
      <c r="P1349" s="2" t="s">
        <v>367</v>
      </c>
      <c r="Q1349" s="2" t="str">
        <f t="shared" si="12"/>
        <v>Bill Title: Repeal the renewable portfolio standard, Bill Description: Repeal the renewable portfolio standard. </v>
      </c>
      <c r="R1349" s="2" t="s">
        <v>3344</v>
      </c>
      <c r="S1349" s="2" t="s">
        <v>44</v>
      </c>
    </row>
    <row r="1350" ht="15.75" customHeight="1">
      <c r="A1350" s="2" t="s">
        <v>3316</v>
      </c>
      <c r="B1350" s="2" t="s">
        <v>2498</v>
      </c>
      <c r="C1350" s="2" t="s">
        <v>2499</v>
      </c>
      <c r="E1350" s="2" t="s">
        <v>2500</v>
      </c>
      <c r="F1350" s="2" t="s">
        <v>3126</v>
      </c>
      <c r="G1350" s="2" t="s">
        <v>407</v>
      </c>
      <c r="I1350" s="2">
        <v>8.0</v>
      </c>
      <c r="K1350" s="2" t="s">
        <v>1205</v>
      </c>
      <c r="L1350" s="2"/>
      <c r="M1350" s="2" t="s">
        <v>3127</v>
      </c>
      <c r="N1350" s="2" t="s">
        <v>3127</v>
      </c>
      <c r="O1350" s="2" t="s">
        <v>100</v>
      </c>
      <c r="P1350" s="2" t="s">
        <v>1701</v>
      </c>
      <c r="Q1350" s="2" t="str">
        <f t="shared" si="12"/>
        <v>Bill Title: Require decommissioning and bonding for certain solar, Bill Description: Require decommissioning and bonding for certain solar. </v>
      </c>
      <c r="R1350" s="2" t="s">
        <v>3345</v>
      </c>
      <c r="S1350" s="2" t="s">
        <v>31</v>
      </c>
    </row>
    <row r="1351" ht="15.75" customHeight="1">
      <c r="A1351" s="2" t="s">
        <v>3316</v>
      </c>
      <c r="B1351" s="2" t="s">
        <v>2498</v>
      </c>
      <c r="C1351" s="2" t="s">
        <v>2499</v>
      </c>
      <c r="E1351" s="2" t="s">
        <v>2500</v>
      </c>
      <c r="F1351" s="2" t="s">
        <v>2894</v>
      </c>
      <c r="G1351" s="2" t="s">
        <v>407</v>
      </c>
      <c r="I1351" s="2">
        <v>8.0</v>
      </c>
      <c r="K1351" s="2" t="s">
        <v>1205</v>
      </c>
      <c r="L1351" s="2"/>
      <c r="M1351" s="2" t="s">
        <v>2895</v>
      </c>
      <c r="N1351" s="2" t="s">
        <v>2895</v>
      </c>
      <c r="O1351" s="2" t="s">
        <v>23</v>
      </c>
      <c r="P1351" s="2" t="s">
        <v>367</v>
      </c>
      <c r="Q1351" s="2" t="str">
        <f t="shared" si="12"/>
        <v>Bill Title: Revise the tax rate for certain oil production, Bill Description: Revise the tax rate for certain oil production. </v>
      </c>
      <c r="R1351" s="2" t="s">
        <v>3346</v>
      </c>
      <c r="S1351" s="2" t="s">
        <v>25</v>
      </c>
    </row>
    <row r="1352" ht="15.75" customHeight="1">
      <c r="A1352" s="2" t="s">
        <v>3316</v>
      </c>
      <c r="B1352" s="2" t="s">
        <v>2498</v>
      </c>
      <c r="C1352" s="2" t="s">
        <v>2499</v>
      </c>
      <c r="E1352" s="2" t="s">
        <v>2500</v>
      </c>
      <c r="F1352" s="2" t="s">
        <v>3347</v>
      </c>
      <c r="G1352" s="2" t="s">
        <v>407</v>
      </c>
      <c r="I1352" s="2">
        <v>7.0</v>
      </c>
      <c r="K1352" s="2" t="s">
        <v>1205</v>
      </c>
      <c r="L1352" s="2"/>
      <c r="M1352" s="2" t="s">
        <v>3348</v>
      </c>
      <c r="N1352" s="2" t="s">
        <v>3348</v>
      </c>
      <c r="O1352" s="2" t="s">
        <v>1773</v>
      </c>
      <c r="P1352" s="2" t="s">
        <v>367</v>
      </c>
      <c r="Q1352" s="2" t="str">
        <f t="shared" si="12"/>
        <v>Bill Title: Revise energy laws to allow electric utilities to participate in EV marketplace, Bill Description: Revise energy laws to allow electric utilities to participate in EV marketplace. </v>
      </c>
      <c r="R1352" s="2" t="s">
        <v>3329</v>
      </c>
      <c r="S1352" s="2" t="s">
        <v>79</v>
      </c>
    </row>
    <row r="1353" ht="15.75" customHeight="1">
      <c r="A1353" s="2" t="s">
        <v>3316</v>
      </c>
      <c r="B1353" s="2" t="s">
        <v>2498</v>
      </c>
      <c r="C1353" s="2" t="s">
        <v>2499</v>
      </c>
      <c r="E1353" s="2" t="s">
        <v>2500</v>
      </c>
      <c r="F1353" s="2" t="s">
        <v>3349</v>
      </c>
      <c r="G1353" s="2" t="s">
        <v>407</v>
      </c>
      <c r="I1353" s="2">
        <v>7.0</v>
      </c>
      <c r="K1353" s="2" t="s">
        <v>1205</v>
      </c>
      <c r="L1353" s="2"/>
      <c r="M1353" s="2" t="s">
        <v>3350</v>
      </c>
      <c r="N1353" s="2" t="s">
        <v>3350</v>
      </c>
      <c r="O1353" s="2" t="s">
        <v>1265</v>
      </c>
      <c r="P1353" s="2" t="s">
        <v>93</v>
      </c>
      <c r="Q1353" s="2" t="str">
        <f t="shared" si="12"/>
        <v>Bill Title: Allow for extension of state coal leases, Bill Description: Allow for extension of state coal leases. </v>
      </c>
      <c r="R1353" s="2" t="s">
        <v>3351</v>
      </c>
      <c r="S1353" s="2" t="s">
        <v>25</v>
      </c>
    </row>
    <row r="1354" ht="15.75" customHeight="1">
      <c r="A1354" s="2" t="s">
        <v>3316</v>
      </c>
      <c r="B1354" s="2" t="s">
        <v>2498</v>
      </c>
      <c r="C1354" s="2" t="s">
        <v>2499</v>
      </c>
      <c r="E1354" s="2" t="s">
        <v>2500</v>
      </c>
      <c r="F1354" s="2" t="s">
        <v>3352</v>
      </c>
      <c r="G1354" s="2" t="s">
        <v>407</v>
      </c>
      <c r="I1354" s="2">
        <v>7.0</v>
      </c>
      <c r="K1354" s="2" t="s">
        <v>1205</v>
      </c>
      <c r="L1354" s="2"/>
      <c r="M1354" s="2" t="s">
        <v>3353</v>
      </c>
      <c r="N1354" s="2" t="s">
        <v>3353</v>
      </c>
      <c r="O1354" s="2" t="s">
        <v>2698</v>
      </c>
      <c r="P1354" s="2" t="s">
        <v>93</v>
      </c>
      <c r="Q1354" s="2" t="str">
        <f t="shared" si="12"/>
        <v>Bill Title: Generally revise natural resource laws, Bill Description: Generally revise natural resource laws. </v>
      </c>
      <c r="R1354" s="2" t="s">
        <v>3354</v>
      </c>
    </row>
    <row r="1355" ht="15.75" customHeight="1">
      <c r="A1355" s="2" t="s">
        <v>3316</v>
      </c>
      <c r="B1355" s="2" t="s">
        <v>2498</v>
      </c>
      <c r="C1355" s="2" t="s">
        <v>2499</v>
      </c>
      <c r="E1355" s="2" t="s">
        <v>2500</v>
      </c>
      <c r="F1355" s="2" t="s">
        <v>3355</v>
      </c>
      <c r="G1355" s="2" t="s">
        <v>407</v>
      </c>
      <c r="I1355" s="2">
        <v>6.0</v>
      </c>
      <c r="K1355" s="2" t="s">
        <v>1205</v>
      </c>
      <c r="L1355" s="2"/>
      <c r="M1355" s="2" t="s">
        <v>3356</v>
      </c>
      <c r="N1355" s="2" t="s">
        <v>3356</v>
      </c>
      <c r="O1355" s="2" t="s">
        <v>29</v>
      </c>
      <c r="P1355" s="2" t="s">
        <v>24</v>
      </c>
      <c r="Q1355" s="2" t="str">
        <f t="shared" si="12"/>
        <v>Bill Title: Generally revise environmental laws, Bill Description: Generally revise environmental laws. </v>
      </c>
      <c r="R1355" s="2" t="s">
        <v>3357</v>
      </c>
    </row>
    <row r="1356" ht="15.75" customHeight="1">
      <c r="A1356" s="2" t="s">
        <v>3316</v>
      </c>
      <c r="B1356" s="2" t="s">
        <v>2498</v>
      </c>
      <c r="C1356" s="2" t="s">
        <v>2499</v>
      </c>
      <c r="E1356" s="2" t="s">
        <v>2500</v>
      </c>
      <c r="F1356" s="2" t="s">
        <v>3358</v>
      </c>
      <c r="G1356" s="2" t="s">
        <v>407</v>
      </c>
      <c r="I1356" s="2">
        <v>6.0</v>
      </c>
      <c r="K1356" s="2" t="s">
        <v>1205</v>
      </c>
      <c r="L1356" s="2"/>
      <c r="M1356" s="2" t="s">
        <v>3359</v>
      </c>
      <c r="N1356" s="2" t="s">
        <v>3359</v>
      </c>
      <c r="O1356" s="2" t="s">
        <v>1229</v>
      </c>
      <c r="P1356" s="2" t="s">
        <v>2788</v>
      </c>
      <c r="Q1356" s="2" t="str">
        <f t="shared" si="12"/>
        <v>Bill Title: Provide for review of income tax credits, Bill Description: Provide for review of income tax credits. </v>
      </c>
      <c r="R1356" s="2" t="s">
        <v>3360</v>
      </c>
    </row>
    <row r="1357" ht="15.75" customHeight="1">
      <c r="A1357" s="2" t="s">
        <v>3316</v>
      </c>
      <c r="B1357" s="2" t="s">
        <v>2498</v>
      </c>
      <c r="C1357" s="2" t="s">
        <v>2499</v>
      </c>
      <c r="E1357" s="2" t="s">
        <v>2500</v>
      </c>
      <c r="F1357" s="2" t="s">
        <v>3361</v>
      </c>
      <c r="G1357" s="2" t="s">
        <v>407</v>
      </c>
      <c r="I1357" s="2">
        <v>6.0</v>
      </c>
      <c r="K1357" s="2" t="s">
        <v>1205</v>
      </c>
      <c r="L1357" s="2"/>
      <c r="M1357" s="2" t="s">
        <v>3362</v>
      </c>
      <c r="N1357" s="2" t="s">
        <v>3362</v>
      </c>
      <c r="O1357" s="2" t="s">
        <v>1265</v>
      </c>
      <c r="P1357" s="2" t="s">
        <v>1098</v>
      </c>
      <c r="Q1357" s="2" t="str">
        <f t="shared" si="12"/>
        <v>Bill Title: Authorize local abatement of coal gross proceeds tax for surface mines, Bill Description: Authorize local abatement of coal gross proceeds tax for surface mines. </v>
      </c>
      <c r="R1357" s="2" t="s">
        <v>3363</v>
      </c>
      <c r="S1357" s="2" t="s">
        <v>25</v>
      </c>
    </row>
    <row r="1358" ht="15.75" customHeight="1">
      <c r="A1358" s="2" t="s">
        <v>3316</v>
      </c>
      <c r="B1358" s="2" t="s">
        <v>2498</v>
      </c>
      <c r="C1358" s="2" t="s">
        <v>2499</v>
      </c>
      <c r="E1358" s="2" t="s">
        <v>2500</v>
      </c>
      <c r="F1358" s="2" t="s">
        <v>3020</v>
      </c>
      <c r="G1358" s="2" t="s">
        <v>407</v>
      </c>
      <c r="I1358" s="2">
        <v>6.0</v>
      </c>
      <c r="K1358" s="2" t="s">
        <v>1205</v>
      </c>
      <c r="L1358" s="2"/>
      <c r="M1358" s="2" t="s">
        <v>3021</v>
      </c>
      <c r="N1358" s="2" t="s">
        <v>3021</v>
      </c>
      <c r="O1358" s="2" t="s">
        <v>1265</v>
      </c>
      <c r="P1358" s="2" t="s">
        <v>3364</v>
      </c>
      <c r="Q1358" s="2" t="str">
        <f t="shared" si="12"/>
        <v>Bill Title: Resolution to congress to streamline/take control of the exportation of coal, Bill Description: Resolution to congress to streamline/take control of the exportation of coal. </v>
      </c>
      <c r="R1358" s="2" t="s">
        <v>3365</v>
      </c>
    </row>
    <row r="1359" ht="15.75" customHeight="1">
      <c r="A1359" s="2" t="s">
        <v>3316</v>
      </c>
      <c r="B1359" s="2" t="s">
        <v>2498</v>
      </c>
      <c r="C1359" s="2" t="s">
        <v>2499</v>
      </c>
      <c r="E1359" s="2" t="s">
        <v>2500</v>
      </c>
      <c r="F1359" s="2" t="s">
        <v>3366</v>
      </c>
      <c r="G1359" s="2" t="s">
        <v>407</v>
      </c>
      <c r="I1359" s="2">
        <v>6.0</v>
      </c>
      <c r="K1359" s="2" t="s">
        <v>1205</v>
      </c>
      <c r="L1359" s="2"/>
      <c r="M1359" s="2" t="s">
        <v>2669</v>
      </c>
      <c r="N1359" s="2" t="s">
        <v>2669</v>
      </c>
      <c r="O1359" s="2" t="s">
        <v>214</v>
      </c>
      <c r="P1359" s="2" t="s">
        <v>3367</v>
      </c>
      <c r="Q1359" s="2" t="str">
        <f t="shared" si="12"/>
        <v>Bill Title: Generally revise energy performance contracting laws, Bill Description: Generally revise energy performance contracting laws. </v>
      </c>
      <c r="R1359" s="2" t="s">
        <v>3368</v>
      </c>
      <c r="S1359" s="2" t="s">
        <v>287</v>
      </c>
    </row>
    <row r="1360" ht="15.75" customHeight="1">
      <c r="A1360" s="2" t="s">
        <v>3316</v>
      </c>
      <c r="B1360" s="2" t="s">
        <v>2498</v>
      </c>
      <c r="C1360" s="2" t="s">
        <v>2499</v>
      </c>
      <c r="E1360" s="2" t="s">
        <v>2500</v>
      </c>
      <c r="F1360" s="2" t="s">
        <v>3369</v>
      </c>
      <c r="G1360" s="2" t="s">
        <v>407</v>
      </c>
      <c r="I1360" s="2">
        <v>4.0</v>
      </c>
      <c r="K1360" s="2" t="s">
        <v>1205</v>
      </c>
      <c r="L1360" s="2"/>
      <c r="M1360" s="2" t="s">
        <v>3370</v>
      </c>
      <c r="N1360" s="2" t="s">
        <v>3370</v>
      </c>
      <c r="O1360" s="2" t="s">
        <v>63</v>
      </c>
      <c r="P1360" s="2" t="s">
        <v>3371</v>
      </c>
      <c r="Q1360" s="2" t="str">
        <f t="shared" si="12"/>
        <v>Bill Title: Clarify a rural cooperative utility's authority, Bill Description: Clarify a rural cooperative utility's authority. </v>
      </c>
      <c r="R1360" s="2" t="s">
        <v>3372</v>
      </c>
      <c r="S1360" s="2" t="s">
        <v>65</v>
      </c>
    </row>
    <row r="1361" ht="15.75" customHeight="1">
      <c r="A1361" s="2" t="s">
        <v>3316</v>
      </c>
      <c r="B1361" s="2" t="s">
        <v>2498</v>
      </c>
      <c r="C1361" s="2" t="s">
        <v>2499</v>
      </c>
      <c r="E1361" s="2" t="s">
        <v>2500</v>
      </c>
      <c r="F1361" s="2" t="s">
        <v>3373</v>
      </c>
      <c r="G1361" s="2" t="s">
        <v>407</v>
      </c>
      <c r="I1361" s="2">
        <v>2.0</v>
      </c>
      <c r="K1361" s="2" t="s">
        <v>1205</v>
      </c>
      <c r="L1361" s="2"/>
      <c r="M1361" s="2" t="s">
        <v>3374</v>
      </c>
      <c r="N1361" s="2" t="s">
        <v>3374</v>
      </c>
      <c r="O1361" s="2" t="s">
        <v>3375</v>
      </c>
      <c r="P1361" s="2" t="s">
        <v>1059</v>
      </c>
      <c r="Q1361" s="2" t="str">
        <f t="shared" si="12"/>
        <v>Bill Title: Interim study of Montana electric grid capacity, Bill Description: Interim study of Montana electric grid capacity. </v>
      </c>
      <c r="R1361" s="2" t="s">
        <v>3376</v>
      </c>
    </row>
    <row r="1362" ht="15.75" customHeight="1">
      <c r="A1362" s="2" t="s">
        <v>3377</v>
      </c>
      <c r="B1362" s="2" t="s">
        <v>2498</v>
      </c>
      <c r="C1362" s="2" t="s">
        <v>2499</v>
      </c>
      <c r="E1362" s="2" t="s">
        <v>2500</v>
      </c>
      <c r="F1362" s="2" t="s">
        <v>2778</v>
      </c>
      <c r="G1362" s="2" t="s">
        <v>407</v>
      </c>
      <c r="I1362" s="2">
        <v>29.0</v>
      </c>
      <c r="K1362" s="2" t="s">
        <v>1205</v>
      </c>
      <c r="L1362" s="2"/>
      <c r="M1362" s="2" t="s">
        <v>2779</v>
      </c>
      <c r="N1362" s="2" t="s">
        <v>2779</v>
      </c>
      <c r="O1362" s="2" t="s">
        <v>23</v>
      </c>
      <c r="P1362" s="2" t="s">
        <v>93</v>
      </c>
      <c r="Q1362" s="2" t="str">
        <f t="shared" si="12"/>
        <v>Bill Title: Generally revising laws related to common carrier pipelines, Bill Description: Generally revising laws related to common carrier pipelines. </v>
      </c>
      <c r="R1362" s="2" t="s">
        <v>3378</v>
      </c>
      <c r="S1362" s="2" t="s">
        <v>31</v>
      </c>
    </row>
    <row r="1363" ht="15.75" customHeight="1">
      <c r="A1363" s="2" t="s">
        <v>3377</v>
      </c>
      <c r="B1363" s="2" t="s">
        <v>2498</v>
      </c>
      <c r="C1363" s="2" t="s">
        <v>2499</v>
      </c>
      <c r="E1363" s="2" t="s">
        <v>2500</v>
      </c>
      <c r="F1363" s="2" t="s">
        <v>2789</v>
      </c>
      <c r="G1363" s="2" t="s">
        <v>407</v>
      </c>
      <c r="I1363" s="2">
        <v>22.0</v>
      </c>
      <c r="K1363" s="2" t="s">
        <v>1205</v>
      </c>
      <c r="L1363" s="2"/>
      <c r="M1363" s="2" t="s">
        <v>2790</v>
      </c>
      <c r="N1363" s="2" t="s">
        <v>2790</v>
      </c>
      <c r="O1363" s="2" t="s">
        <v>23</v>
      </c>
      <c r="P1363" s="2" t="s">
        <v>307</v>
      </c>
      <c r="Q1363" s="2" t="str">
        <f t="shared" si="12"/>
        <v>Bill Title: Revise laws related to siting pipelines, Bill Description: Revise laws related to siting pipelines. </v>
      </c>
      <c r="R1363" s="2" t="s">
        <v>3379</v>
      </c>
      <c r="S1363" s="2" t="s">
        <v>31</v>
      </c>
    </row>
    <row r="1364" ht="15.75" customHeight="1">
      <c r="A1364" s="2" t="s">
        <v>3377</v>
      </c>
      <c r="B1364" s="2" t="s">
        <v>2498</v>
      </c>
      <c r="C1364" s="2" t="s">
        <v>2499</v>
      </c>
      <c r="E1364" s="2" t="s">
        <v>2500</v>
      </c>
      <c r="F1364" s="2" t="s">
        <v>2745</v>
      </c>
      <c r="G1364" s="2" t="s">
        <v>407</v>
      </c>
      <c r="I1364" s="2">
        <v>21.0</v>
      </c>
      <c r="K1364" s="2" t="s">
        <v>1205</v>
      </c>
      <c r="L1364" s="2"/>
      <c r="M1364" s="2" t="s">
        <v>2743</v>
      </c>
      <c r="N1364" s="2" t="s">
        <v>2743</v>
      </c>
      <c r="O1364" s="2" t="s">
        <v>72</v>
      </c>
      <c r="P1364" s="2" t="s">
        <v>90</v>
      </c>
      <c r="Q1364" s="2" t="str">
        <f t="shared" si="12"/>
        <v>Bill Title: Establish a carbon tax and distribute revenue, Bill Description: Establish a carbon tax and distribute revenue. </v>
      </c>
      <c r="R1364" s="2" t="s">
        <v>3380</v>
      </c>
      <c r="S1364" s="2" t="s">
        <v>172</v>
      </c>
    </row>
    <row r="1365" ht="15.75" customHeight="1">
      <c r="A1365" s="2" t="s">
        <v>3377</v>
      </c>
      <c r="B1365" s="2" t="s">
        <v>2498</v>
      </c>
      <c r="C1365" s="2" t="s">
        <v>2499</v>
      </c>
      <c r="E1365" s="2" t="s">
        <v>2500</v>
      </c>
      <c r="F1365" s="2" t="s">
        <v>2662</v>
      </c>
      <c r="G1365" s="2" t="s">
        <v>407</v>
      </c>
      <c r="I1365" s="2">
        <v>19.0</v>
      </c>
      <c r="K1365" s="2" t="s">
        <v>1205</v>
      </c>
      <c r="L1365" s="2"/>
      <c r="M1365" s="2" t="s">
        <v>2663</v>
      </c>
      <c r="N1365" s="2" t="s">
        <v>2663</v>
      </c>
      <c r="O1365" s="2" t="s">
        <v>51</v>
      </c>
      <c r="P1365" s="2" t="s">
        <v>93</v>
      </c>
      <c r="Q1365" s="2" t="str">
        <f t="shared" si="12"/>
        <v>Bill Title: Revise small energy generation facility requirements and transition costs, Bill Description: Revise small energy generation facility requirements and transition costs. </v>
      </c>
      <c r="R1365" s="2" t="s">
        <v>3381</v>
      </c>
      <c r="S1365" s="2" t="s">
        <v>44</v>
      </c>
    </row>
    <row r="1366" ht="15.75" customHeight="1">
      <c r="A1366" s="2" t="s">
        <v>3377</v>
      </c>
      <c r="B1366" s="2" t="s">
        <v>2498</v>
      </c>
      <c r="C1366" s="2" t="s">
        <v>2499</v>
      </c>
      <c r="E1366" s="2" t="s">
        <v>2500</v>
      </c>
      <c r="F1366" s="2" t="s">
        <v>2742</v>
      </c>
      <c r="G1366" s="2" t="s">
        <v>407</v>
      </c>
      <c r="I1366" s="2">
        <v>18.0</v>
      </c>
      <c r="K1366" s="2" t="s">
        <v>1205</v>
      </c>
      <c r="L1366" s="2"/>
      <c r="M1366" s="2" t="s">
        <v>2743</v>
      </c>
      <c r="N1366" s="2" t="s">
        <v>2743</v>
      </c>
      <c r="O1366" s="2" t="s">
        <v>2744</v>
      </c>
      <c r="P1366" s="2" t="s">
        <v>90</v>
      </c>
      <c r="Q1366" s="2" t="str">
        <f t="shared" si="12"/>
        <v>Bill Title: Establish a carbon tax and distribute revenue, Bill Description: Establish a carbon tax and distribute revenue. </v>
      </c>
      <c r="R1366" s="2" t="s">
        <v>3382</v>
      </c>
      <c r="S1366" s="2" t="s">
        <v>172</v>
      </c>
    </row>
    <row r="1367" ht="15.75" customHeight="1">
      <c r="A1367" s="2" t="s">
        <v>3377</v>
      </c>
      <c r="B1367" s="2" t="s">
        <v>2498</v>
      </c>
      <c r="C1367" s="2" t="s">
        <v>2499</v>
      </c>
      <c r="E1367" s="2" t="s">
        <v>2500</v>
      </c>
      <c r="F1367" s="2" t="s">
        <v>2722</v>
      </c>
      <c r="G1367" s="2" t="s">
        <v>407</v>
      </c>
      <c r="I1367" s="2">
        <v>16.0</v>
      </c>
      <c r="K1367" s="2" t="s">
        <v>1205</v>
      </c>
      <c r="L1367" s="2"/>
      <c r="M1367" s="2" t="s">
        <v>2723</v>
      </c>
      <c r="N1367" s="2" t="s">
        <v>2723</v>
      </c>
      <c r="O1367" s="2" t="s">
        <v>707</v>
      </c>
      <c r="P1367" s="2" t="s">
        <v>24</v>
      </c>
      <c r="Q1367" s="2" t="str">
        <f t="shared" si="12"/>
        <v>Bill Title: Establish a carbon cost community dividend fee on large emission sources, Bill Description: Establish a carbon cost community dividend fee on large emission sources. </v>
      </c>
      <c r="R1367" s="2" t="s">
        <v>3383</v>
      </c>
      <c r="S1367" s="2" t="s">
        <v>172</v>
      </c>
    </row>
    <row r="1368" ht="15.75" customHeight="1">
      <c r="A1368" s="2" t="s">
        <v>3377</v>
      </c>
      <c r="B1368" s="2" t="s">
        <v>2498</v>
      </c>
      <c r="C1368" s="2" t="s">
        <v>2499</v>
      </c>
      <c r="E1368" s="2" t="s">
        <v>2500</v>
      </c>
      <c r="F1368" s="2" t="s">
        <v>2794</v>
      </c>
      <c r="G1368" s="2" t="s">
        <v>407</v>
      </c>
      <c r="I1368" s="2">
        <v>14.0</v>
      </c>
      <c r="K1368" s="2" t="s">
        <v>1205</v>
      </c>
      <c r="L1368" s="2"/>
      <c r="M1368" s="2" t="s">
        <v>2795</v>
      </c>
      <c r="N1368" s="2" t="s">
        <v>2795</v>
      </c>
      <c r="O1368" s="2" t="s">
        <v>23</v>
      </c>
      <c r="P1368" s="2" t="s">
        <v>93</v>
      </c>
      <c r="Q1368" s="2" t="str">
        <f t="shared" si="12"/>
        <v>Bill Title: Eliminate oil and gas tax holiday, Bill Description: Eliminate oil and gas tax holiday. </v>
      </c>
      <c r="R1368" s="2" t="s">
        <v>3384</v>
      </c>
      <c r="S1368" s="2" t="s">
        <v>368</v>
      </c>
    </row>
    <row r="1369" ht="15.75" customHeight="1">
      <c r="A1369" s="2" t="s">
        <v>3377</v>
      </c>
      <c r="B1369" s="2" t="s">
        <v>2498</v>
      </c>
      <c r="C1369" s="2" t="s">
        <v>2499</v>
      </c>
      <c r="E1369" s="2" t="s">
        <v>2500</v>
      </c>
      <c r="F1369" s="2" t="s">
        <v>2767</v>
      </c>
      <c r="G1369" s="2" t="s">
        <v>407</v>
      </c>
      <c r="I1369" s="2">
        <v>14.0</v>
      </c>
      <c r="K1369" s="2" t="s">
        <v>1205</v>
      </c>
      <c r="L1369" s="2"/>
      <c r="M1369" s="2" t="s">
        <v>2768</v>
      </c>
      <c r="N1369" s="2" t="s">
        <v>2768</v>
      </c>
      <c r="O1369" s="2" t="s">
        <v>72</v>
      </c>
      <c r="P1369" s="2" t="s">
        <v>3371</v>
      </c>
      <c r="Q1369" s="2" t="str">
        <f t="shared" si="12"/>
        <v>Bill Title: Establish targets, reporting, and monitoring for CO2 emissions, Bill Description: Establish targets, reporting, and monitoring for CO2 emissions. </v>
      </c>
      <c r="R1369" s="2" t="s">
        <v>3385</v>
      </c>
      <c r="S1369" s="2" t="s">
        <v>172</v>
      </c>
    </row>
    <row r="1370" ht="15.75" customHeight="1">
      <c r="A1370" s="2" t="s">
        <v>3377</v>
      </c>
      <c r="B1370" s="2" t="s">
        <v>2498</v>
      </c>
      <c r="C1370" s="2" t="s">
        <v>2499</v>
      </c>
      <c r="E1370" s="2" t="s">
        <v>2500</v>
      </c>
      <c r="F1370" s="2" t="s">
        <v>2800</v>
      </c>
      <c r="G1370" s="2" t="s">
        <v>407</v>
      </c>
      <c r="I1370" s="2">
        <v>12.0</v>
      </c>
      <c r="K1370" s="2" t="s">
        <v>1205</v>
      </c>
      <c r="L1370" s="2"/>
      <c r="M1370" s="2" t="s">
        <v>2801</v>
      </c>
      <c r="N1370" s="2" t="s">
        <v>2801</v>
      </c>
      <c r="O1370" s="2" t="s">
        <v>1780</v>
      </c>
      <c r="P1370" s="2" t="s">
        <v>3386</v>
      </c>
      <c r="Q1370" s="2" t="str">
        <f t="shared" si="12"/>
        <v>Bill Title: Increase state gas tax distribution to recreation-related programs, Bill Description: Increase state gas tax distribution to recreation-related programs. </v>
      </c>
      <c r="R1370" s="2" t="s">
        <v>3387</v>
      </c>
      <c r="S1370" s="2" t="s">
        <v>79</v>
      </c>
    </row>
    <row r="1371" ht="15.75" customHeight="1">
      <c r="A1371" s="2" t="s">
        <v>3377</v>
      </c>
      <c r="B1371" s="2" t="s">
        <v>2498</v>
      </c>
      <c r="C1371" s="2" t="s">
        <v>2499</v>
      </c>
      <c r="E1371" s="2" t="s">
        <v>2500</v>
      </c>
      <c r="F1371" s="2" t="s">
        <v>3388</v>
      </c>
      <c r="G1371" s="2" t="s">
        <v>407</v>
      </c>
      <c r="I1371" s="2">
        <v>12.0</v>
      </c>
      <c r="K1371" s="2" t="s">
        <v>1205</v>
      </c>
      <c r="L1371" s="2"/>
      <c r="M1371" s="2" t="s">
        <v>3389</v>
      </c>
      <c r="N1371" s="2" t="s">
        <v>3389</v>
      </c>
      <c r="O1371" s="2" t="s">
        <v>100</v>
      </c>
      <c r="P1371" s="2" t="s">
        <v>90</v>
      </c>
      <c r="Q1371" s="2" t="str">
        <f t="shared" si="12"/>
        <v>Bill Title: Increasing the cap on non-residential net metering systems, Bill Description: Increasing the cap on non-residential net metering systems. </v>
      </c>
      <c r="R1371" s="2" t="s">
        <v>3390</v>
      </c>
      <c r="S1371" s="2" t="s">
        <v>44</v>
      </c>
    </row>
    <row r="1372" ht="15.75" customHeight="1">
      <c r="A1372" s="2" t="s">
        <v>3377</v>
      </c>
      <c r="B1372" s="2" t="s">
        <v>2498</v>
      </c>
      <c r="C1372" s="2" t="s">
        <v>2499</v>
      </c>
      <c r="E1372" s="2" t="s">
        <v>2500</v>
      </c>
      <c r="F1372" s="2" t="s">
        <v>2802</v>
      </c>
      <c r="G1372" s="2" t="s">
        <v>407</v>
      </c>
      <c r="I1372" s="2">
        <v>10.0</v>
      </c>
      <c r="K1372" s="2" t="s">
        <v>1205</v>
      </c>
      <c r="L1372" s="2"/>
      <c r="M1372" s="2" t="s">
        <v>2803</v>
      </c>
      <c r="N1372" s="2" t="s">
        <v>2803</v>
      </c>
      <c r="O1372" s="2" t="s">
        <v>51</v>
      </c>
      <c r="P1372" s="2" t="s">
        <v>3391</v>
      </c>
      <c r="Q1372" s="2" t="str">
        <f t="shared" si="12"/>
        <v>Bill Title: Require public utilities to report a plan for 100% renewable use, Bill Description: Require public utilities to report a plan for 100% renewable use. </v>
      </c>
      <c r="R1372" s="2" t="s">
        <v>3392</v>
      </c>
      <c r="S1372" s="2" t="s">
        <v>44</v>
      </c>
    </row>
    <row r="1373" ht="15.75" customHeight="1">
      <c r="A1373" s="2" t="s">
        <v>3377</v>
      </c>
      <c r="B1373" s="2" t="s">
        <v>2498</v>
      </c>
      <c r="C1373" s="2" t="s">
        <v>2499</v>
      </c>
      <c r="E1373" s="2" t="s">
        <v>2500</v>
      </c>
      <c r="F1373" s="2" t="s">
        <v>2658</v>
      </c>
      <c r="G1373" s="2" t="s">
        <v>407</v>
      </c>
      <c r="I1373" s="2">
        <v>9.0</v>
      </c>
      <c r="K1373" s="2" t="s">
        <v>1205</v>
      </c>
      <c r="L1373" s="2"/>
      <c r="M1373" s="2" t="s">
        <v>2659</v>
      </c>
      <c r="N1373" s="2" t="s">
        <v>2659</v>
      </c>
      <c r="O1373" s="2" t="s">
        <v>63</v>
      </c>
      <c r="P1373" s="2" t="s">
        <v>36</v>
      </c>
      <c r="Q1373" s="2" t="str">
        <f t="shared" si="12"/>
        <v>Bill Title: Revise electricity supply resource contract length, Bill Description: Revise electricity supply resource contract length. </v>
      </c>
      <c r="R1373" s="2" t="s">
        <v>3393</v>
      </c>
      <c r="S1373" s="2" t="s">
        <v>44</v>
      </c>
    </row>
    <row r="1374" ht="15.75" customHeight="1">
      <c r="A1374" s="2" t="s">
        <v>3377</v>
      </c>
      <c r="B1374" s="2" t="s">
        <v>2498</v>
      </c>
      <c r="C1374" s="2" t="s">
        <v>2499</v>
      </c>
      <c r="E1374" s="2" t="s">
        <v>2500</v>
      </c>
      <c r="F1374" s="2" t="s">
        <v>3394</v>
      </c>
      <c r="G1374" s="2" t="s">
        <v>407</v>
      </c>
      <c r="I1374" s="2">
        <v>6.0</v>
      </c>
      <c r="K1374" s="2" t="s">
        <v>1205</v>
      </c>
      <c r="L1374" s="2"/>
      <c r="M1374" s="2" t="s">
        <v>3395</v>
      </c>
      <c r="N1374" s="2" t="s">
        <v>3395</v>
      </c>
      <c r="O1374" s="2" t="s">
        <v>63</v>
      </c>
      <c r="P1374" s="2" t="s">
        <v>93</v>
      </c>
      <c r="Q1374" s="2" t="str">
        <f t="shared" si="12"/>
        <v>Bill Title: Tax profits of regulated utilities that exceed certain rate of return, Bill Description: Tax profits of regulated utilities that exceed certain rate of return. </v>
      </c>
      <c r="R1374" s="2" t="s">
        <v>3396</v>
      </c>
      <c r="S1374" s="2" t="s">
        <v>65</v>
      </c>
    </row>
    <row r="1375" ht="15.75" customHeight="1">
      <c r="A1375" s="2" t="s">
        <v>3377</v>
      </c>
      <c r="B1375" s="2" t="s">
        <v>2498</v>
      </c>
      <c r="C1375" s="2" t="s">
        <v>2499</v>
      </c>
      <c r="E1375" s="2" t="s">
        <v>2500</v>
      </c>
      <c r="F1375" s="2" t="s">
        <v>3397</v>
      </c>
      <c r="G1375" s="2" t="s">
        <v>407</v>
      </c>
      <c r="I1375" s="2">
        <v>4.0</v>
      </c>
      <c r="K1375" s="2" t="s">
        <v>1205</v>
      </c>
      <c r="L1375" s="2"/>
      <c r="M1375" s="2" t="s">
        <v>3398</v>
      </c>
      <c r="N1375" s="2" t="s">
        <v>3398</v>
      </c>
      <c r="O1375" s="2" t="s">
        <v>658</v>
      </c>
      <c r="P1375" s="2" t="s">
        <v>307</v>
      </c>
      <c r="Q1375" s="2" t="str">
        <f t="shared" si="12"/>
        <v>Bill Title: Establish liability for fires caused by transmission lines, Bill Description: Establish liability for fires caused by transmission lines. </v>
      </c>
      <c r="R1375" s="2" t="s">
        <v>3399</v>
      </c>
      <c r="S1375" s="2" t="s">
        <v>65</v>
      </c>
    </row>
    <row r="1376" ht="15.75" customHeight="1">
      <c r="A1376" s="2" t="s">
        <v>3400</v>
      </c>
      <c r="B1376" s="2" t="s">
        <v>2498</v>
      </c>
      <c r="C1376" s="2" t="s">
        <v>2590</v>
      </c>
      <c r="D1376" s="2" t="s">
        <v>2499</v>
      </c>
      <c r="E1376" s="2" t="s">
        <v>2500</v>
      </c>
      <c r="F1376" s="2" t="s">
        <v>3290</v>
      </c>
      <c r="G1376" s="2" t="s">
        <v>19</v>
      </c>
      <c r="I1376" s="2">
        <v>17.0</v>
      </c>
      <c r="K1376" s="2" t="s">
        <v>3401</v>
      </c>
      <c r="L1376" s="2"/>
      <c r="M1376" s="2" t="s">
        <v>3291</v>
      </c>
      <c r="N1376" s="2" t="s">
        <v>3291</v>
      </c>
      <c r="O1376" s="2" t="s">
        <v>128</v>
      </c>
      <c r="P1376" s="2" t="s">
        <v>93</v>
      </c>
      <c r="Q1376" s="2" t="str">
        <f t="shared" ref="Q1376:Q1381" si="13">CONCATENATE("Bill Title: ", M1376, " - Bill Description: ", N1376)</f>
        <v>Bill Title: Generally revise taxation of renewable energy - Bill Description: Generally revise taxation of renewable energy</v>
      </c>
      <c r="R1376" s="2" t="s">
        <v>3402</v>
      </c>
      <c r="S1376" s="2" t="s">
        <v>260</v>
      </c>
    </row>
    <row r="1377" ht="15.75" customHeight="1">
      <c r="A1377" s="2" t="s">
        <v>3400</v>
      </c>
      <c r="B1377" s="2" t="s">
        <v>2498</v>
      </c>
      <c r="C1377" s="2" t="s">
        <v>2590</v>
      </c>
      <c r="D1377" s="2" t="s">
        <v>2499</v>
      </c>
      <c r="E1377" s="2" t="s">
        <v>2500</v>
      </c>
      <c r="F1377" s="2" t="s">
        <v>3403</v>
      </c>
      <c r="G1377" s="2" t="s">
        <v>19</v>
      </c>
      <c r="I1377" s="2">
        <v>13.0</v>
      </c>
      <c r="K1377" s="2" t="s">
        <v>3401</v>
      </c>
      <c r="L1377" s="2"/>
      <c r="M1377" s="2" t="s">
        <v>3404</v>
      </c>
      <c r="N1377" s="2" t="s">
        <v>3404</v>
      </c>
      <c r="O1377" s="2" t="s">
        <v>35</v>
      </c>
      <c r="P1377" s="2" t="s">
        <v>93</v>
      </c>
      <c r="Q1377" s="2" t="str">
        <f t="shared" si="13"/>
        <v>Bill Title: Repeal the MT renewable power production and rural economic development act - Bill Description: Repeal the MT renewable power production and rural economic development act</v>
      </c>
      <c r="R1377" s="2" t="s">
        <v>3405</v>
      </c>
    </row>
    <row r="1378" ht="15.75" customHeight="1">
      <c r="A1378" s="2" t="s">
        <v>3400</v>
      </c>
      <c r="B1378" s="2" t="s">
        <v>2498</v>
      </c>
      <c r="C1378" s="2" t="s">
        <v>2590</v>
      </c>
      <c r="D1378" s="2" t="s">
        <v>2499</v>
      </c>
      <c r="E1378" s="2" t="s">
        <v>2500</v>
      </c>
      <c r="F1378" s="2" t="s">
        <v>3406</v>
      </c>
      <c r="G1378" s="2" t="s">
        <v>19</v>
      </c>
      <c r="I1378" s="2">
        <v>10.0</v>
      </c>
      <c r="K1378" s="2" t="s">
        <v>3401</v>
      </c>
      <c r="L1378" s="2"/>
      <c r="M1378" s="2" t="s">
        <v>3407</v>
      </c>
      <c r="N1378" s="2" t="s">
        <v>3407</v>
      </c>
      <c r="O1378" s="2" t="s">
        <v>72</v>
      </c>
      <c r="P1378" s="2" t="s">
        <v>90</v>
      </c>
      <c r="Q1378" s="2" t="str">
        <f t="shared" si="13"/>
        <v>Bill Title: Establish state authority over EPA on regulation of greenhouse gases - Bill Description: Establish state authority over EPA on regulation of greenhouse gases</v>
      </c>
      <c r="R1378" s="2" t="s">
        <v>3408</v>
      </c>
    </row>
    <row r="1379" ht="15.75" customHeight="1">
      <c r="A1379" s="2" t="s">
        <v>3400</v>
      </c>
      <c r="B1379" s="2" t="s">
        <v>2498</v>
      </c>
      <c r="C1379" s="2" t="s">
        <v>2590</v>
      </c>
      <c r="D1379" s="2" t="s">
        <v>2499</v>
      </c>
      <c r="E1379" s="2" t="s">
        <v>2500</v>
      </c>
      <c r="F1379" s="2" t="s">
        <v>3409</v>
      </c>
      <c r="G1379" s="2" t="s">
        <v>19</v>
      </c>
      <c r="I1379" s="2">
        <v>7.0</v>
      </c>
      <c r="K1379" s="2" t="s">
        <v>3401</v>
      </c>
      <c r="L1379" s="2"/>
      <c r="M1379" s="2" t="s">
        <v>3410</v>
      </c>
      <c r="N1379" s="2" t="s">
        <v>3410</v>
      </c>
      <c r="O1379" s="2" t="s">
        <v>23</v>
      </c>
      <c r="P1379" s="2" t="s">
        <v>1059</v>
      </c>
      <c r="Q1379" s="2" t="str">
        <f t="shared" si="13"/>
        <v>Bill Title: Transfer fund balance from coal bed methane account to guarantee account - Bill Description: Transfer fund balance from coal bed methane account to guarantee account</v>
      </c>
      <c r="R1379" s="2" t="s">
        <v>3411</v>
      </c>
    </row>
    <row r="1380" ht="15.75" customHeight="1">
      <c r="A1380" s="2" t="s">
        <v>3400</v>
      </c>
      <c r="B1380" s="2" t="s">
        <v>2498</v>
      </c>
      <c r="C1380" s="2" t="s">
        <v>2590</v>
      </c>
      <c r="D1380" s="2" t="s">
        <v>2499</v>
      </c>
      <c r="E1380" s="2" t="s">
        <v>2500</v>
      </c>
      <c r="F1380" s="2" t="s">
        <v>3412</v>
      </c>
      <c r="G1380" s="2" t="s">
        <v>19</v>
      </c>
      <c r="I1380" s="2">
        <v>4.0</v>
      </c>
      <c r="K1380" s="2" t="s">
        <v>3401</v>
      </c>
      <c r="L1380" s="2"/>
      <c r="M1380" s="2" t="s">
        <v>3413</v>
      </c>
      <c r="N1380" s="2" t="s">
        <v>3413</v>
      </c>
      <c r="O1380" s="2" t="s">
        <v>35</v>
      </c>
      <c r="P1380" s="2" t="s">
        <v>90</v>
      </c>
      <c r="Q1380" s="2" t="str">
        <f t="shared" si="13"/>
        <v>Bill Title: Revising net metering rates - Bill Description: Revising net metering rates</v>
      </c>
      <c r="R1380" s="2" t="s">
        <v>3414</v>
      </c>
      <c r="S1380" s="2" t="s">
        <v>44</v>
      </c>
    </row>
    <row r="1381" ht="15.75" customHeight="1">
      <c r="A1381" s="2" t="s">
        <v>3400</v>
      </c>
      <c r="B1381" s="2" t="s">
        <v>2498</v>
      </c>
      <c r="C1381" s="2" t="s">
        <v>2590</v>
      </c>
      <c r="D1381" s="2" t="s">
        <v>2499</v>
      </c>
      <c r="E1381" s="2" t="s">
        <v>2500</v>
      </c>
      <c r="F1381" s="2" t="s">
        <v>3306</v>
      </c>
      <c r="G1381" s="2" t="s">
        <v>19</v>
      </c>
      <c r="I1381" s="2">
        <v>2.0</v>
      </c>
      <c r="K1381" s="2" t="s">
        <v>3401</v>
      </c>
      <c r="L1381" s="2"/>
      <c r="M1381" s="2" t="s">
        <v>3307</v>
      </c>
      <c r="N1381" s="2" t="s">
        <v>3307</v>
      </c>
      <c r="O1381" s="2" t="s">
        <v>63</v>
      </c>
      <c r="P1381" s="2" t="s">
        <v>90</v>
      </c>
      <c r="Q1381" s="2" t="str">
        <f t="shared" si="13"/>
        <v>Bill Title: Establishing restructuring requirements for electric utility industry - Bill Description: Establishing restructuring requirements for electric utility industry</v>
      </c>
      <c r="R1381" s="2" t="s">
        <v>3415</v>
      </c>
      <c r="S1381" s="2" t="s">
        <v>65</v>
      </c>
    </row>
    <row r="1382" ht="15.75" customHeight="1">
      <c r="A1382" s="2" t="s">
        <v>3416</v>
      </c>
      <c r="B1382" s="2" t="s">
        <v>2498</v>
      </c>
      <c r="C1382" s="2" t="s">
        <v>2499</v>
      </c>
      <c r="E1382" s="2" t="s">
        <v>2500</v>
      </c>
      <c r="F1382" s="2" t="s">
        <v>3417</v>
      </c>
      <c r="G1382" s="2" t="s">
        <v>407</v>
      </c>
      <c r="I1382" s="2">
        <v>56.0</v>
      </c>
      <c r="K1382" s="2" t="s">
        <v>1205</v>
      </c>
      <c r="L1382" s="2"/>
      <c r="M1382" s="2" t="s">
        <v>3418</v>
      </c>
      <c r="N1382" s="2" t="s">
        <v>3418</v>
      </c>
      <c r="O1382" s="2" t="s">
        <v>1265</v>
      </c>
      <c r="P1382" s="2" t="s">
        <v>36</v>
      </c>
      <c r="Q1382" s="2" t="str">
        <f t="shared" ref="Q1382:Q1745" si="14">CONCATENATE("Bill Title: ",M1382, ", Bill Description: ", N1382, ". ")</f>
        <v>Bill Title: Revise funding for various economic development programs, Bill Description: Revise funding for various economic development programs. </v>
      </c>
      <c r="R1382" s="2" t="s">
        <v>3419</v>
      </c>
      <c r="S1382" s="2" t="s">
        <v>260</v>
      </c>
    </row>
    <row r="1383" ht="15.75" customHeight="1">
      <c r="A1383" s="2" t="s">
        <v>3416</v>
      </c>
      <c r="B1383" s="2" t="s">
        <v>2498</v>
      </c>
      <c r="C1383" s="2" t="s">
        <v>2499</v>
      </c>
      <c r="E1383" s="2" t="s">
        <v>2500</v>
      </c>
      <c r="F1383" s="2" t="s">
        <v>2831</v>
      </c>
      <c r="G1383" s="2" t="s">
        <v>407</v>
      </c>
      <c r="I1383" s="2">
        <v>24.0</v>
      </c>
      <c r="K1383" s="2" t="s">
        <v>1205</v>
      </c>
      <c r="L1383" s="2"/>
      <c r="M1383" s="2" t="s">
        <v>2832</v>
      </c>
      <c r="N1383" s="2" t="s">
        <v>2832</v>
      </c>
      <c r="O1383" s="2" t="s">
        <v>214</v>
      </c>
      <c r="P1383" s="2" t="s">
        <v>3420</v>
      </c>
      <c r="Q1383" s="2" t="str">
        <f t="shared" si="14"/>
        <v>Bill Title: Long-Range Building Bonding Program, Bill Description: Long-Range Building Bonding Program. </v>
      </c>
      <c r="R1383" s="2" t="s">
        <v>3421</v>
      </c>
    </row>
    <row r="1384" ht="15.75" customHeight="1">
      <c r="A1384" s="2" t="s">
        <v>3416</v>
      </c>
      <c r="B1384" s="2" t="s">
        <v>2498</v>
      </c>
      <c r="C1384" s="2" t="s">
        <v>2499</v>
      </c>
      <c r="E1384" s="2" t="s">
        <v>2500</v>
      </c>
      <c r="F1384" s="2" t="s">
        <v>2971</v>
      </c>
      <c r="G1384" s="2" t="s">
        <v>407</v>
      </c>
      <c r="I1384" s="2">
        <v>18.0</v>
      </c>
      <c r="K1384" s="2" t="s">
        <v>1205</v>
      </c>
      <c r="L1384" s="2"/>
      <c r="M1384" s="2" t="s">
        <v>2972</v>
      </c>
      <c r="N1384" s="2" t="s">
        <v>2972</v>
      </c>
      <c r="O1384" s="2" t="s">
        <v>2973</v>
      </c>
      <c r="P1384" s="2" t="s">
        <v>90</v>
      </c>
      <c r="Q1384" s="2" t="str">
        <f t="shared" si="14"/>
        <v>Bill Title: Joint resolution urging congress to appropriate funding for carbon capture, Bill Description: Joint resolution urging congress to appropriate funding for carbon capture. </v>
      </c>
      <c r="R1384" s="2" t="s">
        <v>3422</v>
      </c>
    </row>
    <row r="1385" ht="15.75" customHeight="1">
      <c r="A1385" s="2" t="s">
        <v>3416</v>
      </c>
      <c r="B1385" s="2" t="s">
        <v>2498</v>
      </c>
      <c r="C1385" s="2" t="s">
        <v>2499</v>
      </c>
      <c r="E1385" s="2" t="s">
        <v>2500</v>
      </c>
      <c r="F1385" s="2" t="s">
        <v>3026</v>
      </c>
      <c r="G1385" s="2" t="s">
        <v>407</v>
      </c>
      <c r="I1385" s="2">
        <v>16.0</v>
      </c>
      <c r="K1385" s="2" t="s">
        <v>1205</v>
      </c>
      <c r="L1385" s="2"/>
      <c r="M1385" s="2" t="s">
        <v>3027</v>
      </c>
      <c r="N1385" s="2" t="s">
        <v>3027</v>
      </c>
      <c r="O1385" s="2" t="s">
        <v>29</v>
      </c>
      <c r="P1385" s="2" t="s">
        <v>93</v>
      </c>
      <c r="Q1385" s="2" t="str">
        <f t="shared" si="14"/>
        <v>Bill Title: Provide for a feasibility study of advanced nuclear reactors, Bill Description: Provide for a feasibility study of advanced nuclear reactors. </v>
      </c>
      <c r="R1385" s="2" t="s">
        <v>3423</v>
      </c>
    </row>
    <row r="1386" ht="15.75" customHeight="1">
      <c r="A1386" s="2" t="s">
        <v>3416</v>
      </c>
      <c r="B1386" s="2" t="s">
        <v>2498</v>
      </c>
      <c r="C1386" s="2" t="s">
        <v>2499</v>
      </c>
      <c r="E1386" s="2" t="s">
        <v>2500</v>
      </c>
      <c r="F1386" s="2" t="s">
        <v>3286</v>
      </c>
      <c r="G1386" s="2" t="s">
        <v>407</v>
      </c>
      <c r="I1386" s="2">
        <v>15.0</v>
      </c>
      <c r="K1386" s="2" t="s">
        <v>1205</v>
      </c>
      <c r="L1386" s="2"/>
      <c r="M1386" s="2" t="s">
        <v>3287</v>
      </c>
      <c r="N1386" s="2" t="s">
        <v>3287</v>
      </c>
      <c r="O1386" s="2" t="s">
        <v>1265</v>
      </c>
      <c r="P1386" s="2" t="s">
        <v>93</v>
      </c>
      <c r="Q1386" s="2" t="str">
        <f t="shared" si="14"/>
        <v>Bill Title: Allow counties to establish a coal trust fund, Bill Description: Allow counties to establish a coal trust fund. </v>
      </c>
      <c r="R1386" s="2" t="s">
        <v>3424</v>
      </c>
      <c r="S1386" s="2" t="s">
        <v>31</v>
      </c>
    </row>
    <row r="1387" ht="15.75" customHeight="1">
      <c r="A1387" s="2" t="s">
        <v>3416</v>
      </c>
      <c r="B1387" s="2" t="s">
        <v>2498</v>
      </c>
      <c r="C1387" s="2" t="s">
        <v>2499</v>
      </c>
      <c r="E1387" s="2" t="s">
        <v>2500</v>
      </c>
      <c r="F1387" s="2" t="s">
        <v>3425</v>
      </c>
      <c r="G1387" s="2" t="s">
        <v>407</v>
      </c>
      <c r="I1387" s="2">
        <v>10.0</v>
      </c>
      <c r="K1387" s="2" t="s">
        <v>1205</v>
      </c>
      <c r="L1387" s="2"/>
      <c r="M1387" s="2" t="s">
        <v>3426</v>
      </c>
      <c r="N1387" s="2" t="s">
        <v>3426</v>
      </c>
      <c r="O1387" s="2" t="s">
        <v>332</v>
      </c>
      <c r="P1387" s="2" t="s">
        <v>93</v>
      </c>
      <c r="Q1387" s="2" t="str">
        <f t="shared" si="14"/>
        <v>Bill Title: Establish wind and solar development ground lease for state trust lands, Bill Description: Establish wind and solar development ground lease for state trust lands. </v>
      </c>
      <c r="R1387" s="2" t="s">
        <v>3427</v>
      </c>
      <c r="S1387" s="2" t="s">
        <v>31</v>
      </c>
    </row>
    <row r="1388" ht="15.75" customHeight="1">
      <c r="A1388" s="2" t="s">
        <v>3416</v>
      </c>
      <c r="B1388" s="2" t="s">
        <v>2498</v>
      </c>
      <c r="C1388" s="2" t="s">
        <v>2499</v>
      </c>
      <c r="E1388" s="2" t="s">
        <v>2500</v>
      </c>
      <c r="F1388" s="2" t="s">
        <v>3428</v>
      </c>
      <c r="G1388" s="2" t="s">
        <v>407</v>
      </c>
      <c r="I1388" s="2">
        <v>9.0</v>
      </c>
      <c r="K1388" s="2" t="s">
        <v>1205</v>
      </c>
      <c r="L1388" s="2"/>
      <c r="M1388" s="2" t="s">
        <v>3429</v>
      </c>
      <c r="N1388" s="2" t="s">
        <v>3429</v>
      </c>
      <c r="O1388" s="2" t="s">
        <v>1265</v>
      </c>
      <c r="P1388" s="2" t="s">
        <v>90</v>
      </c>
      <c r="Q1388" s="2" t="str">
        <f t="shared" si="14"/>
        <v>Bill Title: Revise laws related to coal-fired generation remediation activities, Bill Description: Revise laws related to coal-fired generation remediation activities. </v>
      </c>
      <c r="R1388" s="2" t="s">
        <v>3430</v>
      </c>
      <c r="S1388" s="2" t="s">
        <v>25</v>
      </c>
    </row>
    <row r="1389" ht="15.75" customHeight="1">
      <c r="A1389" s="2" t="s">
        <v>3431</v>
      </c>
      <c r="B1389" s="2" t="s">
        <v>3432</v>
      </c>
      <c r="C1389" s="2" t="s">
        <v>3433</v>
      </c>
      <c r="D1389" s="2" t="s">
        <v>3434</v>
      </c>
      <c r="E1389" s="2" t="s">
        <v>3435</v>
      </c>
      <c r="F1389" s="2" t="s">
        <v>3436</v>
      </c>
      <c r="G1389" s="2" t="s">
        <v>407</v>
      </c>
      <c r="I1389" s="2">
        <v>50.0</v>
      </c>
      <c r="K1389" s="2" t="s">
        <v>3437</v>
      </c>
      <c r="L1389" s="2"/>
      <c r="M1389" s="2" t="s">
        <v>3438</v>
      </c>
      <c r="N1389" s="2" t="s">
        <v>3438</v>
      </c>
      <c r="O1389" s="2" t="s">
        <v>3439</v>
      </c>
      <c r="P1389" s="2" t="s">
        <v>93</v>
      </c>
      <c r="Q1389" s="2" t="str">
        <f t="shared" si="14"/>
        <v>Bill Title: Repeals the increases to the tax on motor fuel, Bill Description: Repeals the increases to the tax on motor fuel. </v>
      </c>
      <c r="R1389" s="2" t="s">
        <v>3440</v>
      </c>
      <c r="S1389" s="2" t="s">
        <v>79</v>
      </c>
    </row>
    <row r="1390" ht="15.75" customHeight="1">
      <c r="A1390" s="2" t="s">
        <v>3431</v>
      </c>
      <c r="B1390" s="2" t="s">
        <v>3432</v>
      </c>
      <c r="C1390" s="2" t="s">
        <v>3433</v>
      </c>
      <c r="D1390" s="2" t="s">
        <v>3434</v>
      </c>
      <c r="E1390" s="2" t="s">
        <v>3435</v>
      </c>
      <c r="F1390" s="2" t="s">
        <v>3441</v>
      </c>
      <c r="G1390" s="2" t="s">
        <v>407</v>
      </c>
      <c r="I1390" s="2">
        <v>11.0</v>
      </c>
      <c r="K1390" s="2" t="s">
        <v>3437</v>
      </c>
      <c r="L1390" s="2"/>
      <c r="M1390" s="2" t="s">
        <v>3442</v>
      </c>
      <c r="N1390" s="2" t="s">
        <v>3442</v>
      </c>
      <c r="O1390" s="2" t="s">
        <v>214</v>
      </c>
      <c r="P1390" s="2" t="s">
        <v>3443</v>
      </c>
      <c r="Q1390" s="2" t="str">
        <f t="shared" si="14"/>
        <v>Bill Title: Requires the Director of the Department of Revenue to enter into the Streamlined Sales and Use Tax Agreement and changes the laws regarding the collection of sales and use relating to nexus with Missouri, Bill Description: Requires the Director of the Department of Revenue to enter into the Streamlined Sales and Use Tax Agreement and changes the laws regarding the collection of sales and use relating to nexus with Missouri. </v>
      </c>
      <c r="R1390" s="2" t="s">
        <v>3444</v>
      </c>
    </row>
    <row r="1391" ht="15.75" customHeight="1">
      <c r="A1391" s="2" t="s">
        <v>3445</v>
      </c>
      <c r="B1391" s="2" t="s">
        <v>3446</v>
      </c>
      <c r="C1391" s="2" t="s">
        <v>3433</v>
      </c>
      <c r="D1391" s="2" t="s">
        <v>3434</v>
      </c>
      <c r="E1391" s="2" t="s">
        <v>3435</v>
      </c>
      <c r="F1391" s="2" t="s">
        <v>3447</v>
      </c>
      <c r="G1391" s="2" t="s">
        <v>407</v>
      </c>
      <c r="I1391" s="2">
        <v>24.0</v>
      </c>
      <c r="K1391" s="2" t="s">
        <v>3448</v>
      </c>
      <c r="L1391" s="2"/>
      <c r="M1391" s="2" t="s">
        <v>3449</v>
      </c>
      <c r="N1391" s="2" t="s">
        <v>3449</v>
      </c>
      <c r="O1391" s="2" t="s">
        <v>3450</v>
      </c>
      <c r="P1391" s="2" t="s">
        <v>36</v>
      </c>
      <c r="Q1391" s="2" t="str">
        <f t="shared" si="14"/>
        <v>Bill Title: Modifies provisions relating to public utilities, Bill Description: Modifies provisions relating to public utilities. </v>
      </c>
      <c r="R1391" s="2" t="s">
        <v>3451</v>
      </c>
      <c r="S1391" s="2" t="s">
        <v>65</v>
      </c>
    </row>
    <row r="1392" ht="15.75" customHeight="1">
      <c r="A1392" s="2" t="s">
        <v>3445</v>
      </c>
      <c r="B1392" s="2" t="s">
        <v>3446</v>
      </c>
      <c r="C1392" s="2" t="s">
        <v>3433</v>
      </c>
      <c r="D1392" s="2" t="s">
        <v>3434</v>
      </c>
      <c r="E1392" s="2" t="s">
        <v>3435</v>
      </c>
      <c r="F1392" s="2" t="s">
        <v>3452</v>
      </c>
      <c r="G1392" s="2" t="s">
        <v>407</v>
      </c>
      <c r="I1392" s="2">
        <v>19.0</v>
      </c>
      <c r="K1392" s="2" t="s">
        <v>3448</v>
      </c>
      <c r="L1392" s="2"/>
      <c r="M1392" s="2" t="s">
        <v>3453</v>
      </c>
      <c r="N1392" s="2" t="s">
        <v>3453</v>
      </c>
      <c r="O1392" s="2" t="s">
        <v>112</v>
      </c>
      <c r="P1392" s="2" t="s">
        <v>93</v>
      </c>
      <c r="Q1392" s="2" t="str">
        <f t="shared" si="14"/>
        <v>Bill Title: Creates new criminal offenses involving critical infrastructure facilities., Bill Description: Creates new criminal offenses involving critical infrastructure facilities.. </v>
      </c>
      <c r="R1392" s="2" t="s">
        <v>3454</v>
      </c>
      <c r="S1392" s="2" t="s">
        <v>31</v>
      </c>
    </row>
    <row r="1393" ht="15.75" customHeight="1">
      <c r="A1393" s="2" t="s">
        <v>3445</v>
      </c>
      <c r="B1393" s="2" t="s">
        <v>3446</v>
      </c>
      <c r="C1393" s="2" t="s">
        <v>3433</v>
      </c>
      <c r="D1393" s="2" t="s">
        <v>3434</v>
      </c>
      <c r="E1393" s="2" t="s">
        <v>3435</v>
      </c>
      <c r="F1393" s="2" t="s">
        <v>3455</v>
      </c>
      <c r="G1393" s="2" t="s">
        <v>407</v>
      </c>
      <c r="I1393" s="2">
        <v>18.0</v>
      </c>
      <c r="K1393" s="2" t="s">
        <v>3448</v>
      </c>
      <c r="L1393" s="2"/>
      <c r="M1393" s="2" t="s">
        <v>3456</v>
      </c>
      <c r="N1393" s="2" t="s">
        <v>3456</v>
      </c>
      <c r="O1393" s="2" t="s">
        <v>1691</v>
      </c>
      <c r="P1393" s="2" t="s">
        <v>90</v>
      </c>
      <c r="Q1393" s="2" t="str">
        <f t="shared" si="14"/>
        <v>Bill Title: Modifies provisions relating to natural resources, Bill Description: Modifies provisions relating to natural resources. </v>
      </c>
      <c r="R1393" s="2" t="s">
        <v>3457</v>
      </c>
      <c r="S1393" s="2" t="s">
        <v>65</v>
      </c>
    </row>
    <row r="1394" ht="15.75" customHeight="1">
      <c r="A1394" s="2" t="s">
        <v>3445</v>
      </c>
      <c r="B1394" s="2" t="s">
        <v>3446</v>
      </c>
      <c r="C1394" s="2" t="s">
        <v>3433</v>
      </c>
      <c r="D1394" s="2" t="s">
        <v>3434</v>
      </c>
      <c r="E1394" s="2" t="s">
        <v>3435</v>
      </c>
      <c r="F1394" s="2" t="s">
        <v>3458</v>
      </c>
      <c r="G1394" s="2" t="s">
        <v>407</v>
      </c>
      <c r="I1394" s="2">
        <v>18.0</v>
      </c>
      <c r="K1394" s="2" t="s">
        <v>3448</v>
      </c>
      <c r="L1394" s="2"/>
      <c r="M1394" s="2" t="s">
        <v>3449</v>
      </c>
      <c r="N1394" s="2" t="s">
        <v>3449</v>
      </c>
      <c r="O1394" s="2" t="s">
        <v>1494</v>
      </c>
      <c r="P1394" s="2" t="s">
        <v>36</v>
      </c>
      <c r="Q1394" s="2" t="str">
        <f t="shared" si="14"/>
        <v>Bill Title: Modifies provisions relating to public utilities, Bill Description: Modifies provisions relating to public utilities. </v>
      </c>
      <c r="R1394" s="2" t="s">
        <v>3459</v>
      </c>
      <c r="S1394" s="2" t="s">
        <v>65</v>
      </c>
    </row>
    <row r="1395" ht="15.75" customHeight="1">
      <c r="A1395" s="2" t="s">
        <v>3445</v>
      </c>
      <c r="B1395" s="2" t="s">
        <v>3446</v>
      </c>
      <c r="C1395" s="2" t="s">
        <v>3433</v>
      </c>
      <c r="D1395" s="2" t="s">
        <v>3434</v>
      </c>
      <c r="E1395" s="2" t="s">
        <v>3435</v>
      </c>
      <c r="F1395" s="2" t="s">
        <v>3460</v>
      </c>
      <c r="G1395" s="2" t="s">
        <v>407</v>
      </c>
      <c r="I1395" s="2">
        <v>17.0</v>
      </c>
      <c r="K1395" s="2" t="s">
        <v>3448</v>
      </c>
      <c r="L1395" s="2"/>
      <c r="M1395" s="2" t="s">
        <v>3461</v>
      </c>
      <c r="N1395" s="2" t="s">
        <v>3461</v>
      </c>
      <c r="O1395" s="2" t="s">
        <v>493</v>
      </c>
      <c r="P1395" s="2" t="s">
        <v>3462</v>
      </c>
      <c r="Q1395" s="2" t="str">
        <f t="shared" si="14"/>
        <v>Bill Title: Creates new criminal offenses involving critical infrastructure facilities, Bill Description: Creates new criminal offenses involving critical infrastructure facilities. </v>
      </c>
      <c r="R1395" s="2" t="s">
        <v>3463</v>
      </c>
      <c r="S1395" s="2" t="s">
        <v>31</v>
      </c>
    </row>
    <row r="1396" ht="15.75" customHeight="1">
      <c r="A1396" s="2" t="s">
        <v>3445</v>
      </c>
      <c r="B1396" s="2" t="s">
        <v>3446</v>
      </c>
      <c r="C1396" s="2" t="s">
        <v>3433</v>
      </c>
      <c r="D1396" s="2" t="s">
        <v>3434</v>
      </c>
      <c r="E1396" s="2" t="s">
        <v>3435</v>
      </c>
      <c r="F1396" s="2" t="s">
        <v>3464</v>
      </c>
      <c r="G1396" s="2" t="s">
        <v>407</v>
      </c>
      <c r="I1396" s="2">
        <v>15.0</v>
      </c>
      <c r="K1396" s="2" t="s">
        <v>3448</v>
      </c>
      <c r="L1396" s="2"/>
      <c r="M1396" s="2" t="s">
        <v>3465</v>
      </c>
      <c r="N1396" s="2" t="s">
        <v>3465</v>
      </c>
      <c r="O1396" s="2" t="s">
        <v>3466</v>
      </c>
      <c r="P1396" s="2" t="s">
        <v>90</v>
      </c>
      <c r="Q1396" s="2" t="str">
        <f t="shared" si="14"/>
        <v>Bill Title: Modifies provisions relating to utilities, Bill Description: Modifies provisions relating to utilities. </v>
      </c>
      <c r="R1396" s="2" t="s">
        <v>3467</v>
      </c>
      <c r="S1396" s="2" t="s">
        <v>31</v>
      </c>
    </row>
    <row r="1397" ht="15.75" customHeight="1">
      <c r="A1397" s="2" t="s">
        <v>3445</v>
      </c>
      <c r="B1397" s="2" t="s">
        <v>3446</v>
      </c>
      <c r="C1397" s="2" t="s">
        <v>3433</v>
      </c>
      <c r="D1397" s="2" t="s">
        <v>3434</v>
      </c>
      <c r="E1397" s="2" t="s">
        <v>3435</v>
      </c>
      <c r="F1397" s="2" t="s">
        <v>3468</v>
      </c>
      <c r="G1397" s="2" t="s">
        <v>407</v>
      </c>
      <c r="I1397" s="2">
        <v>15.0</v>
      </c>
      <c r="K1397" s="2" t="s">
        <v>3448</v>
      </c>
      <c r="L1397" s="2"/>
      <c r="M1397" s="2" t="s">
        <v>3469</v>
      </c>
      <c r="N1397" s="2" t="s">
        <v>3469</v>
      </c>
      <c r="O1397" s="2" t="s">
        <v>3470</v>
      </c>
      <c r="P1397" s="2" t="s">
        <v>1098</v>
      </c>
      <c r="Q1397" s="2" t="str">
        <f t="shared" si="14"/>
        <v>Bill Title: Modifies provisions for public utilities., Bill Description: Modifies provisions for public utilities.. </v>
      </c>
      <c r="R1397" s="2" t="s">
        <v>3471</v>
      </c>
      <c r="S1397" s="2" t="s">
        <v>65</v>
      </c>
    </row>
    <row r="1398" ht="15.75" customHeight="1">
      <c r="A1398" s="2" t="s">
        <v>3445</v>
      </c>
      <c r="B1398" s="2" t="s">
        <v>3446</v>
      </c>
      <c r="C1398" s="2" t="s">
        <v>3433</v>
      </c>
      <c r="D1398" s="2" t="s">
        <v>3434</v>
      </c>
      <c r="E1398" s="2" t="s">
        <v>3435</v>
      </c>
      <c r="F1398" s="2" t="s">
        <v>3472</v>
      </c>
      <c r="G1398" s="2" t="s">
        <v>407</v>
      </c>
      <c r="I1398" s="2">
        <v>15.0</v>
      </c>
      <c r="K1398" s="2" t="s">
        <v>3448</v>
      </c>
      <c r="L1398" s="2"/>
      <c r="M1398" s="2" t="s">
        <v>3473</v>
      </c>
      <c r="N1398" s="2" t="s">
        <v>3473</v>
      </c>
      <c r="O1398" s="2" t="s">
        <v>3474</v>
      </c>
      <c r="P1398" s="2" t="s">
        <v>1059</v>
      </c>
      <c r="Q1398" s="2" t="str">
        <f t="shared" si="14"/>
        <v>Bill Title: Modifies provisions related to utilities, Bill Description: Modifies provisions related to utilities. </v>
      </c>
      <c r="R1398" s="2" t="s">
        <v>3475</v>
      </c>
      <c r="S1398" s="2" t="s">
        <v>65</v>
      </c>
    </row>
    <row r="1399" ht="15.75" customHeight="1">
      <c r="A1399" s="2" t="s">
        <v>3445</v>
      </c>
      <c r="B1399" s="2" t="s">
        <v>3446</v>
      </c>
      <c r="C1399" s="2" t="s">
        <v>3433</v>
      </c>
      <c r="D1399" s="2" t="s">
        <v>3434</v>
      </c>
      <c r="E1399" s="2" t="s">
        <v>3435</v>
      </c>
      <c r="F1399" s="2" t="s">
        <v>3476</v>
      </c>
      <c r="G1399" s="2" t="s">
        <v>407</v>
      </c>
      <c r="I1399" s="2">
        <v>14.0</v>
      </c>
      <c r="K1399" s="2" t="s">
        <v>3448</v>
      </c>
      <c r="L1399" s="2"/>
      <c r="M1399" s="2" t="s">
        <v>3465</v>
      </c>
      <c r="N1399" s="2" t="s">
        <v>3465</v>
      </c>
      <c r="O1399" s="2" t="s">
        <v>3477</v>
      </c>
      <c r="P1399" s="2" t="s">
        <v>3478</v>
      </c>
      <c r="Q1399" s="2" t="str">
        <f t="shared" si="14"/>
        <v>Bill Title: Modifies provisions relating to utilities, Bill Description: Modifies provisions relating to utilities. </v>
      </c>
      <c r="R1399" s="2" t="s">
        <v>3479</v>
      </c>
      <c r="S1399" s="2" t="s">
        <v>65</v>
      </c>
    </row>
    <row r="1400" ht="15.75" customHeight="1">
      <c r="A1400" s="2" t="s">
        <v>3445</v>
      </c>
      <c r="B1400" s="2" t="s">
        <v>3446</v>
      </c>
      <c r="C1400" s="2" t="s">
        <v>3433</v>
      </c>
      <c r="D1400" s="2" t="s">
        <v>3434</v>
      </c>
      <c r="E1400" s="2" t="s">
        <v>3435</v>
      </c>
      <c r="F1400" s="2" t="s">
        <v>3480</v>
      </c>
      <c r="G1400" s="2" t="s">
        <v>407</v>
      </c>
      <c r="I1400" s="2">
        <v>14.0</v>
      </c>
      <c r="K1400" s="2" t="s">
        <v>3448</v>
      </c>
      <c r="L1400" s="2"/>
      <c r="M1400" s="2" t="s">
        <v>3481</v>
      </c>
      <c r="N1400" s="2" t="s">
        <v>3481</v>
      </c>
      <c r="O1400" s="2" t="s">
        <v>496</v>
      </c>
      <c r="P1400" s="2" t="s">
        <v>1005</v>
      </c>
      <c r="Q1400" s="2" t="str">
        <f t="shared" si="14"/>
        <v>Bill Title: Modifies provisions for utility projects., Bill Description: Modifies provisions for utility projects.. </v>
      </c>
      <c r="R1400" s="2" t="s">
        <v>3482</v>
      </c>
      <c r="S1400" s="2" t="s">
        <v>31</v>
      </c>
    </row>
    <row r="1401" ht="15.75" customHeight="1">
      <c r="A1401" s="2" t="s">
        <v>3445</v>
      </c>
      <c r="B1401" s="2" t="s">
        <v>3446</v>
      </c>
      <c r="C1401" s="2" t="s">
        <v>3433</v>
      </c>
      <c r="D1401" s="2" t="s">
        <v>3434</v>
      </c>
      <c r="E1401" s="2" t="s">
        <v>3435</v>
      </c>
      <c r="F1401" s="2" t="s">
        <v>3483</v>
      </c>
      <c r="G1401" s="2" t="s">
        <v>407</v>
      </c>
      <c r="I1401" s="2">
        <v>12.0</v>
      </c>
      <c r="K1401" s="2" t="s">
        <v>3448</v>
      </c>
      <c r="L1401" s="2"/>
      <c r="M1401" s="2" t="s">
        <v>3484</v>
      </c>
      <c r="N1401" s="2" t="s">
        <v>3484</v>
      </c>
      <c r="O1401" s="2" t="s">
        <v>63</v>
      </c>
      <c r="P1401" s="2" t="s">
        <v>1005</v>
      </c>
      <c r="Q1401" s="2" t="str">
        <f t="shared" si="14"/>
        <v>Bill Title: Allows electrical corporations to operate and use broadband infrastructure, Bill Description: Allows electrical corporations to operate and use broadband infrastructure. </v>
      </c>
      <c r="R1401" s="2" t="s">
        <v>3485</v>
      </c>
      <c r="S1401" s="2" t="s">
        <v>31</v>
      </c>
    </row>
    <row r="1402" ht="15.75" customHeight="1">
      <c r="A1402" s="2" t="s">
        <v>3445</v>
      </c>
      <c r="B1402" s="2" t="s">
        <v>3446</v>
      </c>
      <c r="C1402" s="2" t="s">
        <v>3433</v>
      </c>
      <c r="D1402" s="2" t="s">
        <v>3434</v>
      </c>
      <c r="E1402" s="2" t="s">
        <v>3435</v>
      </c>
      <c r="F1402" s="2" t="s">
        <v>3486</v>
      </c>
      <c r="G1402" s="2" t="s">
        <v>407</v>
      </c>
      <c r="I1402" s="2">
        <v>12.0</v>
      </c>
      <c r="K1402" s="2" t="s">
        <v>3448</v>
      </c>
      <c r="L1402" s="2"/>
      <c r="M1402" s="2" t="s">
        <v>3487</v>
      </c>
      <c r="N1402" s="2" t="s">
        <v>3487</v>
      </c>
      <c r="O1402" s="2" t="s">
        <v>496</v>
      </c>
      <c r="P1402" s="2" t="s">
        <v>1059</v>
      </c>
      <c r="Q1402" s="2" t="str">
        <f t="shared" si="14"/>
        <v>Bill Title: Changes the provisions relating to utilities., Bill Description: Changes the provisions relating to utilities.. </v>
      </c>
      <c r="R1402" s="2" t="s">
        <v>3488</v>
      </c>
      <c r="S1402" s="2" t="s">
        <v>65</v>
      </c>
    </row>
    <row r="1403" ht="15.75" customHeight="1">
      <c r="A1403" s="2" t="s">
        <v>3445</v>
      </c>
      <c r="B1403" s="2" t="s">
        <v>3446</v>
      </c>
      <c r="C1403" s="2" t="s">
        <v>3433</v>
      </c>
      <c r="D1403" s="2" t="s">
        <v>3434</v>
      </c>
      <c r="E1403" s="2" t="s">
        <v>3435</v>
      </c>
      <c r="F1403" s="2" t="s">
        <v>3489</v>
      </c>
      <c r="G1403" s="2" t="s">
        <v>407</v>
      </c>
      <c r="I1403" s="2">
        <v>11.0</v>
      </c>
      <c r="K1403" s="2" t="s">
        <v>3448</v>
      </c>
      <c r="L1403" s="2"/>
      <c r="M1403" s="2" t="s">
        <v>3490</v>
      </c>
      <c r="N1403" s="2" t="s">
        <v>3490</v>
      </c>
      <c r="O1403" s="2" t="s">
        <v>1248</v>
      </c>
      <c r="P1403" s="2" t="s">
        <v>307</v>
      </c>
      <c r="Q1403" s="2" t="str">
        <f t="shared" si="14"/>
        <v>Bill Title: Changes the law relating to net metering, Bill Description: Changes the law relating to net metering. </v>
      </c>
      <c r="R1403" s="2" t="s">
        <v>3491</v>
      </c>
      <c r="S1403" s="2" t="s">
        <v>44</v>
      </c>
    </row>
    <row r="1404" ht="15.75" customHeight="1">
      <c r="A1404" s="2" t="s">
        <v>3445</v>
      </c>
      <c r="B1404" s="2" t="s">
        <v>3446</v>
      </c>
      <c r="C1404" s="2" t="s">
        <v>3433</v>
      </c>
      <c r="D1404" s="2" t="s">
        <v>3434</v>
      </c>
      <c r="E1404" s="2" t="s">
        <v>3435</v>
      </c>
      <c r="F1404" s="2" t="s">
        <v>3492</v>
      </c>
      <c r="G1404" s="2" t="s">
        <v>407</v>
      </c>
      <c r="I1404" s="2">
        <v>11.0</v>
      </c>
      <c r="K1404" s="2" t="s">
        <v>3448</v>
      </c>
      <c r="L1404" s="2"/>
      <c r="M1404" s="2" t="s">
        <v>3493</v>
      </c>
      <c r="N1404" s="2" t="s">
        <v>3493</v>
      </c>
      <c r="O1404" s="2" t="s">
        <v>3494</v>
      </c>
      <c r="P1404" s="2" t="s">
        <v>90</v>
      </c>
      <c r="Q1404" s="2" t="str">
        <f t="shared" si="14"/>
        <v>Bill Title: Modifies provisions relating to property tax, Bill Description: Modifies provisions relating to property tax. </v>
      </c>
      <c r="R1404" s="2" t="s">
        <v>3495</v>
      </c>
      <c r="S1404" s="2" t="s">
        <v>65</v>
      </c>
    </row>
    <row r="1405" ht="15.75" customHeight="1">
      <c r="A1405" s="2" t="s">
        <v>3445</v>
      </c>
      <c r="B1405" s="2" t="s">
        <v>3446</v>
      </c>
      <c r="C1405" s="2" t="s">
        <v>3433</v>
      </c>
      <c r="D1405" s="2" t="s">
        <v>3434</v>
      </c>
      <c r="E1405" s="2" t="s">
        <v>3435</v>
      </c>
      <c r="F1405" s="2" t="s">
        <v>3496</v>
      </c>
      <c r="G1405" s="2" t="s">
        <v>407</v>
      </c>
      <c r="I1405" s="2">
        <v>11.0</v>
      </c>
      <c r="K1405" s="2" t="s">
        <v>3448</v>
      </c>
      <c r="L1405" s="2"/>
      <c r="M1405" s="2" t="s">
        <v>3497</v>
      </c>
      <c r="N1405" s="2" t="s">
        <v>3497</v>
      </c>
      <c r="O1405" s="2" t="s">
        <v>100</v>
      </c>
      <c r="P1405" s="2" t="s">
        <v>3478</v>
      </c>
      <c r="Q1405" s="2" t="str">
        <f t="shared" si="14"/>
        <v>Bill Title: Authorizes a state and local sales and use tax exemption on items related to data storage centers and server farm facilities, Bill Description: Authorizes a state and local sales and use tax exemption on items related to data storage centers and server farm facilities. </v>
      </c>
      <c r="R1405" s="2" t="s">
        <v>3479</v>
      </c>
    </row>
    <row r="1406" ht="15.75" customHeight="1">
      <c r="A1406" s="2" t="s">
        <v>3445</v>
      </c>
      <c r="B1406" s="2" t="s">
        <v>3446</v>
      </c>
      <c r="C1406" s="2" t="s">
        <v>3433</v>
      </c>
      <c r="D1406" s="2" t="s">
        <v>3434</v>
      </c>
      <c r="E1406" s="2" t="s">
        <v>3435</v>
      </c>
      <c r="F1406" s="2" t="s">
        <v>3498</v>
      </c>
      <c r="G1406" s="2" t="s">
        <v>407</v>
      </c>
      <c r="I1406" s="2">
        <v>10.0</v>
      </c>
      <c r="K1406" s="2" t="s">
        <v>3448</v>
      </c>
      <c r="L1406" s="2"/>
      <c r="M1406" s="2" t="s">
        <v>3499</v>
      </c>
      <c r="N1406" s="2" t="s">
        <v>3499</v>
      </c>
      <c r="O1406" s="2" t="s">
        <v>1279</v>
      </c>
      <c r="P1406" s="2" t="s">
        <v>113</v>
      </c>
      <c r="Q1406" s="2" t="str">
        <f t="shared" si="14"/>
        <v>Bill Title: Modifies provisions relating to net metering, Bill Description: Modifies provisions relating to net metering. </v>
      </c>
      <c r="R1406" s="2" t="s">
        <v>3500</v>
      </c>
      <c r="S1406" s="2" t="s">
        <v>44</v>
      </c>
    </row>
    <row r="1407" ht="15.75" customHeight="1">
      <c r="A1407" s="2" t="s">
        <v>3445</v>
      </c>
      <c r="B1407" s="2" t="s">
        <v>3446</v>
      </c>
      <c r="C1407" s="2" t="s">
        <v>3433</v>
      </c>
      <c r="D1407" s="2" t="s">
        <v>3434</v>
      </c>
      <c r="E1407" s="2" t="s">
        <v>3435</v>
      </c>
      <c r="F1407" s="2" t="s">
        <v>3501</v>
      </c>
      <c r="G1407" s="2" t="s">
        <v>407</v>
      </c>
      <c r="I1407" s="2">
        <v>9.0</v>
      </c>
      <c r="K1407" s="2" t="s">
        <v>3448</v>
      </c>
      <c r="L1407" s="2"/>
      <c r="M1407" s="2" t="s">
        <v>3502</v>
      </c>
      <c r="N1407" s="2" t="s">
        <v>3502</v>
      </c>
      <c r="O1407" s="2" t="s">
        <v>1265</v>
      </c>
      <c r="P1407" s="2" t="s">
        <v>113</v>
      </c>
      <c r="Q1407" s="2" t="str">
        <f t="shared" si="14"/>
        <v>Bill Title: Allows the Department of Natural Resources to promulgate rules for the management and closure of coal combustion residual surface impoundments and landfills, Bill Description: Allows the Department of Natural Resources to promulgate rules for the management and closure of coal combustion residual surface impoundments and landfills. </v>
      </c>
      <c r="R1407" s="2" t="s">
        <v>3503</v>
      </c>
      <c r="S1407" s="2" t="s">
        <v>25</v>
      </c>
    </row>
    <row r="1408" ht="15.75" customHeight="1">
      <c r="A1408" s="2" t="s">
        <v>3445</v>
      </c>
      <c r="B1408" s="2" t="s">
        <v>3446</v>
      </c>
      <c r="C1408" s="2" t="s">
        <v>3433</v>
      </c>
      <c r="D1408" s="2" t="s">
        <v>3434</v>
      </c>
      <c r="E1408" s="2" t="s">
        <v>3435</v>
      </c>
      <c r="F1408" s="2" t="s">
        <v>3504</v>
      </c>
      <c r="G1408" s="2" t="s">
        <v>407</v>
      </c>
      <c r="I1408" s="2">
        <v>9.0</v>
      </c>
      <c r="K1408" s="2" t="s">
        <v>3448</v>
      </c>
      <c r="L1408" s="2"/>
      <c r="M1408" s="2" t="s">
        <v>3505</v>
      </c>
      <c r="N1408" s="2" t="s">
        <v>3505</v>
      </c>
      <c r="O1408" s="2" t="s">
        <v>89</v>
      </c>
      <c r="P1408" s="2" t="s">
        <v>101</v>
      </c>
      <c r="Q1408" s="2" t="str">
        <f t="shared" si="14"/>
        <v>Bill Title: Creates provisions for electric vehicle charging stations., Bill Description: Creates provisions for electric vehicle charging stations.. </v>
      </c>
      <c r="R1408" s="2" t="s">
        <v>3506</v>
      </c>
      <c r="S1408" s="2" t="s">
        <v>79</v>
      </c>
    </row>
    <row r="1409" ht="15.75" customHeight="1">
      <c r="A1409" s="2" t="s">
        <v>3445</v>
      </c>
      <c r="B1409" s="2" t="s">
        <v>3446</v>
      </c>
      <c r="C1409" s="2" t="s">
        <v>3433</v>
      </c>
      <c r="D1409" s="2" t="s">
        <v>3434</v>
      </c>
      <c r="E1409" s="2" t="s">
        <v>3435</v>
      </c>
      <c r="F1409" s="2" t="s">
        <v>3507</v>
      </c>
      <c r="G1409" s="2" t="s">
        <v>407</v>
      </c>
      <c r="I1409" s="2">
        <v>9.0</v>
      </c>
      <c r="K1409" s="2" t="s">
        <v>3448</v>
      </c>
      <c r="L1409" s="2"/>
      <c r="M1409" s="2" t="s">
        <v>3508</v>
      </c>
      <c r="N1409" s="2" t="s">
        <v>3508</v>
      </c>
      <c r="O1409" s="2" t="s">
        <v>72</v>
      </c>
      <c r="P1409" s="2" t="s">
        <v>113</v>
      </c>
      <c r="Q1409" s="2" t="str">
        <f t="shared" si="14"/>
        <v>Bill Title: Requires the Air Conservation Commission to develop emissions standards through a unit-by-unit analysis of each carbon dioxide generation plant within the state, Bill Description: Requires the Air Conservation Commission to develop emissions standards through a unit-by-unit analysis of each carbon dioxide generation plant within the state. </v>
      </c>
      <c r="R1409" s="2" t="s">
        <v>3503</v>
      </c>
      <c r="S1409" s="2" t="s">
        <v>172</v>
      </c>
    </row>
    <row r="1410" ht="15.75" customHeight="1">
      <c r="A1410" s="2" t="s">
        <v>3445</v>
      </c>
      <c r="B1410" s="2" t="s">
        <v>3446</v>
      </c>
      <c r="C1410" s="2" t="s">
        <v>3433</v>
      </c>
      <c r="D1410" s="2" t="s">
        <v>3434</v>
      </c>
      <c r="E1410" s="2" t="s">
        <v>3435</v>
      </c>
      <c r="F1410" s="2" t="s">
        <v>3509</v>
      </c>
      <c r="G1410" s="2" t="s">
        <v>407</v>
      </c>
      <c r="I1410" s="2">
        <v>9.0</v>
      </c>
      <c r="K1410" s="2" t="s">
        <v>3448</v>
      </c>
      <c r="L1410" s="2"/>
      <c r="M1410" s="2" t="s">
        <v>3510</v>
      </c>
      <c r="N1410" s="2" t="s">
        <v>3510</v>
      </c>
      <c r="O1410" s="2" t="s">
        <v>555</v>
      </c>
      <c r="P1410" s="2" t="s">
        <v>101</v>
      </c>
      <c r="Q1410" s="2" t="str">
        <f t="shared" si="14"/>
        <v>Bill Title: Modifies provisions for public utilities, Bill Description: Modifies provisions for public utilities. </v>
      </c>
      <c r="R1410" s="2" t="s">
        <v>3511</v>
      </c>
      <c r="S1410" s="2" t="s">
        <v>65</v>
      </c>
    </row>
    <row r="1411" ht="15.75" customHeight="1">
      <c r="A1411" s="2" t="s">
        <v>3445</v>
      </c>
      <c r="B1411" s="2" t="s">
        <v>3446</v>
      </c>
      <c r="C1411" s="2" t="s">
        <v>3433</v>
      </c>
      <c r="D1411" s="2" t="s">
        <v>3434</v>
      </c>
      <c r="E1411" s="2" t="s">
        <v>3435</v>
      </c>
      <c r="F1411" s="2" t="s">
        <v>3512</v>
      </c>
      <c r="G1411" s="2" t="s">
        <v>407</v>
      </c>
      <c r="I1411" s="2">
        <v>8.0</v>
      </c>
      <c r="K1411" s="2" t="s">
        <v>3448</v>
      </c>
      <c r="L1411" s="2"/>
      <c r="M1411" s="2" t="s">
        <v>3513</v>
      </c>
      <c r="N1411" s="2" t="s">
        <v>3513</v>
      </c>
      <c r="O1411" s="2" t="s">
        <v>707</v>
      </c>
      <c r="P1411" s="2" t="s">
        <v>90</v>
      </c>
      <c r="Q1411" s="2" t="str">
        <f t="shared" si="14"/>
        <v>Bill Title: Requires the department of natural resources to immediately suspend all activity related to the Clean Power Plan, Bill Description: Requires the department of natural resources to immediately suspend all activity related to the Clean Power Plan. </v>
      </c>
      <c r="R1411" s="2" t="s">
        <v>3514</v>
      </c>
      <c r="S1411" s="2" t="s">
        <v>172</v>
      </c>
    </row>
    <row r="1412" ht="15.75" customHeight="1">
      <c r="A1412" s="2" t="s">
        <v>3445</v>
      </c>
      <c r="B1412" s="2" t="s">
        <v>3446</v>
      </c>
      <c r="C1412" s="2" t="s">
        <v>3433</v>
      </c>
      <c r="D1412" s="2" t="s">
        <v>3434</v>
      </c>
      <c r="E1412" s="2" t="s">
        <v>3435</v>
      </c>
      <c r="F1412" s="2" t="s">
        <v>3515</v>
      </c>
      <c r="G1412" s="2" t="s">
        <v>407</v>
      </c>
      <c r="I1412" s="2">
        <v>8.0</v>
      </c>
      <c r="K1412" s="2" t="s">
        <v>3448</v>
      </c>
      <c r="L1412" s="2"/>
      <c r="M1412" s="2" t="s">
        <v>3516</v>
      </c>
      <c r="N1412" s="2" t="s">
        <v>3516</v>
      </c>
      <c r="O1412" s="2" t="s">
        <v>3517</v>
      </c>
      <c r="P1412" s="2" t="s">
        <v>101</v>
      </c>
      <c r="Q1412" s="2" t="str">
        <f t="shared" si="14"/>
        <v>Bill Title: Allows electrical corporations to charge for services based on the costs of certain construction work in progress, Bill Description: Allows electrical corporations to charge for services based on the costs of certain construction work in progress. </v>
      </c>
      <c r="R1412" s="2" t="s">
        <v>3518</v>
      </c>
      <c r="S1412" s="2" t="s">
        <v>65</v>
      </c>
    </row>
    <row r="1413" ht="15.75" customHeight="1">
      <c r="A1413" s="2" t="s">
        <v>3445</v>
      </c>
      <c r="B1413" s="2" t="s">
        <v>3446</v>
      </c>
      <c r="C1413" s="2" t="s">
        <v>3433</v>
      </c>
      <c r="D1413" s="2" t="s">
        <v>3434</v>
      </c>
      <c r="E1413" s="2" t="s">
        <v>3435</v>
      </c>
      <c r="F1413" s="2" t="s">
        <v>3519</v>
      </c>
      <c r="G1413" s="2" t="s">
        <v>407</v>
      </c>
      <c r="I1413" s="2">
        <v>8.0</v>
      </c>
      <c r="K1413" s="2" t="s">
        <v>3448</v>
      </c>
      <c r="L1413" s="2"/>
      <c r="M1413" s="2" t="s">
        <v>3520</v>
      </c>
      <c r="N1413" s="2" t="s">
        <v>3520</v>
      </c>
      <c r="O1413" s="2" t="s">
        <v>23</v>
      </c>
      <c r="P1413" s="2" t="s">
        <v>40</v>
      </c>
      <c r="Q1413" s="2" t="str">
        <f t="shared" si="14"/>
        <v>Bill Title: Modifies provisions relating to property tax., Bill Description: Modifies provisions relating to property tax.. </v>
      </c>
      <c r="R1413" s="2" t="s">
        <v>3521</v>
      </c>
      <c r="S1413" s="2" t="s">
        <v>65</v>
      </c>
    </row>
    <row r="1414" ht="15.75" customHeight="1">
      <c r="A1414" s="2" t="s">
        <v>3445</v>
      </c>
      <c r="B1414" s="2" t="s">
        <v>3446</v>
      </c>
      <c r="C1414" s="2" t="s">
        <v>3433</v>
      </c>
      <c r="D1414" s="2" t="s">
        <v>3434</v>
      </c>
      <c r="E1414" s="2" t="s">
        <v>3435</v>
      </c>
      <c r="F1414" s="2" t="s">
        <v>3522</v>
      </c>
      <c r="G1414" s="2" t="s">
        <v>407</v>
      </c>
      <c r="I1414" s="2">
        <v>8.0</v>
      </c>
      <c r="K1414" s="2" t="s">
        <v>3448</v>
      </c>
      <c r="L1414" s="2"/>
      <c r="M1414" s="2" t="s">
        <v>3523</v>
      </c>
      <c r="N1414" s="2" t="s">
        <v>3523</v>
      </c>
      <c r="O1414" s="2" t="s">
        <v>3524</v>
      </c>
      <c r="P1414" s="2" t="s">
        <v>3525</v>
      </c>
      <c r="Q1414" s="2" t="str">
        <f t="shared" si="14"/>
        <v>Bill Title: Creates a renewable natural gas program, Bill Description: Creates a renewable natural gas program. </v>
      </c>
      <c r="R1414" s="2" t="s">
        <v>3526</v>
      </c>
      <c r="S1414" s="2" t="s">
        <v>44</v>
      </c>
    </row>
    <row r="1415" ht="15.75" customHeight="1">
      <c r="A1415" s="2" t="s">
        <v>3445</v>
      </c>
      <c r="B1415" s="2" t="s">
        <v>3446</v>
      </c>
      <c r="C1415" s="2" t="s">
        <v>3433</v>
      </c>
      <c r="D1415" s="2" t="s">
        <v>3434</v>
      </c>
      <c r="E1415" s="2" t="s">
        <v>3435</v>
      </c>
      <c r="F1415" s="2" t="s">
        <v>3527</v>
      </c>
      <c r="G1415" s="2" t="s">
        <v>407</v>
      </c>
      <c r="I1415" s="2">
        <v>7.0</v>
      </c>
      <c r="K1415" s="2" t="s">
        <v>3448</v>
      </c>
      <c r="L1415" s="2"/>
      <c r="M1415" s="2" t="s">
        <v>3528</v>
      </c>
      <c r="N1415" s="2" t="s">
        <v>3528</v>
      </c>
      <c r="O1415" s="2" t="s">
        <v>1265</v>
      </c>
      <c r="P1415" s="2" t="s">
        <v>90</v>
      </c>
      <c r="Q1415" s="2" t="str">
        <f t="shared" si="14"/>
        <v>Bill Title: Modifies provisions relating to coal ash, Bill Description: Modifies provisions relating to coal ash. </v>
      </c>
      <c r="R1415" s="2" t="s">
        <v>3529</v>
      </c>
      <c r="S1415" s="2" t="s">
        <v>25</v>
      </c>
    </row>
    <row r="1416" ht="15.75" customHeight="1">
      <c r="A1416" s="2" t="s">
        <v>3445</v>
      </c>
      <c r="B1416" s="2" t="s">
        <v>3446</v>
      </c>
      <c r="C1416" s="2" t="s">
        <v>3433</v>
      </c>
      <c r="D1416" s="2" t="s">
        <v>3434</v>
      </c>
      <c r="E1416" s="2" t="s">
        <v>3435</v>
      </c>
      <c r="F1416" s="2" t="s">
        <v>3530</v>
      </c>
      <c r="G1416" s="2" t="s">
        <v>407</v>
      </c>
      <c r="I1416" s="2">
        <v>7.0</v>
      </c>
      <c r="K1416" s="2" t="s">
        <v>3448</v>
      </c>
      <c r="L1416" s="2"/>
      <c r="M1416" s="2" t="s">
        <v>3531</v>
      </c>
      <c r="N1416" s="2" t="s">
        <v>3531</v>
      </c>
      <c r="O1416" s="2" t="s">
        <v>3532</v>
      </c>
      <c r="P1416" s="2" t="s">
        <v>90</v>
      </c>
      <c r="Q1416" s="2" t="str">
        <f t="shared" si="14"/>
        <v>Bill Title: Establishes provisions to improve electricity resilience at critical facilities., Bill Description: Establishes provisions to improve electricity resilience at critical facilities.. </v>
      </c>
      <c r="R1416" s="2" t="s">
        <v>3533</v>
      </c>
      <c r="S1416" s="2" t="s">
        <v>31</v>
      </c>
    </row>
    <row r="1417" ht="15.75" customHeight="1">
      <c r="A1417" s="2" t="s">
        <v>3445</v>
      </c>
      <c r="B1417" s="2" t="s">
        <v>3446</v>
      </c>
      <c r="C1417" s="2" t="s">
        <v>3433</v>
      </c>
      <c r="D1417" s="2" t="s">
        <v>3434</v>
      </c>
      <c r="E1417" s="2" t="s">
        <v>3435</v>
      </c>
      <c r="F1417" s="2" t="s">
        <v>3534</v>
      </c>
      <c r="G1417" s="2" t="s">
        <v>407</v>
      </c>
      <c r="I1417" s="2">
        <v>7.0</v>
      </c>
      <c r="K1417" s="2" t="s">
        <v>3448</v>
      </c>
      <c r="L1417" s="2"/>
      <c r="M1417" s="2" t="s">
        <v>3535</v>
      </c>
      <c r="N1417" s="2" t="s">
        <v>3535</v>
      </c>
      <c r="O1417" s="2" t="s">
        <v>23</v>
      </c>
      <c r="P1417" s="2" t="s">
        <v>113</v>
      </c>
      <c r="Q1417" s="2" t="str">
        <f t="shared" si="14"/>
        <v>Bill Title: Establishes the Rate Case Modernization Act, relating to rate making for gas corporations, Bill Description: Establishes the Rate Case Modernization Act, relating to rate making for gas corporations. </v>
      </c>
      <c r="R1417" s="2" t="s">
        <v>3536</v>
      </c>
      <c r="S1417" s="2" t="s">
        <v>65</v>
      </c>
    </row>
    <row r="1418" ht="15.75" customHeight="1">
      <c r="A1418" s="2" t="s">
        <v>3445</v>
      </c>
      <c r="B1418" s="2" t="s">
        <v>3446</v>
      </c>
      <c r="C1418" s="2" t="s">
        <v>3433</v>
      </c>
      <c r="D1418" s="2" t="s">
        <v>3434</v>
      </c>
      <c r="E1418" s="2" t="s">
        <v>3435</v>
      </c>
      <c r="F1418" s="2" t="s">
        <v>3537</v>
      </c>
      <c r="G1418" s="2" t="s">
        <v>407</v>
      </c>
      <c r="I1418" s="2">
        <v>7.0</v>
      </c>
      <c r="K1418" s="2" t="s">
        <v>3448</v>
      </c>
      <c r="L1418" s="2"/>
      <c r="M1418" s="2" t="s">
        <v>3538</v>
      </c>
      <c r="N1418" s="2" t="s">
        <v>3538</v>
      </c>
      <c r="O1418" s="2" t="s">
        <v>23</v>
      </c>
      <c r="P1418" s="2" t="s">
        <v>113</v>
      </c>
      <c r="Q1418" s="2" t="str">
        <f t="shared" si="14"/>
        <v>Bill Title: Modifies provisions relating to the classification of certain property, Bill Description: Modifies provisions relating to the classification of certain property. </v>
      </c>
      <c r="R1418" s="2" t="s">
        <v>3539</v>
      </c>
      <c r="S1418" s="2" t="s">
        <v>65</v>
      </c>
    </row>
    <row r="1419" ht="15.75" customHeight="1">
      <c r="A1419" s="2" t="s">
        <v>3445</v>
      </c>
      <c r="B1419" s="2" t="s">
        <v>3446</v>
      </c>
      <c r="C1419" s="2" t="s">
        <v>3433</v>
      </c>
      <c r="D1419" s="2" t="s">
        <v>3434</v>
      </c>
      <c r="E1419" s="2" t="s">
        <v>3435</v>
      </c>
      <c r="F1419" s="2" t="s">
        <v>3540</v>
      </c>
      <c r="G1419" s="2" t="s">
        <v>407</v>
      </c>
      <c r="I1419" s="2">
        <v>6.0</v>
      </c>
      <c r="K1419" s="2" t="s">
        <v>3448</v>
      </c>
      <c r="L1419" s="2"/>
      <c r="M1419" s="2" t="s">
        <v>3516</v>
      </c>
      <c r="N1419" s="2" t="s">
        <v>3516</v>
      </c>
      <c r="O1419" s="2" t="s">
        <v>3541</v>
      </c>
      <c r="P1419" s="2" t="s">
        <v>113</v>
      </c>
      <c r="Q1419" s="2" t="str">
        <f t="shared" si="14"/>
        <v>Bill Title: Allows electrical corporations to charge for services based on the costs of certain construction work in progress, Bill Description: Allows electrical corporations to charge for services based on the costs of certain construction work in progress. </v>
      </c>
      <c r="R1419" s="2" t="s">
        <v>3536</v>
      </c>
      <c r="S1419" s="2" t="s">
        <v>65</v>
      </c>
    </row>
    <row r="1420" ht="15.75" customHeight="1">
      <c r="A1420" s="2" t="s">
        <v>3445</v>
      </c>
      <c r="B1420" s="2" t="s">
        <v>3446</v>
      </c>
      <c r="C1420" s="2" t="s">
        <v>3433</v>
      </c>
      <c r="D1420" s="2" t="s">
        <v>3434</v>
      </c>
      <c r="E1420" s="2" t="s">
        <v>3435</v>
      </c>
      <c r="F1420" s="2" t="s">
        <v>3542</v>
      </c>
      <c r="G1420" s="2" t="s">
        <v>407</v>
      </c>
      <c r="I1420" s="2">
        <v>6.0</v>
      </c>
      <c r="K1420" s="2" t="s">
        <v>3448</v>
      </c>
      <c r="L1420" s="2"/>
      <c r="M1420" s="2" t="s">
        <v>3543</v>
      </c>
      <c r="N1420" s="2" t="s">
        <v>3543</v>
      </c>
      <c r="O1420" s="2" t="s">
        <v>35</v>
      </c>
      <c r="P1420" s="2" t="s">
        <v>40</v>
      </c>
      <c r="Q1420" s="2" t="str">
        <f t="shared" si="14"/>
        <v>Bill Title: Allows hydropower produced in any quantity to be used to satisfy the renewable energy standard, Bill Description: Allows hydropower produced in any quantity to be used to satisfy the renewable energy standard. </v>
      </c>
      <c r="R1420" s="2" t="s">
        <v>3544</v>
      </c>
      <c r="S1420" s="2" t="s">
        <v>44</v>
      </c>
    </row>
    <row r="1421" ht="15.75" customHeight="1">
      <c r="A1421" s="2" t="s">
        <v>3445</v>
      </c>
      <c r="B1421" s="2" t="s">
        <v>3446</v>
      </c>
      <c r="C1421" s="2" t="s">
        <v>3433</v>
      </c>
      <c r="D1421" s="2" t="s">
        <v>3434</v>
      </c>
      <c r="E1421" s="2" t="s">
        <v>3435</v>
      </c>
      <c r="F1421" s="2" t="s">
        <v>3545</v>
      </c>
      <c r="G1421" s="2" t="s">
        <v>407</v>
      </c>
      <c r="I1421" s="2">
        <v>6.0</v>
      </c>
      <c r="K1421" s="2" t="s">
        <v>3448</v>
      </c>
      <c r="L1421" s="2"/>
      <c r="M1421" s="2" t="s">
        <v>3546</v>
      </c>
      <c r="N1421" s="2" t="s">
        <v>3546</v>
      </c>
      <c r="O1421" s="2" t="s">
        <v>63</v>
      </c>
      <c r="P1421" s="2" t="s">
        <v>536</v>
      </c>
      <c r="Q1421" s="2" t="str">
        <f t="shared" si="14"/>
        <v>Bill Title: Modifies provisions for utility rate adjustment, Bill Description: Modifies provisions for utility rate adjustment. </v>
      </c>
      <c r="R1421" s="2" t="s">
        <v>3547</v>
      </c>
      <c r="S1421" s="2" t="s">
        <v>65</v>
      </c>
    </row>
    <row r="1422" ht="15.75" customHeight="1">
      <c r="A1422" s="2" t="s">
        <v>3445</v>
      </c>
      <c r="B1422" s="2" t="s">
        <v>3446</v>
      </c>
      <c r="C1422" s="2" t="s">
        <v>3433</v>
      </c>
      <c r="D1422" s="2" t="s">
        <v>3434</v>
      </c>
      <c r="E1422" s="2" t="s">
        <v>3435</v>
      </c>
      <c r="F1422" s="2" t="s">
        <v>3548</v>
      </c>
      <c r="G1422" s="2" t="s">
        <v>407</v>
      </c>
      <c r="I1422" s="2">
        <v>6.0</v>
      </c>
      <c r="K1422" s="2" t="s">
        <v>3448</v>
      </c>
      <c r="L1422" s="2"/>
      <c r="M1422" s="2" t="s">
        <v>3549</v>
      </c>
      <c r="N1422" s="2" t="s">
        <v>3549</v>
      </c>
      <c r="O1422" s="2" t="s">
        <v>72</v>
      </c>
      <c r="P1422" s="2" t="s">
        <v>113</v>
      </c>
      <c r="Q1422" s="2" t="str">
        <f t="shared" si="14"/>
        <v>Bill Title: Requires the Department of Natural Resources to take certain actions when submitting certain plans the Environmental Protection Agency, Bill Description: Requires the Department of Natural Resources to take certain actions when submitting certain plans the Environmental Protection Agency. </v>
      </c>
      <c r="R1422" s="2" t="s">
        <v>3550</v>
      </c>
      <c r="S1422" s="2" t="s">
        <v>172</v>
      </c>
    </row>
    <row r="1423" ht="15.75" customHeight="1">
      <c r="A1423" s="2" t="s">
        <v>3445</v>
      </c>
      <c r="B1423" s="2" t="s">
        <v>3446</v>
      </c>
      <c r="C1423" s="2" t="s">
        <v>3433</v>
      </c>
      <c r="D1423" s="2" t="s">
        <v>3434</v>
      </c>
      <c r="E1423" s="2" t="s">
        <v>3435</v>
      </c>
      <c r="F1423" s="2" t="s">
        <v>3551</v>
      </c>
      <c r="G1423" s="2" t="s">
        <v>407</v>
      </c>
      <c r="I1423" s="2">
        <v>6.0</v>
      </c>
      <c r="K1423" s="2" t="s">
        <v>3448</v>
      </c>
      <c r="L1423" s="2"/>
      <c r="M1423" s="2" t="s">
        <v>3552</v>
      </c>
      <c r="N1423" s="2" t="s">
        <v>3552</v>
      </c>
      <c r="P1423" s="2" t="s">
        <v>40</v>
      </c>
      <c r="Q1423" s="2" t="str">
        <f t="shared" si="14"/>
        <v>Bill Title: Provides a sales tax exemption for the production of electricity, Bill Description: Provides a sales tax exemption for the production of electricity. </v>
      </c>
      <c r="R1423" s="2" t="s">
        <v>3553</v>
      </c>
      <c r="S1423" s="2" t="s">
        <v>145</v>
      </c>
    </row>
    <row r="1424" ht="15.75" customHeight="1">
      <c r="A1424" s="2" t="s">
        <v>3445</v>
      </c>
      <c r="B1424" s="2" t="s">
        <v>3446</v>
      </c>
      <c r="C1424" s="2" t="s">
        <v>3433</v>
      </c>
      <c r="D1424" s="2" t="s">
        <v>3434</v>
      </c>
      <c r="E1424" s="2" t="s">
        <v>3435</v>
      </c>
      <c r="F1424" s="2" t="s">
        <v>3554</v>
      </c>
      <c r="G1424" s="2" t="s">
        <v>407</v>
      </c>
      <c r="I1424" s="2">
        <v>6.0</v>
      </c>
      <c r="K1424" s="2" t="s">
        <v>3448</v>
      </c>
      <c r="L1424" s="2"/>
      <c r="M1424" s="2" t="s">
        <v>3555</v>
      </c>
      <c r="N1424" s="2" t="s">
        <v>3555</v>
      </c>
      <c r="O1424" s="2" t="s">
        <v>112</v>
      </c>
      <c r="P1424" s="2" t="s">
        <v>536</v>
      </c>
      <c r="Q1424" s="2" t="str">
        <f t="shared" si="14"/>
        <v>Bill Title: Establishes the Facilitating Business Rapid Response to State Declared Disasters Act, Bill Description: Establishes the Facilitating Business Rapid Response to State Declared Disasters Act. </v>
      </c>
      <c r="R1424" s="2" t="s">
        <v>3556</v>
      </c>
    </row>
    <row r="1425" ht="15.75" customHeight="1">
      <c r="A1425" s="2" t="s">
        <v>3445</v>
      </c>
      <c r="B1425" s="2" t="s">
        <v>3446</v>
      </c>
      <c r="C1425" s="2" t="s">
        <v>3433</v>
      </c>
      <c r="D1425" s="2" t="s">
        <v>3434</v>
      </c>
      <c r="E1425" s="2" t="s">
        <v>3435</v>
      </c>
      <c r="F1425" s="2" t="s">
        <v>3557</v>
      </c>
      <c r="G1425" s="2" t="s">
        <v>407</v>
      </c>
      <c r="I1425" s="2">
        <v>6.0</v>
      </c>
      <c r="K1425" s="2" t="s">
        <v>3448</v>
      </c>
      <c r="L1425" s="2"/>
      <c r="M1425" s="2" t="s">
        <v>3558</v>
      </c>
      <c r="N1425" s="2" t="s">
        <v>3558</v>
      </c>
      <c r="O1425" s="2" t="s">
        <v>128</v>
      </c>
      <c r="P1425" s="2" t="s">
        <v>536</v>
      </c>
      <c r="Q1425" s="2" t="str">
        <f t="shared" si="14"/>
        <v>Bill Title: Modifies provisions relating to the taxation of property involved in producing wind energy., Bill Description: Modifies provisions relating to the taxation of property involved in producing wind energy.. </v>
      </c>
      <c r="R1425" s="2" t="s">
        <v>3559</v>
      </c>
      <c r="S1425" s="2" t="s">
        <v>65</v>
      </c>
    </row>
    <row r="1426" ht="15.75" customHeight="1">
      <c r="A1426" s="2" t="s">
        <v>3445</v>
      </c>
      <c r="B1426" s="2" t="s">
        <v>3446</v>
      </c>
      <c r="C1426" s="2" t="s">
        <v>3433</v>
      </c>
      <c r="D1426" s="2" t="s">
        <v>3434</v>
      </c>
      <c r="E1426" s="2" t="s">
        <v>3435</v>
      </c>
      <c r="F1426" s="2" t="s">
        <v>3560</v>
      </c>
      <c r="G1426" s="2" t="s">
        <v>407</v>
      </c>
      <c r="I1426" s="2">
        <v>5.0</v>
      </c>
      <c r="K1426" s="2" t="s">
        <v>3448</v>
      </c>
      <c r="L1426" s="2"/>
      <c r="M1426" s="2" t="s">
        <v>3499</v>
      </c>
      <c r="N1426" s="2" t="s">
        <v>3499</v>
      </c>
      <c r="O1426" s="2" t="s">
        <v>63</v>
      </c>
      <c r="P1426" s="2" t="s">
        <v>113</v>
      </c>
      <c r="Q1426" s="2" t="str">
        <f t="shared" si="14"/>
        <v>Bill Title: Modifies provisions relating to net metering, Bill Description: Modifies provisions relating to net metering. </v>
      </c>
      <c r="R1426" s="2" t="s">
        <v>3561</v>
      </c>
      <c r="S1426" s="2" t="s">
        <v>44</v>
      </c>
    </row>
    <row r="1427" ht="15.75" customHeight="1">
      <c r="A1427" s="2" t="s">
        <v>3562</v>
      </c>
      <c r="B1427" s="2" t="s">
        <v>3432</v>
      </c>
      <c r="C1427" s="2" t="s">
        <v>3433</v>
      </c>
      <c r="D1427" s="2" t="s">
        <v>3434</v>
      </c>
      <c r="E1427" s="2" t="s">
        <v>3435</v>
      </c>
      <c r="F1427" s="2" t="s">
        <v>3563</v>
      </c>
      <c r="G1427" s="2" t="s">
        <v>407</v>
      </c>
      <c r="I1427" s="2">
        <v>21.0</v>
      </c>
      <c r="K1427" s="2" t="s">
        <v>3564</v>
      </c>
      <c r="L1427" s="2" t="s">
        <v>3565</v>
      </c>
      <c r="M1427" s="2" t="s">
        <v>3566</v>
      </c>
      <c r="N1427" s="2" t="s">
        <v>3566</v>
      </c>
      <c r="O1427" s="2" t="s">
        <v>2134</v>
      </c>
      <c r="P1427" s="2" t="s">
        <v>40</v>
      </c>
      <c r="Q1427" s="2" t="str">
        <f t="shared" si="14"/>
        <v>Bill Title: Establishes the Missouri Statewide Mechanical Contractor Licensing Act, Bill Description: Establishes the Missouri Statewide Mechanical Contractor Licensing Act. </v>
      </c>
      <c r="R1427" s="2" t="s">
        <v>3567</v>
      </c>
    </row>
    <row r="1428" ht="15.75" customHeight="1">
      <c r="A1428" s="2" t="s">
        <v>3562</v>
      </c>
      <c r="B1428" s="2" t="s">
        <v>3432</v>
      </c>
      <c r="C1428" s="2" t="s">
        <v>3433</v>
      </c>
      <c r="D1428" s="2" t="s">
        <v>3434</v>
      </c>
      <c r="E1428" s="2" t="s">
        <v>3435</v>
      </c>
      <c r="F1428" s="2" t="s">
        <v>3568</v>
      </c>
      <c r="G1428" s="2" t="s">
        <v>407</v>
      </c>
      <c r="I1428" s="2">
        <v>19.0</v>
      </c>
      <c r="K1428" s="2" t="s">
        <v>3564</v>
      </c>
      <c r="L1428" s="2" t="s">
        <v>3565</v>
      </c>
      <c r="M1428" s="2" t="s">
        <v>3566</v>
      </c>
      <c r="N1428" s="2" t="s">
        <v>3566</v>
      </c>
      <c r="O1428" s="2" t="s">
        <v>1882</v>
      </c>
      <c r="P1428" s="2" t="s">
        <v>93</v>
      </c>
      <c r="Q1428" s="2" t="str">
        <f t="shared" si="14"/>
        <v>Bill Title: Establishes the Missouri Statewide Mechanical Contractor Licensing Act, Bill Description: Establishes the Missouri Statewide Mechanical Contractor Licensing Act. </v>
      </c>
      <c r="R1428" s="2" t="s">
        <v>3569</v>
      </c>
    </row>
    <row r="1429" ht="15.75" customHeight="1">
      <c r="A1429" s="2" t="s">
        <v>3562</v>
      </c>
      <c r="B1429" s="2" t="s">
        <v>3432</v>
      </c>
      <c r="C1429" s="2" t="s">
        <v>3433</v>
      </c>
      <c r="D1429" s="2" t="s">
        <v>3434</v>
      </c>
      <c r="E1429" s="2" t="s">
        <v>3435</v>
      </c>
      <c r="F1429" s="2" t="s">
        <v>3570</v>
      </c>
      <c r="G1429" s="2" t="s">
        <v>407</v>
      </c>
      <c r="I1429" s="2">
        <v>16.0</v>
      </c>
      <c r="K1429" s="2" t="s">
        <v>3564</v>
      </c>
      <c r="M1429" s="2" t="s">
        <v>3571</v>
      </c>
      <c r="N1429" s="2" t="s">
        <v>3571</v>
      </c>
      <c r="O1429" s="2" t="s">
        <v>208</v>
      </c>
      <c r="P1429" s="2" t="s">
        <v>113</v>
      </c>
      <c r="Q1429" s="2" t="str">
        <f t="shared" si="14"/>
        <v>Bill Title: Modifies provisions for property assessment contracts for energy efficiency, Bill Description: Modifies provisions for property assessment contracts for energy efficiency. </v>
      </c>
      <c r="R1429" s="2" t="s">
        <v>3572</v>
      </c>
      <c r="S1429" s="2" t="s">
        <v>145</v>
      </c>
    </row>
    <row r="1430" ht="15.75" customHeight="1">
      <c r="A1430" s="2" t="s">
        <v>3562</v>
      </c>
      <c r="B1430" s="2" t="s">
        <v>3432</v>
      </c>
      <c r="C1430" s="2" t="s">
        <v>3433</v>
      </c>
      <c r="D1430" s="2" t="s">
        <v>3434</v>
      </c>
      <c r="E1430" s="2" t="s">
        <v>3435</v>
      </c>
      <c r="F1430" s="2" t="s">
        <v>3573</v>
      </c>
      <c r="G1430" s="2" t="s">
        <v>407</v>
      </c>
      <c r="I1430" s="2">
        <v>15.0</v>
      </c>
      <c r="K1430" s="2" t="s">
        <v>3564</v>
      </c>
      <c r="M1430" s="2" t="s">
        <v>3574</v>
      </c>
      <c r="N1430" s="2" t="s">
        <v>3574</v>
      </c>
      <c r="O1430" s="2" t="s">
        <v>3575</v>
      </c>
      <c r="P1430" s="2" t="s">
        <v>3576</v>
      </c>
      <c r="Q1430" s="2" t="str">
        <f t="shared" si="14"/>
        <v>Bill Title: Modifies provisions relating to the taxation of property involved in producing solar energy, Bill Description: Modifies provisions relating to the taxation of property involved in producing solar energy. </v>
      </c>
      <c r="R1430" s="2" t="s">
        <v>3577</v>
      </c>
      <c r="S1430" s="2" t="s">
        <v>65</v>
      </c>
    </row>
    <row r="1431" ht="15.75" customHeight="1">
      <c r="A1431" s="2" t="s">
        <v>3562</v>
      </c>
      <c r="B1431" s="2" t="s">
        <v>3432</v>
      </c>
      <c r="C1431" s="2" t="s">
        <v>3433</v>
      </c>
      <c r="D1431" s="2" t="s">
        <v>3434</v>
      </c>
      <c r="E1431" s="2" t="s">
        <v>3435</v>
      </c>
      <c r="F1431" s="2" t="s">
        <v>3578</v>
      </c>
      <c r="G1431" s="2" t="s">
        <v>407</v>
      </c>
      <c r="I1431" s="2">
        <v>13.0</v>
      </c>
      <c r="K1431" s="2" t="s">
        <v>3564</v>
      </c>
      <c r="M1431" s="2" t="s">
        <v>3579</v>
      </c>
      <c r="N1431" s="2" t="s">
        <v>3579</v>
      </c>
      <c r="O1431" s="2" t="s">
        <v>1966</v>
      </c>
      <c r="P1431" s="2" t="s">
        <v>113</v>
      </c>
      <c r="Q1431" s="2" t="str">
        <f t="shared" si="14"/>
        <v>Bill Title: Modifies provisions for the "Property Assessment Clean Energy Act.", Bill Description: Modifies provisions for the "Property Assessment Clean Energy Act.". </v>
      </c>
      <c r="R1431" s="2" t="s">
        <v>3580</v>
      </c>
      <c r="S1431" s="2" t="s">
        <v>145</v>
      </c>
    </row>
    <row r="1432" ht="15.75" customHeight="1">
      <c r="A1432" s="2" t="s">
        <v>3562</v>
      </c>
      <c r="B1432" s="2" t="s">
        <v>3432</v>
      </c>
      <c r="C1432" s="2" t="s">
        <v>3433</v>
      </c>
      <c r="D1432" s="2" t="s">
        <v>3434</v>
      </c>
      <c r="E1432" s="2" t="s">
        <v>3435</v>
      </c>
      <c r="F1432" s="2" t="s">
        <v>3581</v>
      </c>
      <c r="G1432" s="2" t="s">
        <v>407</v>
      </c>
      <c r="I1432" s="2">
        <v>13.0</v>
      </c>
      <c r="K1432" s="2" t="s">
        <v>3564</v>
      </c>
      <c r="M1432" s="2" t="s">
        <v>3582</v>
      </c>
      <c r="N1432" s="2" t="s">
        <v>3582</v>
      </c>
      <c r="O1432" s="2" t="s">
        <v>2134</v>
      </c>
      <c r="P1432" s="2" t="s">
        <v>470</v>
      </c>
      <c r="Q1432" s="2" t="str">
        <f t="shared" si="14"/>
        <v>Bill Title: Adds provisions relating to statewide mechanical contractor licenses., Bill Description: Adds provisions relating to statewide mechanical contractor licenses.. </v>
      </c>
      <c r="R1432" s="2" t="s">
        <v>3583</v>
      </c>
    </row>
    <row r="1433" ht="15.75" customHeight="1">
      <c r="A1433" s="2" t="s">
        <v>3562</v>
      </c>
      <c r="B1433" s="2" t="s">
        <v>3432</v>
      </c>
      <c r="C1433" s="2" t="s">
        <v>3433</v>
      </c>
      <c r="D1433" s="2" t="s">
        <v>3434</v>
      </c>
      <c r="E1433" s="2" t="s">
        <v>3435</v>
      </c>
      <c r="F1433" s="2" t="s">
        <v>3584</v>
      </c>
      <c r="G1433" s="2" t="s">
        <v>407</v>
      </c>
      <c r="I1433" s="2">
        <v>12.0</v>
      </c>
      <c r="K1433" s="2" t="s">
        <v>3564</v>
      </c>
      <c r="M1433" s="2" t="s">
        <v>3585</v>
      </c>
      <c r="N1433" s="2" t="s">
        <v>3585</v>
      </c>
      <c r="O1433" s="2" t="s">
        <v>208</v>
      </c>
      <c r="P1433" s="2" t="s">
        <v>113</v>
      </c>
      <c r="Q1433" s="2" t="str">
        <f t="shared" si="14"/>
        <v>Bill Title: Modifies provisions relating to property assessment contracts for energy efficiency, Bill Description: Modifies provisions relating to property assessment contracts for energy efficiency. </v>
      </c>
      <c r="R1433" s="2" t="s">
        <v>3586</v>
      </c>
      <c r="S1433" s="2" t="s">
        <v>145</v>
      </c>
    </row>
    <row r="1434" ht="15.75" customHeight="1">
      <c r="A1434" s="2" t="s">
        <v>3562</v>
      </c>
      <c r="B1434" s="2" t="s">
        <v>3432</v>
      </c>
      <c r="C1434" s="2" t="s">
        <v>3433</v>
      </c>
      <c r="D1434" s="2" t="s">
        <v>3434</v>
      </c>
      <c r="E1434" s="2" t="s">
        <v>3435</v>
      </c>
      <c r="F1434" s="2" t="s">
        <v>3587</v>
      </c>
      <c r="G1434" s="2" t="s">
        <v>407</v>
      </c>
      <c r="I1434" s="2">
        <v>11.0</v>
      </c>
      <c r="K1434" s="2" t="s">
        <v>3564</v>
      </c>
      <c r="M1434" s="2" t="s">
        <v>3585</v>
      </c>
      <c r="N1434" s="2" t="s">
        <v>3585</v>
      </c>
      <c r="O1434" s="2" t="s">
        <v>1966</v>
      </c>
      <c r="P1434" s="2" t="s">
        <v>113</v>
      </c>
      <c r="Q1434" s="2" t="str">
        <f t="shared" si="14"/>
        <v>Bill Title: Modifies provisions relating to property assessment contracts for energy efficiency, Bill Description: Modifies provisions relating to property assessment contracts for energy efficiency. </v>
      </c>
      <c r="R1434" s="2" t="s">
        <v>3588</v>
      </c>
      <c r="S1434" s="2" t="s">
        <v>145</v>
      </c>
    </row>
    <row r="1435" ht="15.75" customHeight="1">
      <c r="A1435" s="2" t="s">
        <v>3562</v>
      </c>
      <c r="B1435" s="2" t="s">
        <v>3432</v>
      </c>
      <c r="C1435" s="2" t="s">
        <v>3433</v>
      </c>
      <c r="D1435" s="2" t="s">
        <v>3434</v>
      </c>
      <c r="E1435" s="2" t="s">
        <v>3435</v>
      </c>
      <c r="F1435" s="2" t="s">
        <v>3589</v>
      </c>
      <c r="G1435" s="2" t="s">
        <v>407</v>
      </c>
      <c r="I1435" s="2">
        <v>10.0</v>
      </c>
      <c r="K1435" s="2" t="s">
        <v>3564</v>
      </c>
      <c r="M1435" s="2" t="s">
        <v>3566</v>
      </c>
      <c r="N1435" s="2" t="s">
        <v>3566</v>
      </c>
      <c r="O1435" s="2" t="s">
        <v>3590</v>
      </c>
      <c r="P1435" s="2" t="s">
        <v>113</v>
      </c>
      <c r="Q1435" s="2" t="str">
        <f t="shared" si="14"/>
        <v>Bill Title: Establishes the Missouri Statewide Mechanical Contractor Licensing Act, Bill Description: Establishes the Missouri Statewide Mechanical Contractor Licensing Act. </v>
      </c>
      <c r="R1435" s="2" t="s">
        <v>3591</v>
      </c>
    </row>
    <row r="1436" ht="15.75" customHeight="1">
      <c r="A1436" s="2" t="s">
        <v>3562</v>
      </c>
      <c r="B1436" s="2" t="s">
        <v>3432</v>
      </c>
      <c r="C1436" s="2" t="s">
        <v>3433</v>
      </c>
      <c r="D1436" s="2" t="s">
        <v>3434</v>
      </c>
      <c r="E1436" s="2" t="s">
        <v>3435</v>
      </c>
      <c r="F1436" s="2" t="s">
        <v>3592</v>
      </c>
      <c r="G1436" s="2" t="s">
        <v>407</v>
      </c>
      <c r="I1436" s="2">
        <v>9.0</v>
      </c>
      <c r="K1436" s="2" t="s">
        <v>3564</v>
      </c>
      <c r="M1436" s="2" t="s">
        <v>3593</v>
      </c>
      <c r="N1436" s="2" t="s">
        <v>3593</v>
      </c>
      <c r="O1436" s="2" t="s">
        <v>3594</v>
      </c>
      <c r="P1436" s="2" t="s">
        <v>113</v>
      </c>
      <c r="Q1436" s="2" t="str">
        <f t="shared" si="14"/>
        <v>Bill Title: Modifies which properties are eligible for financial institutions., Bill Description: Modifies which properties are eligible for financial institutions.. </v>
      </c>
      <c r="R1436" s="2" t="s">
        <v>3595</v>
      </c>
      <c r="S1436" s="2" t="s">
        <v>145</v>
      </c>
    </row>
    <row r="1437" ht="15.75" customHeight="1">
      <c r="A1437" s="2" t="s">
        <v>3562</v>
      </c>
      <c r="B1437" s="2" t="s">
        <v>3432</v>
      </c>
      <c r="C1437" s="2" t="s">
        <v>3433</v>
      </c>
      <c r="D1437" s="2" t="s">
        <v>3434</v>
      </c>
      <c r="E1437" s="2" t="s">
        <v>3435</v>
      </c>
      <c r="F1437" s="2" t="s">
        <v>3596</v>
      </c>
      <c r="G1437" s="2" t="s">
        <v>407</v>
      </c>
      <c r="I1437" s="2">
        <v>7.0</v>
      </c>
      <c r="K1437" s="2" t="s">
        <v>3564</v>
      </c>
      <c r="M1437" s="2" t="s">
        <v>3597</v>
      </c>
      <c r="N1437" s="2" t="s">
        <v>3597</v>
      </c>
      <c r="O1437" s="2" t="s">
        <v>3598</v>
      </c>
      <c r="P1437" s="2" t="s">
        <v>113</v>
      </c>
      <c r="Q1437" s="2" t="str">
        <f t="shared" si="14"/>
        <v>Bill Title: Modifies provisions relating to transportation, Bill Description: Modifies provisions relating to transportation. </v>
      </c>
      <c r="R1437" s="2" t="s">
        <v>3599</v>
      </c>
    </row>
    <row r="1438" ht="15.75" customHeight="1">
      <c r="A1438" s="2" t="s">
        <v>3562</v>
      </c>
      <c r="B1438" s="2" t="s">
        <v>3432</v>
      </c>
      <c r="C1438" s="2" t="s">
        <v>3433</v>
      </c>
      <c r="D1438" s="2" t="s">
        <v>3434</v>
      </c>
      <c r="E1438" s="2" t="s">
        <v>3435</v>
      </c>
      <c r="F1438" s="2" t="s">
        <v>3600</v>
      </c>
      <c r="G1438" s="2" t="s">
        <v>407</v>
      </c>
      <c r="I1438" s="2">
        <v>6.0</v>
      </c>
      <c r="K1438" s="2" t="s">
        <v>3564</v>
      </c>
      <c r="M1438" s="2" t="s">
        <v>3601</v>
      </c>
      <c r="N1438" s="2" t="s">
        <v>3601</v>
      </c>
      <c r="O1438" s="2" t="s">
        <v>3602</v>
      </c>
      <c r="P1438" s="2" t="s">
        <v>113</v>
      </c>
      <c r="Q1438" s="2" t="str">
        <f t="shared" si="14"/>
        <v>Bill Title: Requires political subdivisions that require the installation of electric vehicle charging stations at certain businesses to pay the costs associated with the installation, maintenance, and operation of such stations, Bill Description: Requires political subdivisions that require the installation of electric vehicle charging stations at certain businesses to pay the costs associated with the installation, maintenance, and operation of such stations. </v>
      </c>
      <c r="R1438" s="2" t="s">
        <v>3603</v>
      </c>
      <c r="S1438" s="2" t="s">
        <v>79</v>
      </c>
    </row>
    <row r="1439" ht="15.75" customHeight="1">
      <c r="A1439" s="2" t="s">
        <v>3604</v>
      </c>
      <c r="B1439" s="2" t="s">
        <v>3432</v>
      </c>
      <c r="C1439" s="2" t="s">
        <v>3433</v>
      </c>
      <c r="D1439" s="2" t="s">
        <v>3434</v>
      </c>
      <c r="E1439" s="2" t="s">
        <v>3435</v>
      </c>
      <c r="F1439" s="2" t="s">
        <v>3605</v>
      </c>
      <c r="G1439" s="2" t="s">
        <v>407</v>
      </c>
      <c r="I1439" s="2">
        <v>37.0</v>
      </c>
      <c r="K1439" s="2" t="s">
        <v>3606</v>
      </c>
      <c r="M1439" s="2" t="s">
        <v>3607</v>
      </c>
      <c r="N1439" s="2" t="s">
        <v>3607</v>
      </c>
      <c r="O1439" s="2" t="s">
        <v>3608</v>
      </c>
      <c r="P1439" s="2" t="s">
        <v>113</v>
      </c>
      <c r="Q1439" s="2" t="str">
        <f t="shared" si="14"/>
        <v>Bill Title: Modifies provisions relating to taxation, Bill Description: Modifies provisions relating to taxation. </v>
      </c>
      <c r="R1439" s="2" t="s">
        <v>3609</v>
      </c>
      <c r="S1439" s="2" t="s">
        <v>145</v>
      </c>
    </row>
    <row r="1440" ht="15.75" customHeight="1">
      <c r="A1440" s="2" t="s">
        <v>3604</v>
      </c>
      <c r="B1440" s="2" t="s">
        <v>3432</v>
      </c>
      <c r="C1440" s="2" t="s">
        <v>3433</v>
      </c>
      <c r="D1440" s="2" t="s">
        <v>3434</v>
      </c>
      <c r="E1440" s="2" t="s">
        <v>3435</v>
      </c>
      <c r="F1440" s="2" t="s">
        <v>3610</v>
      </c>
      <c r="G1440" s="2" t="s">
        <v>407</v>
      </c>
      <c r="I1440" s="2">
        <v>22.0</v>
      </c>
      <c r="K1440" s="2" t="s">
        <v>3606</v>
      </c>
      <c r="L1440" s="2" t="s">
        <v>3565</v>
      </c>
      <c r="M1440" s="2" t="s">
        <v>3566</v>
      </c>
      <c r="N1440" s="2" t="s">
        <v>3566</v>
      </c>
      <c r="O1440" s="2" t="s">
        <v>100</v>
      </c>
      <c r="P1440" s="2" t="s">
        <v>144</v>
      </c>
      <c r="Q1440" s="2" t="str">
        <f t="shared" si="14"/>
        <v>Bill Title: Establishes the Missouri Statewide Mechanical Contractor Licensing Act, Bill Description: Establishes the Missouri Statewide Mechanical Contractor Licensing Act. </v>
      </c>
      <c r="R1440" s="2" t="s">
        <v>3611</v>
      </c>
    </row>
    <row r="1441" ht="15.75" customHeight="1">
      <c r="A1441" s="2" t="s">
        <v>3604</v>
      </c>
      <c r="B1441" s="2" t="s">
        <v>3432</v>
      </c>
      <c r="C1441" s="2" t="s">
        <v>3433</v>
      </c>
      <c r="D1441" s="2" t="s">
        <v>3434</v>
      </c>
      <c r="E1441" s="2" t="s">
        <v>3435</v>
      </c>
      <c r="F1441" s="2" t="s">
        <v>3612</v>
      </c>
      <c r="G1441" s="2" t="s">
        <v>407</v>
      </c>
      <c r="I1441" s="2">
        <v>18.0</v>
      </c>
      <c r="K1441" s="2" t="s">
        <v>3606</v>
      </c>
      <c r="M1441" s="2" t="s">
        <v>3613</v>
      </c>
      <c r="N1441" s="2" t="s">
        <v>3613</v>
      </c>
      <c r="O1441" s="2" t="s">
        <v>143</v>
      </c>
      <c r="P1441" s="2" t="s">
        <v>90</v>
      </c>
      <c r="Q1441" s="2" t="str">
        <f t="shared" si="14"/>
        <v>Bill Title: Modifies several provisions relating to taxation, Bill Description: Modifies several provisions relating to taxation. </v>
      </c>
      <c r="R1441" s="2" t="s">
        <v>3614</v>
      </c>
      <c r="S1441" s="2" t="s">
        <v>145</v>
      </c>
    </row>
    <row r="1442" ht="15.75" customHeight="1">
      <c r="A1442" s="2" t="s">
        <v>3604</v>
      </c>
      <c r="B1442" s="2" t="s">
        <v>3432</v>
      </c>
      <c r="C1442" s="2" t="s">
        <v>3433</v>
      </c>
      <c r="D1442" s="2" t="s">
        <v>3434</v>
      </c>
      <c r="E1442" s="2" t="s">
        <v>3435</v>
      </c>
      <c r="F1442" s="2" t="s">
        <v>3615</v>
      </c>
      <c r="G1442" s="2" t="s">
        <v>407</v>
      </c>
      <c r="I1442" s="2">
        <v>18.0</v>
      </c>
      <c r="K1442" s="2" t="s">
        <v>3606</v>
      </c>
      <c r="M1442" s="2" t="s">
        <v>3616</v>
      </c>
      <c r="N1442" s="2" t="s">
        <v>3616</v>
      </c>
      <c r="O1442" s="2" t="s">
        <v>143</v>
      </c>
      <c r="P1442" s="2" t="s">
        <v>113</v>
      </c>
      <c r="Q1442" s="2" t="str">
        <f t="shared" si="14"/>
        <v>Bill Title: Modifies provisions of law relating to taxation, Bill Description: Modifies provisions of law relating to taxation. </v>
      </c>
      <c r="R1442" s="2" t="s">
        <v>3617</v>
      </c>
    </row>
    <row r="1443" ht="15.75" customHeight="1">
      <c r="A1443" s="2" t="s">
        <v>3604</v>
      </c>
      <c r="B1443" s="2" t="s">
        <v>3432</v>
      </c>
      <c r="C1443" s="2" t="s">
        <v>3433</v>
      </c>
      <c r="D1443" s="2" t="s">
        <v>3434</v>
      </c>
      <c r="E1443" s="2" t="s">
        <v>3435</v>
      </c>
      <c r="F1443" s="2" t="s">
        <v>3618</v>
      </c>
      <c r="G1443" s="2" t="s">
        <v>407</v>
      </c>
      <c r="I1443" s="2">
        <v>14.0</v>
      </c>
      <c r="K1443" s="2" t="s">
        <v>3606</v>
      </c>
      <c r="M1443" s="2" t="s">
        <v>3613</v>
      </c>
      <c r="N1443" s="2" t="s">
        <v>3613</v>
      </c>
      <c r="O1443" s="2" t="s">
        <v>214</v>
      </c>
      <c r="P1443" s="2" t="s">
        <v>3619</v>
      </c>
      <c r="Q1443" s="2" t="str">
        <f t="shared" si="14"/>
        <v>Bill Title: Modifies several provisions relating to taxation, Bill Description: Modifies several provisions relating to taxation. </v>
      </c>
      <c r="R1443" s="2" t="s">
        <v>3620</v>
      </c>
    </row>
    <row r="1444" ht="15.75" customHeight="1">
      <c r="A1444" s="2" t="s">
        <v>3604</v>
      </c>
      <c r="B1444" s="2" t="s">
        <v>3432</v>
      </c>
      <c r="C1444" s="2" t="s">
        <v>3433</v>
      </c>
      <c r="D1444" s="2" t="s">
        <v>3434</v>
      </c>
      <c r="E1444" s="2" t="s">
        <v>3435</v>
      </c>
      <c r="F1444" s="2" t="s">
        <v>3621</v>
      </c>
      <c r="G1444" s="2" t="s">
        <v>407</v>
      </c>
      <c r="I1444" s="2">
        <v>11.0</v>
      </c>
      <c r="K1444" s="2" t="s">
        <v>3606</v>
      </c>
      <c r="M1444" s="2" t="s">
        <v>3622</v>
      </c>
      <c r="N1444" s="2" t="s">
        <v>3622</v>
      </c>
      <c r="O1444" s="2" t="s">
        <v>89</v>
      </c>
      <c r="P1444" s="2" t="s">
        <v>36</v>
      </c>
      <c r="Q1444" s="2" t="str">
        <f t="shared" si="14"/>
        <v>Bill Title: Changes the laws regarding the Manufacturing Jobs Act, the Missouri Job Development Fund, and economic development, Bill Description: Changes the laws regarding the Manufacturing Jobs Act, the Missouri Job Development Fund, and economic development. </v>
      </c>
      <c r="R1444" s="2" t="s">
        <v>3623</v>
      </c>
    </row>
    <row r="1445" ht="15.75" customHeight="1">
      <c r="A1445" s="2" t="s">
        <v>3604</v>
      </c>
      <c r="B1445" s="2" t="s">
        <v>3432</v>
      </c>
      <c r="C1445" s="2" t="s">
        <v>3433</v>
      </c>
      <c r="D1445" s="2" t="s">
        <v>3434</v>
      </c>
      <c r="E1445" s="2" t="s">
        <v>3435</v>
      </c>
      <c r="F1445" s="2" t="s">
        <v>3624</v>
      </c>
      <c r="G1445" s="2" t="s">
        <v>407</v>
      </c>
      <c r="I1445" s="2">
        <v>9.0</v>
      </c>
      <c r="K1445" s="2" t="s">
        <v>3606</v>
      </c>
      <c r="M1445" s="2" t="s">
        <v>3625</v>
      </c>
      <c r="N1445" s="2" t="s">
        <v>3625</v>
      </c>
      <c r="O1445" s="2" t="s">
        <v>214</v>
      </c>
      <c r="P1445" s="2" t="s">
        <v>129</v>
      </c>
      <c r="Q1445" s="2" t="str">
        <f t="shared" si="14"/>
        <v>Bill Title: Modifies requirements for guaranteed energy cost savings contracts, Bill Description: Modifies requirements for guaranteed energy cost savings contracts. </v>
      </c>
      <c r="R1445" s="2" t="s">
        <v>3626</v>
      </c>
      <c r="S1445" s="2" t="s">
        <v>287</v>
      </c>
    </row>
    <row r="1446" ht="15.75" customHeight="1">
      <c r="A1446" s="2" t="s">
        <v>3604</v>
      </c>
      <c r="B1446" s="2" t="s">
        <v>3432</v>
      </c>
      <c r="C1446" s="2" t="s">
        <v>3433</v>
      </c>
      <c r="D1446" s="2" t="s">
        <v>3434</v>
      </c>
      <c r="E1446" s="2" t="s">
        <v>3435</v>
      </c>
      <c r="F1446" s="2" t="s">
        <v>3627</v>
      </c>
      <c r="G1446" s="2" t="s">
        <v>407</v>
      </c>
      <c r="I1446" s="2">
        <v>7.0</v>
      </c>
      <c r="K1446" s="2" t="s">
        <v>3606</v>
      </c>
      <c r="M1446" s="2" t="s">
        <v>3628</v>
      </c>
      <c r="N1446" s="2" t="s">
        <v>3628</v>
      </c>
      <c r="O1446" s="2" t="s">
        <v>214</v>
      </c>
      <c r="P1446" s="2" t="s">
        <v>3629</v>
      </c>
      <c r="Q1446" s="2" t="str">
        <f t="shared" si="14"/>
        <v>Bill Title: Raises the cap on the amount of revenue bonds that may be issued by the Board of Public Buildings, Bill Description: Raises the cap on the amount of revenue bonds that may be issued by the Board of Public Buildings. </v>
      </c>
      <c r="R1446" s="2" t="s">
        <v>3630</v>
      </c>
    </row>
    <row r="1447" ht="15.75" customHeight="1">
      <c r="A1447" s="2" t="s">
        <v>3631</v>
      </c>
      <c r="B1447" s="2" t="s">
        <v>3432</v>
      </c>
      <c r="C1447" s="2" t="s">
        <v>3433</v>
      </c>
      <c r="D1447" s="2" t="s">
        <v>3434</v>
      </c>
      <c r="E1447" s="2" t="s">
        <v>3435</v>
      </c>
      <c r="F1447" s="2" t="s">
        <v>3632</v>
      </c>
      <c r="G1447" s="2" t="s">
        <v>407</v>
      </c>
      <c r="I1447" s="2">
        <v>27.0</v>
      </c>
      <c r="K1447" s="2" t="s">
        <v>3633</v>
      </c>
      <c r="M1447" s="2" t="s">
        <v>3634</v>
      </c>
      <c r="N1447" s="2" t="s">
        <v>3634</v>
      </c>
      <c r="O1447" s="2" t="s">
        <v>92</v>
      </c>
      <c r="P1447" s="2" t="s">
        <v>113</v>
      </c>
      <c r="Q1447" s="2" t="str">
        <f t="shared" si="14"/>
        <v>Bill Title: Establishes a minimum biodiesel fuel content mandate for diesel fuel sold or offered for sale in Missouri, Bill Description: Establishes a minimum biodiesel fuel content mandate for diesel fuel sold or offered for sale in Missouri. </v>
      </c>
      <c r="R1447" s="2" t="s">
        <v>3635</v>
      </c>
      <c r="S1447" s="2" t="s">
        <v>79</v>
      </c>
    </row>
    <row r="1448" ht="15.75" customHeight="1">
      <c r="A1448" s="2" t="s">
        <v>3631</v>
      </c>
      <c r="B1448" s="2" t="s">
        <v>3432</v>
      </c>
      <c r="C1448" s="2" t="s">
        <v>3433</v>
      </c>
      <c r="D1448" s="2" t="s">
        <v>3434</v>
      </c>
      <c r="E1448" s="2" t="s">
        <v>3435</v>
      </c>
      <c r="F1448" s="2" t="s">
        <v>3636</v>
      </c>
      <c r="G1448" s="2" t="s">
        <v>407</v>
      </c>
      <c r="I1448" s="2">
        <v>21.0</v>
      </c>
      <c r="K1448" s="2" t="s">
        <v>3633</v>
      </c>
      <c r="M1448" s="2" t="s">
        <v>3637</v>
      </c>
      <c r="N1448" s="2" t="s">
        <v>3637</v>
      </c>
      <c r="O1448" s="2" t="s">
        <v>568</v>
      </c>
      <c r="P1448" s="2" t="s">
        <v>129</v>
      </c>
      <c r="Q1448" s="2" t="str">
        <f t="shared" si="14"/>
        <v>Bill Title: Modifies provisions relating to the construction of electric transmission lines, Bill Description: Modifies provisions relating to the construction of electric transmission lines. </v>
      </c>
      <c r="R1448" s="2" t="s">
        <v>3638</v>
      </c>
      <c r="S1448" s="2" t="s">
        <v>31</v>
      </c>
    </row>
    <row r="1449" ht="15.75" customHeight="1">
      <c r="A1449" s="2" t="s">
        <v>3631</v>
      </c>
      <c r="B1449" s="2" t="s">
        <v>3432</v>
      </c>
      <c r="C1449" s="2" t="s">
        <v>3433</v>
      </c>
      <c r="D1449" s="2" t="s">
        <v>3434</v>
      </c>
      <c r="E1449" s="2" t="s">
        <v>3435</v>
      </c>
      <c r="F1449" s="2" t="s">
        <v>3639</v>
      </c>
      <c r="G1449" s="2" t="s">
        <v>407</v>
      </c>
      <c r="I1449" s="2">
        <v>17.0</v>
      </c>
      <c r="K1449" s="2" t="s">
        <v>3633</v>
      </c>
      <c r="M1449" s="2" t="s">
        <v>3634</v>
      </c>
      <c r="N1449" s="2" t="s">
        <v>3634</v>
      </c>
      <c r="O1449" s="2" t="s">
        <v>89</v>
      </c>
      <c r="P1449" s="2" t="s">
        <v>1701</v>
      </c>
      <c r="Q1449" s="2" t="str">
        <f t="shared" si="14"/>
        <v>Bill Title: Establishes a minimum biodiesel fuel content mandate for diesel fuel sold or offered for sale in Missouri, Bill Description: Establishes a minimum biodiesel fuel content mandate for diesel fuel sold or offered for sale in Missouri. </v>
      </c>
      <c r="R1449" s="2" t="s">
        <v>3640</v>
      </c>
      <c r="S1449" s="2" t="s">
        <v>79</v>
      </c>
    </row>
    <row r="1450" ht="15.75" customHeight="1">
      <c r="A1450" s="2" t="s">
        <v>3631</v>
      </c>
      <c r="B1450" s="2" t="s">
        <v>3432</v>
      </c>
      <c r="C1450" s="2" t="s">
        <v>3433</v>
      </c>
      <c r="D1450" s="2" t="s">
        <v>3434</v>
      </c>
      <c r="E1450" s="2" t="s">
        <v>3435</v>
      </c>
      <c r="F1450" s="2" t="s">
        <v>3641</v>
      </c>
      <c r="G1450" s="2" t="s">
        <v>407</v>
      </c>
      <c r="I1450" s="2">
        <v>16.0</v>
      </c>
      <c r="K1450" s="2" t="s">
        <v>3633</v>
      </c>
      <c r="M1450" s="2" t="s">
        <v>3642</v>
      </c>
      <c r="N1450" s="2" t="s">
        <v>3642</v>
      </c>
      <c r="O1450" s="2" t="s">
        <v>1558</v>
      </c>
      <c r="P1450" s="2" t="s">
        <v>1059</v>
      </c>
      <c r="Q1450" s="2" t="str">
        <f t="shared" si="14"/>
        <v>Bill Title: Establishes a minimum biodiesel fuel content mandate for diesel fuel sold or offered for sale in Missouri., Bill Description: Establishes a minimum biodiesel fuel content mandate for diesel fuel sold or offered for sale in Missouri.. </v>
      </c>
      <c r="R1450" s="2" t="s">
        <v>3643</v>
      </c>
      <c r="S1450" s="2" t="s">
        <v>79</v>
      </c>
    </row>
    <row r="1451" ht="15.75" customHeight="1">
      <c r="A1451" s="2" t="s">
        <v>3631</v>
      </c>
      <c r="B1451" s="2" t="s">
        <v>3432</v>
      </c>
      <c r="C1451" s="2" t="s">
        <v>3433</v>
      </c>
      <c r="D1451" s="2" t="s">
        <v>3434</v>
      </c>
      <c r="E1451" s="2" t="s">
        <v>3435</v>
      </c>
      <c r="F1451" s="2" t="s">
        <v>3644</v>
      </c>
      <c r="G1451" s="2" t="s">
        <v>407</v>
      </c>
      <c r="I1451" s="2">
        <v>16.0</v>
      </c>
      <c r="K1451" s="2" t="s">
        <v>3633</v>
      </c>
      <c r="M1451" s="2" t="s">
        <v>3634</v>
      </c>
      <c r="N1451" s="2" t="s">
        <v>3634</v>
      </c>
      <c r="O1451" s="2" t="s">
        <v>1558</v>
      </c>
      <c r="P1451" s="2" t="s">
        <v>129</v>
      </c>
      <c r="Q1451" s="2" t="str">
        <f t="shared" si="14"/>
        <v>Bill Title: Establishes a minimum biodiesel fuel content mandate for diesel fuel sold or offered for sale in Missouri, Bill Description: Establishes a minimum biodiesel fuel content mandate for diesel fuel sold or offered for sale in Missouri. </v>
      </c>
      <c r="R1451" s="2" t="s">
        <v>3645</v>
      </c>
      <c r="S1451" s="2" t="s">
        <v>79</v>
      </c>
    </row>
    <row r="1452" ht="15.75" customHeight="1">
      <c r="A1452" s="2" t="s">
        <v>3631</v>
      </c>
      <c r="B1452" s="2" t="s">
        <v>3432</v>
      </c>
      <c r="C1452" s="2" t="s">
        <v>3433</v>
      </c>
      <c r="D1452" s="2" t="s">
        <v>3434</v>
      </c>
      <c r="E1452" s="2" t="s">
        <v>3435</v>
      </c>
      <c r="F1452" s="2" t="s">
        <v>3646</v>
      </c>
      <c r="G1452" s="2" t="s">
        <v>407</v>
      </c>
      <c r="I1452" s="2">
        <v>14.0</v>
      </c>
      <c r="K1452" s="2" t="s">
        <v>3633</v>
      </c>
      <c r="M1452" s="2" t="s">
        <v>3647</v>
      </c>
      <c r="N1452" s="2" t="s">
        <v>3647</v>
      </c>
      <c r="O1452" s="2" t="s">
        <v>568</v>
      </c>
      <c r="P1452" s="2" t="s">
        <v>113</v>
      </c>
      <c r="Q1452" s="2" t="str">
        <f t="shared" si="14"/>
        <v>Bill Title: Modifies provisions for eminent domain for utility purposes, Bill Description: Modifies provisions for eminent domain for utility purposes. </v>
      </c>
      <c r="R1452" s="2" t="s">
        <v>3648</v>
      </c>
      <c r="S1452" s="2" t="s">
        <v>31</v>
      </c>
    </row>
    <row r="1453" ht="15.75" customHeight="1">
      <c r="A1453" s="2" t="s">
        <v>3631</v>
      </c>
      <c r="B1453" s="2" t="s">
        <v>3432</v>
      </c>
      <c r="C1453" s="2" t="s">
        <v>3433</v>
      </c>
      <c r="D1453" s="2" t="s">
        <v>3434</v>
      </c>
      <c r="E1453" s="2" t="s">
        <v>3435</v>
      </c>
      <c r="F1453" s="2" t="s">
        <v>3649</v>
      </c>
      <c r="G1453" s="2" t="s">
        <v>407</v>
      </c>
      <c r="I1453" s="2">
        <v>14.0</v>
      </c>
      <c r="K1453" s="2" t="s">
        <v>3633</v>
      </c>
      <c r="M1453" s="2" t="s">
        <v>3647</v>
      </c>
      <c r="N1453" s="2" t="s">
        <v>3647</v>
      </c>
      <c r="O1453" s="2" t="s">
        <v>568</v>
      </c>
      <c r="P1453" s="2" t="s">
        <v>90</v>
      </c>
      <c r="Q1453" s="2" t="str">
        <f t="shared" si="14"/>
        <v>Bill Title: Modifies provisions for eminent domain for utility purposes, Bill Description: Modifies provisions for eminent domain for utility purposes. </v>
      </c>
      <c r="R1453" s="2" t="s">
        <v>3650</v>
      </c>
      <c r="S1453" s="2" t="s">
        <v>31</v>
      </c>
    </row>
    <row r="1454" ht="15.75" customHeight="1">
      <c r="A1454" s="2" t="s">
        <v>3631</v>
      </c>
      <c r="B1454" s="2" t="s">
        <v>3432</v>
      </c>
      <c r="C1454" s="2" t="s">
        <v>3433</v>
      </c>
      <c r="D1454" s="2" t="s">
        <v>3434</v>
      </c>
      <c r="E1454" s="2" t="s">
        <v>3435</v>
      </c>
      <c r="F1454" s="2" t="s">
        <v>3651</v>
      </c>
      <c r="G1454" s="2" t="s">
        <v>407</v>
      </c>
      <c r="I1454" s="2">
        <v>14.0</v>
      </c>
      <c r="K1454" s="2" t="s">
        <v>3633</v>
      </c>
      <c r="M1454" s="2" t="s">
        <v>3652</v>
      </c>
      <c r="N1454" s="2" t="s">
        <v>3652</v>
      </c>
      <c r="O1454" s="2" t="s">
        <v>63</v>
      </c>
      <c r="P1454" s="2" t="s">
        <v>93</v>
      </c>
      <c r="Q1454" s="2" t="str">
        <f t="shared" si="14"/>
        <v>Bill Title: Modifies provisions relating to the power of eminent domain for utility purposes, Bill Description: Modifies provisions relating to the power of eminent domain for utility purposes. </v>
      </c>
      <c r="R1454" s="2" t="s">
        <v>3653</v>
      </c>
      <c r="S1454" s="2" t="s">
        <v>31</v>
      </c>
    </row>
    <row r="1455" ht="15.75" customHeight="1">
      <c r="A1455" s="2" t="s">
        <v>3631</v>
      </c>
      <c r="B1455" s="2" t="s">
        <v>3432</v>
      </c>
      <c r="C1455" s="2" t="s">
        <v>3433</v>
      </c>
      <c r="D1455" s="2" t="s">
        <v>3434</v>
      </c>
      <c r="E1455" s="2" t="s">
        <v>3435</v>
      </c>
      <c r="F1455" s="2" t="s">
        <v>3654</v>
      </c>
      <c r="G1455" s="2" t="s">
        <v>407</v>
      </c>
      <c r="I1455" s="2">
        <v>14.0</v>
      </c>
      <c r="K1455" s="2" t="s">
        <v>3633</v>
      </c>
      <c r="M1455" s="2" t="s">
        <v>3652</v>
      </c>
      <c r="N1455" s="2" t="s">
        <v>3652</v>
      </c>
      <c r="O1455" s="2" t="s">
        <v>63</v>
      </c>
      <c r="P1455" s="2" t="s">
        <v>1388</v>
      </c>
      <c r="Q1455" s="2" t="str">
        <f t="shared" si="14"/>
        <v>Bill Title: Modifies provisions relating to the power of eminent domain for utility purposes, Bill Description: Modifies provisions relating to the power of eminent domain for utility purposes. </v>
      </c>
      <c r="R1455" s="2" t="s">
        <v>3655</v>
      </c>
      <c r="S1455" s="2" t="s">
        <v>31</v>
      </c>
    </row>
    <row r="1456" ht="15.75" customHeight="1">
      <c r="A1456" s="2" t="s">
        <v>3631</v>
      </c>
      <c r="B1456" s="2" t="s">
        <v>3432</v>
      </c>
      <c r="C1456" s="2" t="s">
        <v>3433</v>
      </c>
      <c r="D1456" s="2" t="s">
        <v>3434</v>
      </c>
      <c r="E1456" s="2" t="s">
        <v>3435</v>
      </c>
      <c r="F1456" s="2" t="s">
        <v>3656</v>
      </c>
      <c r="G1456" s="2" t="s">
        <v>407</v>
      </c>
      <c r="I1456" s="2">
        <v>11.0</v>
      </c>
      <c r="K1456" s="2" t="s">
        <v>3633</v>
      </c>
      <c r="M1456" s="2" t="s">
        <v>3657</v>
      </c>
      <c r="N1456" s="2" t="s">
        <v>3657</v>
      </c>
      <c r="O1456" s="2" t="s">
        <v>504</v>
      </c>
      <c r="P1456" s="2" t="s">
        <v>93</v>
      </c>
      <c r="Q1456" s="2" t="str">
        <f t="shared" si="14"/>
        <v>Bill Title: Modifies various provisions governing agricultural economic opportunities, Bill Description: Modifies various provisions governing agricultural economic opportunities. </v>
      </c>
      <c r="R1456" s="2" t="s">
        <v>3658</v>
      </c>
      <c r="S1456" s="2" t="s">
        <v>145</v>
      </c>
    </row>
    <row r="1457" ht="15.75" customHeight="1">
      <c r="A1457" s="2" t="s">
        <v>3631</v>
      </c>
      <c r="B1457" s="2" t="s">
        <v>3432</v>
      </c>
      <c r="C1457" s="2" t="s">
        <v>3433</v>
      </c>
      <c r="D1457" s="2" t="s">
        <v>3434</v>
      </c>
      <c r="E1457" s="2" t="s">
        <v>3435</v>
      </c>
      <c r="F1457" s="2" t="s">
        <v>3659</v>
      </c>
      <c r="G1457" s="2" t="s">
        <v>407</v>
      </c>
      <c r="I1457" s="2">
        <v>9.0</v>
      </c>
      <c r="K1457" s="2" t="s">
        <v>3633</v>
      </c>
      <c r="M1457" s="2" t="s">
        <v>3660</v>
      </c>
      <c r="N1457" s="2" t="s">
        <v>3660</v>
      </c>
      <c r="O1457" s="2" t="s">
        <v>92</v>
      </c>
      <c r="P1457" s="2" t="s">
        <v>93</v>
      </c>
      <c r="Q1457" s="2" t="str">
        <f t="shared" si="14"/>
        <v>Bill Title: Establishes the Agri-Ready County Designation Program, Bill Description: Establishes the Agri-Ready County Designation Program. </v>
      </c>
      <c r="R1457" s="2" t="s">
        <v>3661</v>
      </c>
    </row>
    <row r="1458" ht="15.75" customHeight="1">
      <c r="A1458" s="2" t="s">
        <v>3631</v>
      </c>
      <c r="B1458" s="2" t="s">
        <v>3432</v>
      </c>
      <c r="C1458" s="2" t="s">
        <v>3433</v>
      </c>
      <c r="D1458" s="2" t="s">
        <v>3434</v>
      </c>
      <c r="E1458" s="2" t="s">
        <v>3435</v>
      </c>
      <c r="F1458" s="2" t="s">
        <v>3662</v>
      </c>
      <c r="G1458" s="2" t="s">
        <v>407</v>
      </c>
      <c r="I1458" s="2">
        <v>7.0</v>
      </c>
      <c r="K1458" s="2" t="s">
        <v>3633</v>
      </c>
      <c r="M1458" s="2" t="s">
        <v>3663</v>
      </c>
      <c r="N1458" s="2" t="s">
        <v>3663</v>
      </c>
      <c r="O1458" s="2" t="s">
        <v>2030</v>
      </c>
      <c r="P1458" s="2" t="s">
        <v>90</v>
      </c>
      <c r="Q1458" s="2" t="str">
        <f t="shared" si="14"/>
        <v>Bill Title: Repeals certain vehicle safety inspection requirements, Bill Description: Repeals certain vehicle safety inspection requirements. </v>
      </c>
      <c r="R1458" s="2" t="s">
        <v>3664</v>
      </c>
    </row>
    <row r="1459" ht="15.75" customHeight="1">
      <c r="A1459" s="2" t="s">
        <v>3631</v>
      </c>
      <c r="B1459" s="2" t="s">
        <v>3432</v>
      </c>
      <c r="C1459" s="2" t="s">
        <v>3433</v>
      </c>
      <c r="D1459" s="2" t="s">
        <v>3434</v>
      </c>
      <c r="E1459" s="2" t="s">
        <v>3435</v>
      </c>
      <c r="F1459" s="2" t="s">
        <v>3665</v>
      </c>
      <c r="G1459" s="2" t="s">
        <v>407</v>
      </c>
      <c r="I1459" s="2">
        <v>7.0</v>
      </c>
      <c r="K1459" s="2" t="s">
        <v>3633</v>
      </c>
      <c r="M1459" s="2" t="s">
        <v>3663</v>
      </c>
      <c r="N1459" s="2" t="s">
        <v>3663</v>
      </c>
      <c r="O1459" s="2" t="s">
        <v>2030</v>
      </c>
      <c r="P1459" s="2" t="s">
        <v>90</v>
      </c>
      <c r="Q1459" s="2" t="str">
        <f t="shared" si="14"/>
        <v>Bill Title: Repeals certain vehicle safety inspection requirements, Bill Description: Repeals certain vehicle safety inspection requirements. </v>
      </c>
      <c r="R1459" s="2" t="s">
        <v>3666</v>
      </c>
    </row>
    <row r="1460" ht="15.75" customHeight="1">
      <c r="A1460" s="2" t="s">
        <v>3631</v>
      </c>
      <c r="B1460" s="2" t="s">
        <v>3432</v>
      </c>
      <c r="C1460" s="2" t="s">
        <v>3433</v>
      </c>
      <c r="D1460" s="2" t="s">
        <v>3434</v>
      </c>
      <c r="E1460" s="2" t="s">
        <v>3435</v>
      </c>
      <c r="F1460" s="2" t="s">
        <v>3667</v>
      </c>
      <c r="G1460" s="2" t="s">
        <v>407</v>
      </c>
      <c r="I1460" s="2">
        <v>7.0</v>
      </c>
      <c r="K1460" s="2" t="s">
        <v>3633</v>
      </c>
      <c r="M1460" s="2" t="s">
        <v>3668</v>
      </c>
      <c r="N1460" s="2" t="s">
        <v>3668</v>
      </c>
      <c r="O1460" s="2" t="s">
        <v>89</v>
      </c>
      <c r="P1460" s="2" t="s">
        <v>93</v>
      </c>
      <c r="Q1460" s="2" t="str">
        <f t="shared" si="14"/>
        <v>Bill Title: Repeals the requirement that all motor vehicles must obtain an inspection before the vehicle may be licensed, Bill Description: Repeals the requirement that all motor vehicles must obtain an inspection before the vehicle may be licensed. </v>
      </c>
      <c r="R1460" s="2" t="s">
        <v>3669</v>
      </c>
    </row>
    <row r="1461" ht="15.75" customHeight="1">
      <c r="A1461" s="2" t="s">
        <v>3631</v>
      </c>
      <c r="B1461" s="2" t="s">
        <v>3432</v>
      </c>
      <c r="C1461" s="2" t="s">
        <v>3433</v>
      </c>
      <c r="D1461" s="2" t="s">
        <v>3434</v>
      </c>
      <c r="E1461" s="2" t="s">
        <v>3435</v>
      </c>
      <c r="F1461" s="2" t="s">
        <v>3670</v>
      </c>
      <c r="G1461" s="2" t="s">
        <v>407</v>
      </c>
      <c r="I1461" s="2">
        <v>6.0</v>
      </c>
      <c r="K1461" s="2" t="s">
        <v>3633</v>
      </c>
      <c r="M1461" s="2" t="s">
        <v>3671</v>
      </c>
      <c r="N1461" s="2" t="s">
        <v>3671</v>
      </c>
      <c r="O1461" s="2" t="s">
        <v>89</v>
      </c>
      <c r="P1461" s="2" t="s">
        <v>93</v>
      </c>
      <c r="Q1461" s="2" t="str">
        <f t="shared" si="14"/>
        <v>Bill Title: Modifies provisions relating to agriculture, Bill Description: Modifies provisions relating to agriculture. </v>
      </c>
      <c r="R1461" s="2" t="s">
        <v>3672</v>
      </c>
      <c r="S1461" s="2" t="s">
        <v>65</v>
      </c>
    </row>
    <row r="1462" ht="15.75" customHeight="1">
      <c r="A1462" s="2" t="s">
        <v>3631</v>
      </c>
      <c r="B1462" s="2" t="s">
        <v>3432</v>
      </c>
      <c r="C1462" s="2" t="s">
        <v>3433</v>
      </c>
      <c r="D1462" s="2" t="s">
        <v>3434</v>
      </c>
      <c r="E1462" s="2" t="s">
        <v>3435</v>
      </c>
      <c r="F1462" s="2" t="s">
        <v>3673</v>
      </c>
      <c r="G1462" s="2" t="s">
        <v>407</v>
      </c>
      <c r="I1462" s="2">
        <v>6.0</v>
      </c>
      <c r="K1462" s="2" t="s">
        <v>3633</v>
      </c>
      <c r="M1462" s="2" t="s">
        <v>3674</v>
      </c>
      <c r="N1462" s="2" t="s">
        <v>3674</v>
      </c>
      <c r="O1462" s="2" t="s">
        <v>504</v>
      </c>
      <c r="P1462" s="2" t="s">
        <v>93</v>
      </c>
      <c r="Q1462" s="2" t="str">
        <f t="shared" si="14"/>
        <v>Bill Title: Creates tax credits for producers of biodiesel fuels, Bill Description: Creates tax credits for producers of biodiesel fuels. </v>
      </c>
      <c r="R1462" s="2" t="s">
        <v>3675</v>
      </c>
      <c r="S1462" s="2" t="s">
        <v>145</v>
      </c>
    </row>
    <row r="1463" ht="15.75" customHeight="1">
      <c r="A1463" s="2" t="s">
        <v>3631</v>
      </c>
      <c r="B1463" s="2" t="s">
        <v>3432</v>
      </c>
      <c r="C1463" s="2" t="s">
        <v>3433</v>
      </c>
      <c r="D1463" s="2" t="s">
        <v>3434</v>
      </c>
      <c r="E1463" s="2" t="s">
        <v>3435</v>
      </c>
      <c r="F1463" s="2" t="s">
        <v>3676</v>
      </c>
      <c r="G1463" s="2" t="s">
        <v>407</v>
      </c>
      <c r="I1463" s="2">
        <v>6.0</v>
      </c>
      <c r="K1463" s="2" t="s">
        <v>3633</v>
      </c>
      <c r="M1463" s="2" t="s">
        <v>3677</v>
      </c>
      <c r="N1463" s="2" t="s">
        <v>3677</v>
      </c>
      <c r="O1463" s="2" t="s">
        <v>92</v>
      </c>
      <c r="P1463" s="2" t="s">
        <v>93</v>
      </c>
      <c r="Q1463" s="2" t="str">
        <f t="shared" si="14"/>
        <v>Bill Title: Authorizes a tax credit for the sale of ethanol fuel, Bill Description: Authorizes a tax credit for the sale of ethanol fuel. </v>
      </c>
      <c r="R1463" s="2" t="s">
        <v>3678</v>
      </c>
      <c r="S1463" s="2" t="s">
        <v>145</v>
      </c>
    </row>
    <row r="1464" ht="15.75" customHeight="1">
      <c r="A1464" s="2" t="s">
        <v>3679</v>
      </c>
      <c r="B1464" s="2" t="s">
        <v>3432</v>
      </c>
      <c r="C1464" s="2" t="s">
        <v>3433</v>
      </c>
      <c r="D1464" s="2" t="s">
        <v>3434</v>
      </c>
      <c r="E1464" s="2" t="s">
        <v>3435</v>
      </c>
      <c r="F1464" s="2" t="s">
        <v>3680</v>
      </c>
      <c r="G1464" s="2" t="s">
        <v>407</v>
      </c>
      <c r="I1464" s="2">
        <v>55.0</v>
      </c>
      <c r="K1464" s="2" t="s">
        <v>3681</v>
      </c>
      <c r="M1464" s="2" t="s">
        <v>3597</v>
      </c>
      <c r="N1464" s="2" t="s">
        <v>3597</v>
      </c>
      <c r="O1464" s="2" t="s">
        <v>3439</v>
      </c>
      <c r="P1464" s="2" t="s">
        <v>93</v>
      </c>
      <c r="Q1464" s="2" t="str">
        <f t="shared" si="14"/>
        <v>Bill Title: Modifies provisions relating to transportation, Bill Description: Modifies provisions relating to transportation. </v>
      </c>
      <c r="R1464" s="2" t="s">
        <v>3682</v>
      </c>
      <c r="S1464" s="2" t="s">
        <v>79</v>
      </c>
    </row>
    <row r="1465" ht="15.75" customHeight="1">
      <c r="A1465" s="2" t="s">
        <v>3679</v>
      </c>
      <c r="B1465" s="2" t="s">
        <v>3432</v>
      </c>
      <c r="C1465" s="2" t="s">
        <v>3433</v>
      </c>
      <c r="D1465" s="2" t="s">
        <v>3434</v>
      </c>
      <c r="E1465" s="2" t="s">
        <v>3435</v>
      </c>
      <c r="F1465" s="2" t="s">
        <v>3683</v>
      </c>
      <c r="G1465" s="2" t="s">
        <v>407</v>
      </c>
      <c r="I1465" s="2">
        <v>24.0</v>
      </c>
      <c r="K1465" s="2" t="s">
        <v>3681</v>
      </c>
      <c r="M1465" s="2" t="s">
        <v>3684</v>
      </c>
      <c r="N1465" s="2" t="s">
        <v>3684</v>
      </c>
      <c r="O1465" s="2" t="s">
        <v>3685</v>
      </c>
      <c r="P1465" s="2" t="s">
        <v>93</v>
      </c>
      <c r="Q1465" s="2" t="str">
        <f t="shared" si="14"/>
        <v>Bill Title: Increases the motor fuel tax, Bill Description: Increases the motor fuel tax. </v>
      </c>
      <c r="R1465" s="2" t="s">
        <v>3686</v>
      </c>
      <c r="S1465" s="2" t="s">
        <v>79</v>
      </c>
    </row>
    <row r="1466" ht="15.75" customHeight="1">
      <c r="A1466" s="2" t="s">
        <v>3679</v>
      </c>
      <c r="B1466" s="2" t="s">
        <v>3432</v>
      </c>
      <c r="C1466" s="2" t="s">
        <v>3433</v>
      </c>
      <c r="D1466" s="2" t="s">
        <v>3434</v>
      </c>
      <c r="E1466" s="2" t="s">
        <v>3435</v>
      </c>
      <c r="F1466" s="2" t="s">
        <v>3687</v>
      </c>
      <c r="G1466" s="2" t="s">
        <v>407</v>
      </c>
      <c r="I1466" s="2">
        <v>23.0</v>
      </c>
      <c r="K1466" s="2" t="s">
        <v>3681</v>
      </c>
      <c r="M1466" s="2" t="s">
        <v>3688</v>
      </c>
      <c r="N1466" s="2" t="s">
        <v>3688</v>
      </c>
      <c r="O1466" s="2" t="s">
        <v>3689</v>
      </c>
      <c r="P1466" s="2" t="s">
        <v>93</v>
      </c>
      <c r="Q1466" s="2" t="str">
        <f t="shared" si="14"/>
        <v>Bill Title: Authorizes, upon voter approval, a ten-cent tax increase on motor fuel and twelve-cent tax increase on diesel fuel, Bill Description: Authorizes, upon voter approval, a ten-cent tax increase on motor fuel and twelve-cent tax increase on diesel fuel. </v>
      </c>
      <c r="R1466" s="2" t="s">
        <v>3690</v>
      </c>
      <c r="S1466" s="2" t="s">
        <v>79</v>
      </c>
    </row>
    <row r="1467" ht="15.75" customHeight="1">
      <c r="A1467" s="2" t="s">
        <v>3679</v>
      </c>
      <c r="B1467" s="2" t="s">
        <v>3432</v>
      </c>
      <c r="C1467" s="2" t="s">
        <v>3433</v>
      </c>
      <c r="D1467" s="2" t="s">
        <v>3434</v>
      </c>
      <c r="E1467" s="2" t="s">
        <v>3435</v>
      </c>
      <c r="F1467" s="2" t="s">
        <v>3691</v>
      </c>
      <c r="G1467" s="2" t="s">
        <v>407</v>
      </c>
      <c r="I1467" s="2">
        <v>22.0</v>
      </c>
      <c r="K1467" s="2" t="s">
        <v>3681</v>
      </c>
      <c r="M1467" s="2" t="s">
        <v>3692</v>
      </c>
      <c r="N1467" s="2" t="s">
        <v>3692</v>
      </c>
      <c r="O1467" s="2" t="s">
        <v>3689</v>
      </c>
      <c r="P1467" s="2" t="s">
        <v>93</v>
      </c>
      <c r="Q1467" s="2" t="str">
        <f t="shared" si="14"/>
        <v>Bill Title: Authorizes, upon voter approval, a ten-cent tax increase on motor fuel, Bill Description: Authorizes, upon voter approval, a ten-cent tax increase on motor fuel. </v>
      </c>
      <c r="R1467" s="2" t="s">
        <v>3693</v>
      </c>
      <c r="S1467" s="2" t="s">
        <v>145</v>
      </c>
    </row>
    <row r="1468" ht="15.75" customHeight="1">
      <c r="A1468" s="2" t="s">
        <v>3679</v>
      </c>
      <c r="B1468" s="2" t="s">
        <v>3432</v>
      </c>
      <c r="C1468" s="2" t="s">
        <v>3433</v>
      </c>
      <c r="D1468" s="2" t="s">
        <v>3434</v>
      </c>
      <c r="E1468" s="2" t="s">
        <v>3435</v>
      </c>
      <c r="F1468" s="2" t="s">
        <v>3694</v>
      </c>
      <c r="G1468" s="2" t="s">
        <v>407</v>
      </c>
      <c r="I1468" s="2">
        <v>21.0</v>
      </c>
      <c r="K1468" s="2" t="s">
        <v>3681</v>
      </c>
      <c r="M1468" s="2" t="s">
        <v>3695</v>
      </c>
      <c r="N1468" s="2" t="s">
        <v>3695</v>
      </c>
      <c r="O1468" s="2" t="s">
        <v>3696</v>
      </c>
      <c r="P1468" s="2" t="s">
        <v>90</v>
      </c>
      <c r="Q1468" s="2" t="str">
        <f t="shared" si="14"/>
        <v>Bill Title: Increases taxes on motor fuels, Bill Description: Increases taxes on motor fuels. </v>
      </c>
      <c r="R1468" s="2" t="s">
        <v>3697</v>
      </c>
      <c r="S1468" s="2" t="s">
        <v>79</v>
      </c>
    </row>
    <row r="1469" ht="15.75" customHeight="1">
      <c r="A1469" s="2" t="s">
        <v>3679</v>
      </c>
      <c r="B1469" s="2" t="s">
        <v>3432</v>
      </c>
      <c r="C1469" s="2" t="s">
        <v>3433</v>
      </c>
      <c r="D1469" s="2" t="s">
        <v>3434</v>
      </c>
      <c r="E1469" s="2" t="s">
        <v>3435</v>
      </c>
      <c r="F1469" s="2" t="s">
        <v>3698</v>
      </c>
      <c r="G1469" s="2" t="s">
        <v>407</v>
      </c>
      <c r="I1469" s="2">
        <v>19.0</v>
      </c>
      <c r="K1469" s="2" t="s">
        <v>3681</v>
      </c>
      <c r="M1469" s="2" t="s">
        <v>3699</v>
      </c>
      <c r="N1469" s="2" t="s">
        <v>3699</v>
      </c>
      <c r="O1469" s="2" t="s">
        <v>3700</v>
      </c>
      <c r="P1469" s="2" t="s">
        <v>90</v>
      </c>
      <c r="Q1469" s="2" t="str">
        <f t="shared" si="14"/>
        <v>Bill Title: Changes the law regarding motor fuel fees, Bill Description: Changes the law regarding motor fuel fees. </v>
      </c>
      <c r="R1469" s="2" t="s">
        <v>3701</v>
      </c>
      <c r="S1469" s="2" t="s">
        <v>79</v>
      </c>
    </row>
    <row r="1470" ht="15.75" customHeight="1">
      <c r="A1470" s="2" t="s">
        <v>3679</v>
      </c>
      <c r="B1470" s="2" t="s">
        <v>3432</v>
      </c>
      <c r="C1470" s="2" t="s">
        <v>3433</v>
      </c>
      <c r="D1470" s="2" t="s">
        <v>3434</v>
      </c>
      <c r="E1470" s="2" t="s">
        <v>3435</v>
      </c>
      <c r="F1470" s="2" t="s">
        <v>3702</v>
      </c>
      <c r="G1470" s="2" t="s">
        <v>407</v>
      </c>
      <c r="I1470" s="2">
        <v>15.0</v>
      </c>
      <c r="K1470" s="2" t="s">
        <v>3681</v>
      </c>
      <c r="M1470" s="2" t="s">
        <v>3703</v>
      </c>
      <c r="N1470" s="2" t="s">
        <v>3703</v>
      </c>
      <c r="O1470" s="2" t="s">
        <v>3685</v>
      </c>
      <c r="P1470" s="2" t="s">
        <v>90</v>
      </c>
      <c r="Q1470" s="2" t="str">
        <f t="shared" si="14"/>
        <v>Bill Title: Raises taxes on fuels and increases fuel decal fees, Bill Description: Raises taxes on fuels and increases fuel decal fees. </v>
      </c>
      <c r="R1470" s="2" t="s">
        <v>3704</v>
      </c>
      <c r="S1470" s="2" t="s">
        <v>79</v>
      </c>
    </row>
    <row r="1471" ht="15.75" customHeight="1">
      <c r="A1471" s="2" t="s">
        <v>3679</v>
      </c>
      <c r="B1471" s="2" t="s">
        <v>3432</v>
      </c>
      <c r="C1471" s="2" t="s">
        <v>3433</v>
      </c>
      <c r="D1471" s="2" t="s">
        <v>3434</v>
      </c>
      <c r="E1471" s="2" t="s">
        <v>3435</v>
      </c>
      <c r="F1471" s="2" t="s">
        <v>3705</v>
      </c>
      <c r="G1471" s="2" t="s">
        <v>407</v>
      </c>
      <c r="I1471" s="2">
        <v>6.0</v>
      </c>
      <c r="K1471" s="2" t="s">
        <v>3681</v>
      </c>
      <c r="M1471" s="2" t="s">
        <v>3706</v>
      </c>
      <c r="N1471" s="2" t="s">
        <v>3706</v>
      </c>
      <c r="O1471" s="2" t="s">
        <v>2396</v>
      </c>
      <c r="P1471" s="2" t="s">
        <v>93</v>
      </c>
      <c r="Q1471" s="2" t="str">
        <f t="shared" si="14"/>
        <v>Bill Title: Replaces the current motor vehicle registration fee system with a system based on fuel economy, Bill Description: Replaces the current motor vehicle registration fee system with a system based on fuel economy. </v>
      </c>
      <c r="R1471" s="2" t="s">
        <v>3704</v>
      </c>
      <c r="S1471" s="2" t="s">
        <v>79</v>
      </c>
    </row>
    <row r="1472" ht="15.75" customHeight="1">
      <c r="A1472" s="2" t="s">
        <v>3707</v>
      </c>
      <c r="B1472" s="2" t="s">
        <v>3446</v>
      </c>
      <c r="C1472" s="2" t="s">
        <v>3433</v>
      </c>
      <c r="D1472" s="2" t="s">
        <v>3434</v>
      </c>
      <c r="E1472" s="2" t="s">
        <v>3435</v>
      </c>
      <c r="F1472" s="2" t="s">
        <v>3708</v>
      </c>
      <c r="G1472" s="2" t="s">
        <v>407</v>
      </c>
      <c r="I1472" s="2">
        <v>20.0</v>
      </c>
      <c r="K1472" s="2" t="s">
        <v>3709</v>
      </c>
      <c r="M1472" s="2" t="s">
        <v>3710</v>
      </c>
      <c r="N1472" s="2" t="s">
        <v>3710</v>
      </c>
      <c r="O1472" s="2" t="s">
        <v>63</v>
      </c>
      <c r="P1472" s="2" t="s">
        <v>90</v>
      </c>
      <c r="Q1472" s="2" t="str">
        <f t="shared" si="14"/>
        <v>Bill Title: Requires the General Assembly to pass legislation to establish an open, competitive retail electric energy market, Bill Description: Requires the General Assembly to pass legislation to establish an open, competitive retail electric energy market. </v>
      </c>
      <c r="R1472" s="2" t="s">
        <v>3701</v>
      </c>
    </row>
    <row r="1473" ht="15.75" customHeight="1">
      <c r="A1473" s="2" t="s">
        <v>3707</v>
      </c>
      <c r="B1473" s="2" t="s">
        <v>3446</v>
      </c>
      <c r="C1473" s="2" t="s">
        <v>3433</v>
      </c>
      <c r="D1473" s="2" t="s">
        <v>3434</v>
      </c>
      <c r="E1473" s="2" t="s">
        <v>3435</v>
      </c>
      <c r="F1473" s="2" t="s">
        <v>3711</v>
      </c>
      <c r="G1473" s="2" t="s">
        <v>407</v>
      </c>
      <c r="I1473" s="2">
        <v>13.0</v>
      </c>
      <c r="K1473" s="2" t="s">
        <v>3709</v>
      </c>
      <c r="M1473" s="2" t="s">
        <v>3712</v>
      </c>
      <c r="N1473" s="2" t="s">
        <v>3712</v>
      </c>
      <c r="O1473" s="2" t="s">
        <v>63</v>
      </c>
      <c r="P1473" s="2" t="s">
        <v>24</v>
      </c>
      <c r="Q1473" s="2" t="str">
        <f t="shared" si="14"/>
        <v>Bill Title: Modifies provisions relating to rural electric cooperatives, Bill Description: Modifies provisions relating to rural electric cooperatives. </v>
      </c>
      <c r="R1473" s="2" t="s">
        <v>3713</v>
      </c>
      <c r="S1473" s="2" t="s">
        <v>65</v>
      </c>
    </row>
    <row r="1474" ht="15.75" customHeight="1">
      <c r="A1474" s="2" t="s">
        <v>3707</v>
      </c>
      <c r="B1474" s="2" t="s">
        <v>3446</v>
      </c>
      <c r="C1474" s="2" t="s">
        <v>3433</v>
      </c>
      <c r="D1474" s="2" t="s">
        <v>3434</v>
      </c>
      <c r="E1474" s="2" t="s">
        <v>3435</v>
      </c>
      <c r="F1474" s="2" t="s">
        <v>3714</v>
      </c>
      <c r="G1474" s="2" t="s">
        <v>407</v>
      </c>
      <c r="I1474" s="2">
        <v>11.0</v>
      </c>
      <c r="K1474" s="2" t="s">
        <v>3709</v>
      </c>
      <c r="M1474" s="2" t="s">
        <v>3715</v>
      </c>
      <c r="N1474" s="2" t="s">
        <v>3715</v>
      </c>
      <c r="O1474" s="2" t="s">
        <v>1248</v>
      </c>
      <c r="P1474" s="2" t="s">
        <v>24</v>
      </c>
      <c r="Q1474" s="2" t="str">
        <f t="shared" si="14"/>
        <v>Bill Title: Changes the laws regarding the Net Metering and Easy Connection Act, Bill Description: Changes the laws regarding the Net Metering and Easy Connection Act. </v>
      </c>
      <c r="R1474" s="2" t="s">
        <v>3716</v>
      </c>
      <c r="S1474" s="2" t="s">
        <v>44</v>
      </c>
    </row>
    <row r="1475" ht="15.75" customHeight="1">
      <c r="A1475" s="2" t="s">
        <v>3707</v>
      </c>
      <c r="B1475" s="2" t="s">
        <v>3446</v>
      </c>
      <c r="C1475" s="2" t="s">
        <v>3433</v>
      </c>
      <c r="D1475" s="2" t="s">
        <v>3434</v>
      </c>
      <c r="E1475" s="2" t="s">
        <v>3435</v>
      </c>
      <c r="F1475" s="2" t="s">
        <v>3717</v>
      </c>
      <c r="G1475" s="2" t="s">
        <v>407</v>
      </c>
      <c r="I1475" s="2">
        <v>10.0</v>
      </c>
      <c r="K1475" s="2" t="s">
        <v>3709</v>
      </c>
      <c r="M1475" s="2" t="s">
        <v>3718</v>
      </c>
      <c r="N1475" s="2" t="s">
        <v>3718</v>
      </c>
      <c r="O1475" s="2" t="s">
        <v>89</v>
      </c>
      <c r="P1475" s="2" t="s">
        <v>536</v>
      </c>
      <c r="Q1475" s="2" t="str">
        <f t="shared" si="14"/>
        <v>Bill Title: Prohibits customers of electric utilities from subsidizing electric vehicle charging stations, Bill Description: Prohibits customers of electric utilities from subsidizing electric vehicle charging stations. </v>
      </c>
      <c r="R1475" s="2" t="s">
        <v>3719</v>
      </c>
      <c r="S1475" s="2" t="s">
        <v>79</v>
      </c>
    </row>
    <row r="1476" ht="15.75" customHeight="1">
      <c r="A1476" s="2" t="s">
        <v>3707</v>
      </c>
      <c r="B1476" s="2" t="s">
        <v>3446</v>
      </c>
      <c r="C1476" s="2" t="s">
        <v>3433</v>
      </c>
      <c r="D1476" s="2" t="s">
        <v>3434</v>
      </c>
      <c r="E1476" s="2" t="s">
        <v>3435</v>
      </c>
      <c r="F1476" s="2" t="s">
        <v>3720</v>
      </c>
      <c r="G1476" s="2" t="s">
        <v>407</v>
      </c>
      <c r="I1476" s="2">
        <v>9.0</v>
      </c>
      <c r="K1476" s="2" t="s">
        <v>3709</v>
      </c>
      <c r="M1476" s="2" t="s">
        <v>3721</v>
      </c>
      <c r="N1476" s="2" t="s">
        <v>3721</v>
      </c>
      <c r="O1476" s="2" t="s">
        <v>63</v>
      </c>
      <c r="P1476" s="2" t="s">
        <v>536</v>
      </c>
      <c r="Q1476" s="2" t="str">
        <f t="shared" si="14"/>
        <v>Bill Title: Modifies provisions for the sale of municipally owned utilities., Bill Description: Modifies provisions for the sale of municipally owned utilities.. </v>
      </c>
      <c r="R1476" s="2" t="s">
        <v>3722</v>
      </c>
      <c r="S1476" s="2" t="s">
        <v>65</v>
      </c>
    </row>
    <row r="1477" ht="15.75" customHeight="1">
      <c r="A1477" s="2" t="s">
        <v>3707</v>
      </c>
      <c r="B1477" s="2" t="s">
        <v>3446</v>
      </c>
      <c r="C1477" s="2" t="s">
        <v>3433</v>
      </c>
      <c r="D1477" s="2" t="s">
        <v>3434</v>
      </c>
      <c r="E1477" s="2" t="s">
        <v>3435</v>
      </c>
      <c r="F1477" s="2" t="s">
        <v>3723</v>
      </c>
      <c r="G1477" s="2" t="s">
        <v>407</v>
      </c>
      <c r="I1477" s="2">
        <v>8.0</v>
      </c>
      <c r="K1477" s="2" t="s">
        <v>3709</v>
      </c>
      <c r="M1477" s="2" t="s">
        <v>3710</v>
      </c>
      <c r="N1477" s="2" t="s">
        <v>3710</v>
      </c>
      <c r="O1477" s="2" t="s">
        <v>63</v>
      </c>
      <c r="P1477" s="2" t="s">
        <v>3724</v>
      </c>
      <c r="Q1477" s="2" t="str">
        <f t="shared" si="14"/>
        <v>Bill Title: Requires the General Assembly to pass legislation to establish an open, competitive retail electric energy market, Bill Description: Requires the General Assembly to pass legislation to establish an open, competitive retail electric energy market. </v>
      </c>
      <c r="R1477" s="2" t="s">
        <v>3725</v>
      </c>
    </row>
    <row r="1478" ht="15.75" customHeight="1">
      <c r="A1478" s="2" t="s">
        <v>3707</v>
      </c>
      <c r="B1478" s="2" t="s">
        <v>3446</v>
      </c>
      <c r="C1478" s="2" t="s">
        <v>3433</v>
      </c>
      <c r="D1478" s="2" t="s">
        <v>3434</v>
      </c>
      <c r="E1478" s="2" t="s">
        <v>3435</v>
      </c>
      <c r="F1478" s="2" t="s">
        <v>3726</v>
      </c>
      <c r="G1478" s="2" t="s">
        <v>407</v>
      </c>
      <c r="I1478" s="2">
        <v>8.0</v>
      </c>
      <c r="K1478" s="2" t="s">
        <v>3709</v>
      </c>
      <c r="M1478" s="2" t="s">
        <v>3727</v>
      </c>
      <c r="N1478" s="2" t="s">
        <v>3727</v>
      </c>
      <c r="O1478" s="2" t="s">
        <v>63</v>
      </c>
      <c r="P1478" s="2" t="s">
        <v>3728</v>
      </c>
      <c r="Q1478" s="2" t="str">
        <f t="shared" si="14"/>
        <v>Bill Title: Modifies provisions relating to service territories of retail electric service providers, Bill Description: Modifies provisions relating to service territories of retail electric service providers. </v>
      </c>
      <c r="R1478" s="2" t="s">
        <v>3729</v>
      </c>
      <c r="S1478" s="2" t="s">
        <v>31</v>
      </c>
    </row>
    <row r="1479" ht="15.75" customHeight="1">
      <c r="A1479" s="2" t="s">
        <v>3707</v>
      </c>
      <c r="B1479" s="2" t="s">
        <v>3446</v>
      </c>
      <c r="C1479" s="2" t="s">
        <v>3433</v>
      </c>
      <c r="D1479" s="2" t="s">
        <v>3434</v>
      </c>
      <c r="E1479" s="2" t="s">
        <v>3435</v>
      </c>
      <c r="F1479" s="2" t="s">
        <v>3730</v>
      </c>
      <c r="G1479" s="2" t="s">
        <v>407</v>
      </c>
      <c r="I1479" s="2">
        <v>8.0</v>
      </c>
      <c r="K1479" s="2" t="s">
        <v>3709</v>
      </c>
      <c r="M1479" s="2" t="s">
        <v>3731</v>
      </c>
      <c r="N1479" s="2" t="s">
        <v>3731</v>
      </c>
      <c r="O1479" s="2" t="s">
        <v>35</v>
      </c>
      <c r="P1479" s="2" t="s">
        <v>3728</v>
      </c>
      <c r="Q1479" s="2" t="str">
        <f t="shared" si="14"/>
        <v>Bill Title: Establishes the Renewable Energy Act and repeals the Renewable Energy Standard enacted by Proposition C in 2008, Bill Description: Establishes the Renewable Energy Act and repeals the Renewable Energy Standard enacted by Proposition C in 2008. </v>
      </c>
      <c r="R1479" s="2" t="s">
        <v>3732</v>
      </c>
    </row>
    <row r="1480" ht="15.75" customHeight="1">
      <c r="A1480" s="2" t="s">
        <v>3707</v>
      </c>
      <c r="B1480" s="2" t="s">
        <v>3446</v>
      </c>
      <c r="C1480" s="2" t="s">
        <v>3433</v>
      </c>
      <c r="D1480" s="2" t="s">
        <v>3434</v>
      </c>
      <c r="E1480" s="2" t="s">
        <v>3435</v>
      </c>
      <c r="F1480" s="2" t="s">
        <v>3733</v>
      </c>
      <c r="G1480" s="2" t="s">
        <v>407</v>
      </c>
      <c r="I1480" s="2">
        <v>7.0</v>
      </c>
      <c r="K1480" s="2" t="s">
        <v>3709</v>
      </c>
      <c r="M1480" s="2" t="s">
        <v>3734</v>
      </c>
      <c r="N1480" s="2" t="s">
        <v>3734</v>
      </c>
      <c r="O1480" s="2" t="s">
        <v>1002</v>
      </c>
      <c r="P1480" s="2" t="s">
        <v>967</v>
      </c>
      <c r="Q1480" s="2" t="str">
        <f t="shared" si="14"/>
        <v>Bill Title: Creates a community solar pilot program, Bill Description: Creates a community solar pilot program. </v>
      </c>
      <c r="R1480" s="2" t="s">
        <v>3735</v>
      </c>
      <c r="S1480" s="2" t="s">
        <v>44</v>
      </c>
    </row>
    <row r="1481" ht="15.75" customHeight="1">
      <c r="A1481" s="2" t="s">
        <v>3707</v>
      </c>
      <c r="B1481" s="2" t="s">
        <v>3446</v>
      </c>
      <c r="C1481" s="2" t="s">
        <v>3433</v>
      </c>
      <c r="D1481" s="2" t="s">
        <v>3434</v>
      </c>
      <c r="E1481" s="2" t="s">
        <v>3435</v>
      </c>
      <c r="F1481" s="2" t="s">
        <v>3736</v>
      </c>
      <c r="G1481" s="2" t="s">
        <v>407</v>
      </c>
      <c r="I1481" s="2">
        <v>7.0</v>
      </c>
      <c r="K1481" s="2" t="s">
        <v>3709</v>
      </c>
      <c r="M1481" s="2" t="s">
        <v>3737</v>
      </c>
      <c r="N1481" s="2" t="s">
        <v>3737</v>
      </c>
      <c r="O1481" s="2" t="s">
        <v>23</v>
      </c>
      <c r="P1481" s="2" t="s">
        <v>967</v>
      </c>
      <c r="Q1481" s="2" t="str">
        <f t="shared" si="14"/>
        <v>Bill Title: Modifies the civil penalty for violating federally mandated natural gas safety standards, Bill Description: Modifies the civil penalty for violating federally mandated natural gas safety standards. </v>
      </c>
      <c r="R1481" s="2" t="s">
        <v>3738</v>
      </c>
      <c r="S1481" s="2" t="s">
        <v>31</v>
      </c>
    </row>
    <row r="1482" ht="15.75" customHeight="1">
      <c r="A1482" s="2" t="s">
        <v>3707</v>
      </c>
      <c r="B1482" s="2" t="s">
        <v>3446</v>
      </c>
      <c r="C1482" s="2" t="s">
        <v>3433</v>
      </c>
      <c r="D1482" s="2" t="s">
        <v>3434</v>
      </c>
      <c r="E1482" s="2" t="s">
        <v>3435</v>
      </c>
      <c r="F1482" s="2" t="s">
        <v>3739</v>
      </c>
      <c r="G1482" s="2" t="s">
        <v>407</v>
      </c>
      <c r="I1482" s="2">
        <v>7.0</v>
      </c>
      <c r="K1482" s="2" t="s">
        <v>3709</v>
      </c>
      <c r="M1482" s="2" t="s">
        <v>3740</v>
      </c>
      <c r="N1482" s="2" t="s">
        <v>3740</v>
      </c>
      <c r="O1482" s="2" t="s">
        <v>72</v>
      </c>
      <c r="P1482" s="2" t="s">
        <v>101</v>
      </c>
      <c r="Q1482" s="2" t="str">
        <f t="shared" si="14"/>
        <v>Bill Title: Requires the Department of Natural Resources to prepare a regulatory impact report when submitting a state implementation plan to the Environmental Protection Agency, Bill Description: Requires the Department of Natural Resources to prepare a regulatory impact report when submitting a state implementation plan to the Environmental Protection Agency. </v>
      </c>
      <c r="R1482" s="2" t="s">
        <v>3741</v>
      </c>
      <c r="S1482" s="2" t="s">
        <v>172</v>
      </c>
    </row>
    <row r="1483" ht="15.75" customHeight="1">
      <c r="A1483" s="2" t="s">
        <v>3707</v>
      </c>
      <c r="B1483" s="2" t="s">
        <v>3446</v>
      </c>
      <c r="C1483" s="2" t="s">
        <v>3433</v>
      </c>
      <c r="D1483" s="2" t="s">
        <v>3434</v>
      </c>
      <c r="E1483" s="2" t="s">
        <v>3435</v>
      </c>
      <c r="F1483" s="2" t="s">
        <v>3742</v>
      </c>
      <c r="G1483" s="2" t="s">
        <v>407</v>
      </c>
      <c r="I1483" s="2">
        <v>7.0</v>
      </c>
      <c r="K1483" s="2" t="s">
        <v>3709</v>
      </c>
      <c r="M1483" s="2" t="s">
        <v>3743</v>
      </c>
      <c r="N1483" s="2" t="s">
        <v>3743</v>
      </c>
      <c r="O1483" s="2" t="s">
        <v>183</v>
      </c>
      <c r="P1483" s="2" t="s">
        <v>1345</v>
      </c>
      <c r="Q1483" s="2" t="str">
        <f t="shared" si="14"/>
        <v>Bill Title: Changes the laws regarding environmental standards, Bill Description: Changes the laws regarding environmental standards. </v>
      </c>
      <c r="R1483" s="2" t="s">
        <v>3744</v>
      </c>
    </row>
    <row r="1484" ht="15.75" customHeight="1">
      <c r="A1484" s="2" t="s">
        <v>3707</v>
      </c>
      <c r="B1484" s="2" t="s">
        <v>3446</v>
      </c>
      <c r="C1484" s="2" t="s">
        <v>3433</v>
      </c>
      <c r="D1484" s="2" t="s">
        <v>3434</v>
      </c>
      <c r="E1484" s="2" t="s">
        <v>3435</v>
      </c>
      <c r="F1484" s="2" t="s">
        <v>3745</v>
      </c>
      <c r="G1484" s="2" t="s">
        <v>407</v>
      </c>
      <c r="I1484" s="2">
        <v>5.0</v>
      </c>
      <c r="K1484" s="2" t="s">
        <v>3709</v>
      </c>
      <c r="M1484" s="2" t="s">
        <v>3746</v>
      </c>
      <c r="N1484" s="2" t="s">
        <v>3746</v>
      </c>
      <c r="O1484" s="2" t="s">
        <v>1279</v>
      </c>
      <c r="P1484" s="2" t="s">
        <v>3747</v>
      </c>
      <c r="Q1484" s="2" t="str">
        <f t="shared" si="14"/>
        <v>Bill Title: Modifies provisions relating to community solar gardens, Bill Description: Modifies provisions relating to community solar gardens. </v>
      </c>
      <c r="R1484" s="2" t="s">
        <v>3748</v>
      </c>
      <c r="S1484" s="2" t="s">
        <v>44</v>
      </c>
    </row>
    <row r="1485" ht="15.75" customHeight="1">
      <c r="A1485" s="2" t="s">
        <v>3749</v>
      </c>
      <c r="B1485" s="2" t="s">
        <v>3446</v>
      </c>
      <c r="C1485" s="2" t="s">
        <v>3433</v>
      </c>
      <c r="D1485" s="2" t="s">
        <v>3434</v>
      </c>
      <c r="E1485" s="2" t="s">
        <v>3435</v>
      </c>
      <c r="F1485" s="2" t="s">
        <v>3750</v>
      </c>
      <c r="G1485" s="2" t="s">
        <v>407</v>
      </c>
      <c r="I1485" s="2">
        <v>13.0</v>
      </c>
      <c r="K1485" s="2" t="s">
        <v>3751</v>
      </c>
      <c r="M1485" s="2" t="s">
        <v>3465</v>
      </c>
      <c r="N1485" s="2" t="s">
        <v>3465</v>
      </c>
      <c r="O1485" s="2" t="s">
        <v>63</v>
      </c>
      <c r="P1485" s="2" t="s">
        <v>3752</v>
      </c>
      <c r="Q1485" s="2" t="str">
        <f t="shared" si="14"/>
        <v>Bill Title: Modifies provisions relating to utilities, Bill Description: Modifies provisions relating to utilities. </v>
      </c>
      <c r="R1485" s="2" t="s">
        <v>3753</v>
      </c>
      <c r="S1485" s="2" t="s">
        <v>65</v>
      </c>
    </row>
    <row r="1486" ht="15.75" customHeight="1">
      <c r="A1486" s="2" t="s">
        <v>3749</v>
      </c>
      <c r="B1486" s="2" t="s">
        <v>3446</v>
      </c>
      <c r="C1486" s="2" t="s">
        <v>3433</v>
      </c>
      <c r="D1486" s="2" t="s">
        <v>3434</v>
      </c>
      <c r="E1486" s="2" t="s">
        <v>3435</v>
      </c>
      <c r="F1486" s="2" t="s">
        <v>3754</v>
      </c>
      <c r="G1486" s="2" t="s">
        <v>407</v>
      </c>
      <c r="I1486" s="2">
        <v>11.0</v>
      </c>
      <c r="K1486" s="2" t="s">
        <v>3751</v>
      </c>
      <c r="M1486" s="2" t="s">
        <v>3755</v>
      </c>
      <c r="N1486" s="2" t="s">
        <v>3755</v>
      </c>
      <c r="O1486" s="2" t="s">
        <v>128</v>
      </c>
      <c r="P1486" s="2" t="s">
        <v>3752</v>
      </c>
      <c r="Q1486" s="2" t="str">
        <f t="shared" si="14"/>
        <v>Bill Title: Defines wind farms as local property for property tax assessments of electric companies, Bill Description: Defines wind farms as local property for property tax assessments of electric companies. </v>
      </c>
      <c r="R1486" s="2" t="s">
        <v>3756</v>
      </c>
      <c r="S1486" s="2" t="s">
        <v>65</v>
      </c>
    </row>
    <row r="1487" ht="15.75" customHeight="1">
      <c r="A1487" s="2" t="s">
        <v>3749</v>
      </c>
      <c r="B1487" s="2" t="s">
        <v>3446</v>
      </c>
      <c r="C1487" s="2" t="s">
        <v>3433</v>
      </c>
      <c r="D1487" s="2" t="s">
        <v>3434</v>
      </c>
      <c r="E1487" s="2" t="s">
        <v>3435</v>
      </c>
      <c r="F1487" s="2" t="s">
        <v>3757</v>
      </c>
      <c r="G1487" s="2" t="s">
        <v>407</v>
      </c>
      <c r="I1487" s="2">
        <v>11.0</v>
      </c>
      <c r="K1487" s="2" t="s">
        <v>3751</v>
      </c>
      <c r="M1487" s="2" t="s">
        <v>3758</v>
      </c>
      <c r="N1487" s="2" t="s">
        <v>3758</v>
      </c>
      <c r="O1487" s="2" t="s">
        <v>3759</v>
      </c>
      <c r="P1487" s="2" t="s">
        <v>3760</v>
      </c>
      <c r="Q1487" s="2" t="str">
        <f t="shared" si="14"/>
        <v>Bill Title: Modifies provisions relating to electrical corporations, Bill Description: Modifies provisions relating to electrical corporations. </v>
      </c>
      <c r="R1487" s="2" t="s">
        <v>3761</v>
      </c>
      <c r="S1487" s="2" t="s">
        <v>65</v>
      </c>
    </row>
    <row r="1488" ht="15.75" customHeight="1">
      <c r="A1488" s="2" t="s">
        <v>3749</v>
      </c>
      <c r="B1488" s="2" t="s">
        <v>3446</v>
      </c>
      <c r="C1488" s="2" t="s">
        <v>3433</v>
      </c>
      <c r="D1488" s="2" t="s">
        <v>3434</v>
      </c>
      <c r="E1488" s="2" t="s">
        <v>3435</v>
      </c>
      <c r="F1488" s="2" t="s">
        <v>3762</v>
      </c>
      <c r="G1488" s="2" t="s">
        <v>407</v>
      </c>
      <c r="I1488" s="2">
        <v>9.0</v>
      </c>
      <c r="K1488" s="2" t="s">
        <v>3751</v>
      </c>
      <c r="M1488" s="2" t="s">
        <v>3763</v>
      </c>
      <c r="N1488" s="2" t="s">
        <v>3763</v>
      </c>
      <c r="O1488" s="2" t="s">
        <v>89</v>
      </c>
      <c r="P1488" s="2" t="s">
        <v>215</v>
      </c>
      <c r="Q1488" s="2" t="str">
        <f t="shared" si="14"/>
        <v>Bill Title: Modifies provisions relating to electric vehicle charging stations, Bill Description: Modifies provisions relating to electric vehicle charging stations. </v>
      </c>
      <c r="R1488" s="2" t="s">
        <v>3764</v>
      </c>
      <c r="S1488" s="2" t="s">
        <v>79</v>
      </c>
    </row>
    <row r="1489" ht="15.75" customHeight="1">
      <c r="A1489" s="2" t="s">
        <v>3749</v>
      </c>
      <c r="B1489" s="2" t="s">
        <v>3446</v>
      </c>
      <c r="C1489" s="2" t="s">
        <v>3433</v>
      </c>
      <c r="D1489" s="2" t="s">
        <v>3434</v>
      </c>
      <c r="E1489" s="2" t="s">
        <v>3435</v>
      </c>
      <c r="F1489" s="2" t="s">
        <v>3765</v>
      </c>
      <c r="G1489" s="2" t="s">
        <v>407</v>
      </c>
      <c r="I1489" s="2">
        <v>9.0</v>
      </c>
      <c r="K1489" s="2" t="s">
        <v>3751</v>
      </c>
      <c r="M1489" s="2" t="s">
        <v>3465</v>
      </c>
      <c r="N1489" s="2" t="s">
        <v>3465</v>
      </c>
      <c r="O1489" s="2" t="s">
        <v>3766</v>
      </c>
      <c r="P1489" s="2" t="s">
        <v>129</v>
      </c>
      <c r="Q1489" s="2" t="str">
        <f t="shared" si="14"/>
        <v>Bill Title: Modifies provisions relating to utilities, Bill Description: Modifies provisions relating to utilities. </v>
      </c>
      <c r="R1489" s="2" t="s">
        <v>3767</v>
      </c>
      <c r="S1489" s="2" t="s">
        <v>65</v>
      </c>
    </row>
    <row r="1490" ht="15.75" customHeight="1">
      <c r="A1490" s="2" t="s">
        <v>3749</v>
      </c>
      <c r="B1490" s="2" t="s">
        <v>3446</v>
      </c>
      <c r="C1490" s="2" t="s">
        <v>3433</v>
      </c>
      <c r="D1490" s="2" t="s">
        <v>3434</v>
      </c>
      <c r="E1490" s="2" t="s">
        <v>3435</v>
      </c>
      <c r="F1490" s="2" t="s">
        <v>3768</v>
      </c>
      <c r="G1490" s="2" t="s">
        <v>407</v>
      </c>
      <c r="I1490" s="2">
        <v>8.0</v>
      </c>
      <c r="K1490" s="2" t="s">
        <v>3751</v>
      </c>
      <c r="M1490" s="2" t="s">
        <v>3465</v>
      </c>
      <c r="N1490" s="2" t="s">
        <v>3465</v>
      </c>
      <c r="O1490" s="2" t="s">
        <v>1002</v>
      </c>
      <c r="P1490" s="2" t="s">
        <v>101</v>
      </c>
      <c r="Q1490" s="2" t="str">
        <f t="shared" si="14"/>
        <v>Bill Title: Modifies provisions relating to utilities, Bill Description: Modifies provisions relating to utilities. </v>
      </c>
      <c r="R1490" s="2" t="s">
        <v>3769</v>
      </c>
      <c r="S1490" s="2" t="s">
        <v>44</v>
      </c>
    </row>
    <row r="1491" ht="15.75" customHeight="1">
      <c r="A1491" s="2" t="s">
        <v>3749</v>
      </c>
      <c r="B1491" s="2" t="s">
        <v>3446</v>
      </c>
      <c r="C1491" s="2" t="s">
        <v>3433</v>
      </c>
      <c r="D1491" s="2" t="s">
        <v>3434</v>
      </c>
      <c r="E1491" s="2" t="s">
        <v>3435</v>
      </c>
      <c r="F1491" s="2" t="s">
        <v>3770</v>
      </c>
      <c r="G1491" s="2" t="s">
        <v>407</v>
      </c>
      <c r="I1491" s="2">
        <v>7.0</v>
      </c>
      <c r="K1491" s="2" t="s">
        <v>3751</v>
      </c>
      <c r="M1491" s="2" t="s">
        <v>3771</v>
      </c>
      <c r="N1491" s="2" t="s">
        <v>3771</v>
      </c>
      <c r="O1491" s="2" t="s">
        <v>100</v>
      </c>
      <c r="P1491" s="2" t="s">
        <v>129</v>
      </c>
      <c r="Q1491" s="2" t="str">
        <f t="shared" si="14"/>
        <v>Bill Title: Establishes the Targeted Industrial Manufacturing Enhancement Zones Act, Bill Description: Establishes the Targeted Industrial Manufacturing Enhancement Zones Act. </v>
      </c>
      <c r="R1491" s="2" t="s">
        <v>3772</v>
      </c>
    </row>
    <row r="1492" ht="15.75" customHeight="1">
      <c r="A1492" s="2" t="s">
        <v>3749</v>
      </c>
      <c r="B1492" s="2" t="s">
        <v>3446</v>
      </c>
      <c r="C1492" s="2" t="s">
        <v>3433</v>
      </c>
      <c r="D1492" s="2" t="s">
        <v>3434</v>
      </c>
      <c r="E1492" s="2" t="s">
        <v>3435</v>
      </c>
      <c r="F1492" s="2" t="s">
        <v>3773</v>
      </c>
      <c r="G1492" s="2" t="s">
        <v>407</v>
      </c>
      <c r="I1492" s="2">
        <v>7.0</v>
      </c>
      <c r="K1492" s="2" t="s">
        <v>3751</v>
      </c>
      <c r="M1492" s="2" t="s">
        <v>3774</v>
      </c>
      <c r="N1492" s="2" t="s">
        <v>3774</v>
      </c>
      <c r="O1492" s="2" t="s">
        <v>100</v>
      </c>
      <c r="P1492" s="2" t="s">
        <v>3775</v>
      </c>
      <c r="Q1492" s="2" t="str">
        <f t="shared" si="14"/>
        <v>Bill Title: Specifies that restrictive covenants shall not limit or prohibit the installation of rooftop solar panels or solar collectors, Bill Description: Specifies that restrictive covenants shall not limit or prohibit the installation of rooftop solar panels or solar collectors. </v>
      </c>
      <c r="R1492" s="2" t="s">
        <v>3776</v>
      </c>
      <c r="S1492" s="2" t="s">
        <v>44</v>
      </c>
    </row>
    <row r="1493" ht="15.75" customHeight="1">
      <c r="A1493" s="2" t="s">
        <v>3749</v>
      </c>
      <c r="B1493" s="2" t="s">
        <v>3446</v>
      </c>
      <c r="C1493" s="2" t="s">
        <v>3433</v>
      </c>
      <c r="D1493" s="2" t="s">
        <v>3434</v>
      </c>
      <c r="E1493" s="2" t="s">
        <v>3435</v>
      </c>
      <c r="F1493" s="2" t="s">
        <v>3777</v>
      </c>
      <c r="G1493" s="2" t="s">
        <v>407</v>
      </c>
      <c r="I1493" s="2">
        <v>7.0</v>
      </c>
      <c r="K1493" s="2" t="s">
        <v>3751</v>
      </c>
      <c r="M1493" s="2" t="s">
        <v>3778</v>
      </c>
      <c r="N1493" s="2" t="s">
        <v>3778</v>
      </c>
      <c r="O1493" s="2" t="s">
        <v>92</v>
      </c>
      <c r="P1493" s="2" t="s">
        <v>129</v>
      </c>
      <c r="Q1493" s="2" t="str">
        <f t="shared" si="14"/>
        <v>Bill Title: Authorizes an income tax credit for a taxpayer who uses processed biomass engineered fiber fuel, Bill Description: Authorizes an income tax credit for a taxpayer who uses processed biomass engineered fiber fuel. </v>
      </c>
      <c r="R1493" s="2" t="s">
        <v>3779</v>
      </c>
      <c r="S1493" s="2" t="s">
        <v>145</v>
      </c>
    </row>
    <row r="1494" ht="15.75" customHeight="1">
      <c r="A1494" s="2" t="s">
        <v>3749</v>
      </c>
      <c r="B1494" s="2" t="s">
        <v>3446</v>
      </c>
      <c r="C1494" s="2" t="s">
        <v>3433</v>
      </c>
      <c r="D1494" s="2" t="s">
        <v>3434</v>
      </c>
      <c r="E1494" s="2" t="s">
        <v>3435</v>
      </c>
      <c r="F1494" s="2" t="s">
        <v>3780</v>
      </c>
      <c r="G1494" s="2" t="s">
        <v>407</v>
      </c>
      <c r="I1494" s="2">
        <v>6.0</v>
      </c>
      <c r="K1494" s="2" t="s">
        <v>3751</v>
      </c>
      <c r="M1494" s="2" t="s">
        <v>3781</v>
      </c>
      <c r="N1494" s="2" t="s">
        <v>3781</v>
      </c>
      <c r="O1494" s="2" t="s">
        <v>3782</v>
      </c>
      <c r="P1494" s="2" t="s">
        <v>129</v>
      </c>
      <c r="Q1494" s="2" t="str">
        <f t="shared" si="14"/>
        <v>Bill Title: Authorizes a sales tax exemption for the purchase of certain solar energy systems, Bill Description: Authorizes a sales tax exemption for the purchase of certain solar energy systems. </v>
      </c>
      <c r="R1494" s="2" t="s">
        <v>3783</v>
      </c>
      <c r="S1494" s="2" t="s">
        <v>145</v>
      </c>
    </row>
    <row r="1495" ht="15.75" customHeight="1">
      <c r="A1495" s="2" t="s">
        <v>3749</v>
      </c>
      <c r="B1495" s="2" t="s">
        <v>3446</v>
      </c>
      <c r="C1495" s="2" t="s">
        <v>3433</v>
      </c>
      <c r="D1495" s="2" t="s">
        <v>3434</v>
      </c>
      <c r="E1495" s="2" t="s">
        <v>3435</v>
      </c>
      <c r="F1495" s="2" t="s">
        <v>3784</v>
      </c>
      <c r="G1495" s="2" t="s">
        <v>407</v>
      </c>
      <c r="I1495" s="2">
        <v>6.0</v>
      </c>
      <c r="K1495" s="2" t="s">
        <v>3751</v>
      </c>
      <c r="M1495" s="2" t="s">
        <v>3785</v>
      </c>
      <c r="N1495" s="2" t="s">
        <v>3785</v>
      </c>
      <c r="O1495" s="2" t="s">
        <v>112</v>
      </c>
      <c r="P1495" s="2" t="s">
        <v>1148</v>
      </c>
      <c r="Q1495" s="2" t="str">
        <f t="shared" si="14"/>
        <v>Bill Title: Requires that the comprehensive state energy plan be reviewed by the Division of Energy by January 1, 2020, and biennially thereafter, and updated if necessary, Bill Description: Requires that the comprehensive state energy plan be reviewed by the Division of Energy by January 1, 2020, and biennially thereafter, and updated if necessary. </v>
      </c>
      <c r="R1495" s="2" t="s">
        <v>3786</v>
      </c>
      <c r="S1495" s="2" t="s">
        <v>65</v>
      </c>
    </row>
    <row r="1496" ht="15.75" customHeight="1">
      <c r="A1496" s="2" t="s">
        <v>3749</v>
      </c>
      <c r="B1496" s="2" t="s">
        <v>3446</v>
      </c>
      <c r="C1496" s="2" t="s">
        <v>3433</v>
      </c>
      <c r="D1496" s="2" t="s">
        <v>3434</v>
      </c>
      <c r="E1496" s="2" t="s">
        <v>3435</v>
      </c>
      <c r="F1496" s="2" t="s">
        <v>3787</v>
      </c>
      <c r="G1496" s="2" t="s">
        <v>407</v>
      </c>
      <c r="I1496" s="2">
        <v>6.0</v>
      </c>
      <c r="K1496" s="2" t="s">
        <v>3751</v>
      </c>
      <c r="M1496" s="2" t="s">
        <v>3788</v>
      </c>
      <c r="N1496" s="2" t="s">
        <v>3788</v>
      </c>
      <c r="O1496" s="2" t="s">
        <v>112</v>
      </c>
      <c r="P1496" s="2" t="s">
        <v>36</v>
      </c>
      <c r="Q1496" s="2" t="str">
        <f t="shared" si="14"/>
        <v>Bill Title: Specifies that the Division of Energy shall review and update, if necessary, the Missouri Comprehensive State Energy Plan, Bill Description: Specifies that the Division of Energy shall review and update, if necessary, the Missouri Comprehensive State Energy Plan. </v>
      </c>
      <c r="R1496" s="2" t="s">
        <v>3789</v>
      </c>
      <c r="S1496" s="2" t="s">
        <v>31</v>
      </c>
    </row>
    <row r="1497" ht="15.75" customHeight="1">
      <c r="A1497" s="2" t="s">
        <v>3749</v>
      </c>
      <c r="B1497" s="2" t="s">
        <v>3446</v>
      </c>
      <c r="C1497" s="2" t="s">
        <v>3433</v>
      </c>
      <c r="D1497" s="2" t="s">
        <v>3434</v>
      </c>
      <c r="E1497" s="2" t="s">
        <v>3435</v>
      </c>
      <c r="F1497" s="2" t="s">
        <v>3790</v>
      </c>
      <c r="G1497" s="2" t="s">
        <v>407</v>
      </c>
      <c r="I1497" s="2">
        <v>6.0</v>
      </c>
      <c r="K1497" s="2" t="s">
        <v>3751</v>
      </c>
      <c r="M1497" s="2" t="s">
        <v>3791</v>
      </c>
      <c r="N1497" s="2" t="s">
        <v>3791</v>
      </c>
      <c r="O1497" s="2" t="s">
        <v>3792</v>
      </c>
      <c r="P1497" s="2" t="s">
        <v>129</v>
      </c>
      <c r="Q1497" s="2" t="str">
        <f t="shared" si="14"/>
        <v>Bill Title: Changes the laws regarding the streamlined sales and use tax agreement, tax amnesty, the community development district tax, income tax, sales and use taxes, use tax nexus, and the transportation development tax, Bill Description: Changes the laws regarding the streamlined sales and use tax agreement, tax amnesty, the community development district tax, income tax, sales and use taxes, use tax nexus, and the transportation development tax. </v>
      </c>
      <c r="R1497" s="2" t="s">
        <v>3793</v>
      </c>
      <c r="S1497" s="2" t="s">
        <v>25</v>
      </c>
    </row>
    <row r="1498" ht="15.75" customHeight="1">
      <c r="A1498" s="2" t="s">
        <v>3749</v>
      </c>
      <c r="B1498" s="2" t="s">
        <v>3446</v>
      </c>
      <c r="C1498" s="2" t="s">
        <v>3433</v>
      </c>
      <c r="D1498" s="2" t="s">
        <v>3434</v>
      </c>
      <c r="E1498" s="2" t="s">
        <v>3435</v>
      </c>
      <c r="F1498" s="2" t="s">
        <v>3794</v>
      </c>
      <c r="G1498" s="2" t="s">
        <v>407</v>
      </c>
      <c r="I1498" s="2">
        <v>6.0</v>
      </c>
      <c r="K1498" s="2" t="s">
        <v>3751</v>
      </c>
      <c r="M1498" s="2" t="s">
        <v>3795</v>
      </c>
      <c r="N1498" s="2" t="s">
        <v>3795</v>
      </c>
      <c r="O1498" s="2" t="s">
        <v>89</v>
      </c>
      <c r="P1498" s="2" t="s">
        <v>73</v>
      </c>
      <c r="Q1498" s="2" t="str">
        <f t="shared" si="14"/>
        <v>Bill Title: Specifies measurement standards and tax rates for compressed and liquefied natural gas as a motor fuel and removes them from the provisions regarding alternative fuel decal and tax requirements, Bill Description: Specifies measurement standards and tax rates for compressed and liquefied natural gas as a motor fuel and removes them from the provisions regarding alternative fuel decal and tax requirements. </v>
      </c>
      <c r="R1498" s="2" t="s">
        <v>3796</v>
      </c>
      <c r="S1498" s="2" t="s">
        <v>79</v>
      </c>
    </row>
    <row r="1499" ht="15.75" customHeight="1">
      <c r="A1499" s="2" t="s">
        <v>3749</v>
      </c>
      <c r="B1499" s="2" t="s">
        <v>3446</v>
      </c>
      <c r="C1499" s="2" t="s">
        <v>3433</v>
      </c>
      <c r="D1499" s="2" t="s">
        <v>3434</v>
      </c>
      <c r="E1499" s="2" t="s">
        <v>3435</v>
      </c>
      <c r="F1499" s="2" t="s">
        <v>3797</v>
      </c>
      <c r="G1499" s="2" t="s">
        <v>407</v>
      </c>
      <c r="I1499" s="2">
        <v>5.0</v>
      </c>
      <c r="K1499" s="2" t="s">
        <v>3751</v>
      </c>
      <c r="M1499" s="2" t="s">
        <v>3798</v>
      </c>
      <c r="N1499" s="2" t="s">
        <v>3798</v>
      </c>
      <c r="O1499" s="2" t="s">
        <v>103</v>
      </c>
      <c r="P1499" s="2" t="s">
        <v>1194</v>
      </c>
      <c r="Q1499" s="2" t="str">
        <f t="shared" si="14"/>
        <v>Bill Title: Modifies provisions relating to renewable energy, Bill Description: Modifies provisions relating to renewable energy. </v>
      </c>
      <c r="R1499" s="2" t="s">
        <v>3799</v>
      </c>
      <c r="S1499" s="2" t="s">
        <v>44</v>
      </c>
    </row>
    <row r="1500" ht="15.75" customHeight="1">
      <c r="A1500" s="2" t="s">
        <v>3749</v>
      </c>
      <c r="B1500" s="2" t="s">
        <v>3446</v>
      </c>
      <c r="C1500" s="2" t="s">
        <v>3433</v>
      </c>
      <c r="D1500" s="2" t="s">
        <v>3434</v>
      </c>
      <c r="E1500" s="2" t="s">
        <v>3435</v>
      </c>
      <c r="F1500" s="2" t="s">
        <v>3800</v>
      </c>
      <c r="G1500" s="2" t="s">
        <v>407</v>
      </c>
      <c r="I1500" s="2">
        <v>5.0</v>
      </c>
      <c r="K1500" s="2" t="s">
        <v>3751</v>
      </c>
      <c r="M1500" s="2" t="s">
        <v>3801</v>
      </c>
      <c r="N1500" s="2" t="s">
        <v>3801</v>
      </c>
      <c r="O1500" s="2" t="s">
        <v>3802</v>
      </c>
      <c r="P1500" s="2" t="s">
        <v>24</v>
      </c>
      <c r="Q1500" s="2" t="str">
        <f t="shared" si="14"/>
        <v>Bill Title: Modifies provisions relating to utilities., Bill Description: Modifies provisions relating to utilities.. </v>
      </c>
      <c r="R1500" s="2" t="s">
        <v>3803</v>
      </c>
      <c r="S1500" s="2" t="s">
        <v>65</v>
      </c>
    </row>
    <row r="1501" ht="15.75" customHeight="1">
      <c r="A1501" s="2" t="s">
        <v>3749</v>
      </c>
      <c r="B1501" s="2" t="s">
        <v>3446</v>
      </c>
      <c r="C1501" s="2" t="s">
        <v>3433</v>
      </c>
      <c r="D1501" s="2" t="s">
        <v>3434</v>
      </c>
      <c r="E1501" s="2" t="s">
        <v>3435</v>
      </c>
      <c r="F1501" s="2" t="s">
        <v>3804</v>
      </c>
      <c r="G1501" s="2" t="s">
        <v>407</v>
      </c>
      <c r="I1501" s="2">
        <v>5.0</v>
      </c>
      <c r="K1501" s="2" t="s">
        <v>3751</v>
      </c>
      <c r="M1501" s="2" t="s">
        <v>3805</v>
      </c>
      <c r="N1501" s="2" t="s">
        <v>3805</v>
      </c>
      <c r="O1501" s="2" t="s">
        <v>112</v>
      </c>
      <c r="P1501" s="2" t="s">
        <v>129</v>
      </c>
      <c r="Q1501" s="2" t="str">
        <f t="shared" si="14"/>
        <v>Bill Title: Modifies provisions relating to the distribution of energy, Bill Description: Modifies provisions relating to the distribution of energy. </v>
      </c>
      <c r="R1501" s="2" t="s">
        <v>3806</v>
      </c>
      <c r="S1501" s="2" t="s">
        <v>31</v>
      </c>
    </row>
    <row r="1502" ht="15.75" customHeight="1">
      <c r="A1502" s="2" t="s">
        <v>3749</v>
      </c>
      <c r="B1502" s="2" t="s">
        <v>3446</v>
      </c>
      <c r="C1502" s="2" t="s">
        <v>3433</v>
      </c>
      <c r="D1502" s="2" t="s">
        <v>3434</v>
      </c>
      <c r="E1502" s="2" t="s">
        <v>3435</v>
      </c>
      <c r="F1502" s="2" t="s">
        <v>3807</v>
      </c>
      <c r="G1502" s="2" t="s">
        <v>407</v>
      </c>
      <c r="I1502" s="2">
        <v>5.0</v>
      </c>
      <c r="K1502" s="2" t="s">
        <v>3751</v>
      </c>
      <c r="M1502" s="2" t="s">
        <v>3808</v>
      </c>
      <c r="N1502" s="2" t="s">
        <v>3808</v>
      </c>
      <c r="O1502" s="2" t="s">
        <v>112</v>
      </c>
      <c r="P1502" s="2" t="s">
        <v>36</v>
      </c>
      <c r="Q1502" s="2" t="str">
        <f t="shared" si="14"/>
        <v>Bill Title: Creates guidelines for reviewing the comprehensive state energy plan., Bill Description: Creates guidelines for reviewing the comprehensive state energy plan.. </v>
      </c>
      <c r="R1502" s="2" t="s">
        <v>3809</v>
      </c>
      <c r="S1502" s="2" t="s">
        <v>31</v>
      </c>
    </row>
    <row r="1503" ht="15.75" customHeight="1">
      <c r="A1503" s="2" t="s">
        <v>3749</v>
      </c>
      <c r="B1503" s="2" t="s">
        <v>3446</v>
      </c>
      <c r="C1503" s="2" t="s">
        <v>3433</v>
      </c>
      <c r="D1503" s="2" t="s">
        <v>3434</v>
      </c>
      <c r="E1503" s="2" t="s">
        <v>3435</v>
      </c>
      <c r="F1503" s="2" t="s">
        <v>3810</v>
      </c>
      <c r="G1503" s="2" t="s">
        <v>407</v>
      </c>
      <c r="I1503" s="2">
        <v>5.0</v>
      </c>
      <c r="K1503" s="2" t="s">
        <v>3751</v>
      </c>
      <c r="M1503" s="2" t="s">
        <v>3781</v>
      </c>
      <c r="N1503" s="2" t="s">
        <v>3781</v>
      </c>
      <c r="O1503" s="2" t="s">
        <v>3811</v>
      </c>
      <c r="P1503" s="2" t="s">
        <v>129</v>
      </c>
      <c r="Q1503" s="2" t="str">
        <f t="shared" si="14"/>
        <v>Bill Title: Authorizes a sales tax exemption for the purchase of certain solar energy systems, Bill Description: Authorizes a sales tax exemption for the purchase of certain solar energy systems. </v>
      </c>
      <c r="R1503" s="2" t="s">
        <v>3812</v>
      </c>
      <c r="S1503" s="2" t="s">
        <v>145</v>
      </c>
    </row>
    <row r="1504" ht="15.75" customHeight="1">
      <c r="A1504" s="2" t="s">
        <v>3813</v>
      </c>
      <c r="B1504" s="2" t="s">
        <v>3814</v>
      </c>
      <c r="C1504" s="2" t="s">
        <v>3815</v>
      </c>
      <c r="D1504" s="2" t="s">
        <v>3816</v>
      </c>
      <c r="E1504" s="2" t="s">
        <v>3817</v>
      </c>
      <c r="F1504" s="2" t="s">
        <v>3818</v>
      </c>
      <c r="G1504" s="2" t="s">
        <v>407</v>
      </c>
      <c r="I1504" s="2">
        <v>21.0</v>
      </c>
      <c r="K1504" s="2" t="s">
        <v>3819</v>
      </c>
      <c r="L1504" s="2"/>
      <c r="M1504" s="2" t="s">
        <v>3820</v>
      </c>
      <c r="N1504" s="2" t="s">
        <v>3821</v>
      </c>
      <c r="O1504" s="2" t="s">
        <v>512</v>
      </c>
      <c r="P1504" s="2" t="s">
        <v>129</v>
      </c>
      <c r="Q1504" s="2" t="str">
        <f t="shared" si="14"/>
        <v>Bill Title: Natural Resources - Maryland Park Service and State Parks - Alterations (Great Maryland Outdoors Act), Bill Description: Addressing infrastructure, capacity, and accessibility needs within the Maryland Park Service and State parks, including establishing systems and processes for surveying infrastructure and critical maintenance needs, increasing the number of Maryland Park Service full-time employees, requiring the Department of Budget and Management to conduct certain staff reviews, and requiring the Department of Natural Resources to develop a certain capital improvement plan and a comprehensive long-range strategic plan; etc.. </v>
      </c>
      <c r="R1504" s="2" t="s">
        <v>3822</v>
      </c>
    </row>
    <row r="1505" ht="15.75" customHeight="1">
      <c r="A1505" s="2" t="s">
        <v>3813</v>
      </c>
      <c r="B1505" s="2" t="s">
        <v>3814</v>
      </c>
      <c r="C1505" s="2" t="s">
        <v>3815</v>
      </c>
      <c r="D1505" s="2" t="s">
        <v>3816</v>
      </c>
      <c r="E1505" s="2" t="s">
        <v>3817</v>
      </c>
      <c r="F1505" s="2" t="s">
        <v>3823</v>
      </c>
      <c r="G1505" s="2" t="s">
        <v>407</v>
      </c>
      <c r="I1505" s="2">
        <v>17.0</v>
      </c>
      <c r="K1505" s="2" t="s">
        <v>3819</v>
      </c>
      <c r="L1505" s="2"/>
      <c r="M1505" s="2" t="s">
        <v>3824</v>
      </c>
      <c r="N1505" s="2" t="s">
        <v>3825</v>
      </c>
      <c r="O1505" s="2" t="s">
        <v>1948</v>
      </c>
      <c r="P1505" s="2" t="s">
        <v>36</v>
      </c>
      <c r="Q1505" s="2" t="str">
        <f t="shared" si="14"/>
        <v>Bill Title: Conservation Finance Act, Bill Description: Providing that the Department of Agriculture, the Department of Natural Resources, and the Maryland Environmental Trust must allow participants in certain cost-sharing programs to participate in and receive compensation from greenhouse gas markets, carbon credits, or soil carbon programs under certain circumstances; authorizing certain units to enter into pay-for-success contracts with certain aggregators to procure certain environmental outcomes projects or already certified environmental outcomes; etc.. </v>
      </c>
      <c r="R1505" s="2" t="s">
        <v>3826</v>
      </c>
      <c r="S1505" s="2" t="s">
        <v>65</v>
      </c>
    </row>
    <row r="1506" ht="15.75" customHeight="1">
      <c r="A1506" s="2" t="s">
        <v>3813</v>
      </c>
      <c r="B1506" s="2" t="s">
        <v>3814</v>
      </c>
      <c r="C1506" s="2" t="s">
        <v>3815</v>
      </c>
      <c r="D1506" s="2" t="s">
        <v>3816</v>
      </c>
      <c r="E1506" s="2" t="s">
        <v>3817</v>
      </c>
      <c r="F1506" s="2" t="s">
        <v>3827</v>
      </c>
      <c r="G1506" s="2" t="s">
        <v>407</v>
      </c>
      <c r="I1506" s="2">
        <v>17.0</v>
      </c>
      <c r="K1506" s="2" t="s">
        <v>3819</v>
      </c>
      <c r="L1506" s="2"/>
      <c r="M1506" s="2" t="s">
        <v>3828</v>
      </c>
      <c r="N1506" s="2" t="s">
        <v>3829</v>
      </c>
      <c r="O1506" s="2" t="s">
        <v>103</v>
      </c>
      <c r="P1506" s="2" t="s">
        <v>1194</v>
      </c>
      <c r="Q1506" s="2" t="str">
        <f t="shared" si="14"/>
        <v>Bill Title: Community Solar Energy Generating Systems - Exemption From Property Taxes, Bill Description: Exempting certain community solar energy generating systems from personal property taxes; prohibiting the supervisor of a county or a municipal corporation from accepting applications for the exemption after December 31, 2024; and requiring the Department of Assessments and Taxation to report to certain committees of the General Assembly, by October 1 each year, on the number and location of projects that, in the immediately preceding taxable year, have received the exemption.. </v>
      </c>
      <c r="R1506" s="2" t="s">
        <v>3830</v>
      </c>
      <c r="S1506" s="2" t="s">
        <v>145</v>
      </c>
    </row>
    <row r="1507" ht="15.75" customHeight="1">
      <c r="A1507" s="2" t="s">
        <v>3813</v>
      </c>
      <c r="B1507" s="2" t="s">
        <v>3814</v>
      </c>
      <c r="C1507" s="2" t="s">
        <v>3815</v>
      </c>
      <c r="D1507" s="2" t="s">
        <v>3816</v>
      </c>
      <c r="E1507" s="2" t="s">
        <v>3817</v>
      </c>
      <c r="F1507" s="2" t="s">
        <v>3831</v>
      </c>
      <c r="G1507" s="2" t="s">
        <v>407</v>
      </c>
      <c r="I1507" s="2">
        <v>16.0</v>
      </c>
      <c r="K1507" s="2" t="s">
        <v>3819</v>
      </c>
      <c r="L1507" s="2"/>
      <c r="M1507" s="2" t="s">
        <v>3832</v>
      </c>
      <c r="N1507" s="2" t="s">
        <v>3833</v>
      </c>
      <c r="O1507" s="2" t="s">
        <v>3834</v>
      </c>
      <c r="P1507" s="2" t="s">
        <v>101</v>
      </c>
      <c r="Q1507" s="2" t="str">
        <f t="shared" si="14"/>
        <v>Bill Title: Economic Development - Advanced Clean Energy and Clean Energy Innovation Investments and Initiatives, Bill Description: Altering references to the term "clean energy" to be "advanced clean energy" for purposes of certain provisions of law concerning the Maryland Clean Energy Center and the Maryland Energy Innovation Institute; altering certain findings of the General Assembly, the purposes of certain provisions of law concerning the development of clean energy industries in the State, and the purposes, powers, and duties of the Center and Institute to include certain actions supporting clean energy innovation; etc.. </v>
      </c>
      <c r="R1507" s="2" t="s">
        <v>3835</v>
      </c>
      <c r="S1507" s="2" t="s">
        <v>260</v>
      </c>
    </row>
    <row r="1508" ht="15.75" customHeight="1">
      <c r="A1508" s="2" t="s">
        <v>3813</v>
      </c>
      <c r="B1508" s="2" t="s">
        <v>3814</v>
      </c>
      <c r="C1508" s="2" t="s">
        <v>3815</v>
      </c>
      <c r="D1508" s="2" t="s">
        <v>3816</v>
      </c>
      <c r="E1508" s="2" t="s">
        <v>3817</v>
      </c>
      <c r="F1508" s="2" t="s">
        <v>3836</v>
      </c>
      <c r="G1508" s="2" t="s">
        <v>407</v>
      </c>
      <c r="I1508" s="2">
        <v>15.0</v>
      </c>
      <c r="K1508" s="2" t="s">
        <v>3819</v>
      </c>
      <c r="L1508" s="2"/>
      <c r="M1508" s="2" t="s">
        <v>3837</v>
      </c>
      <c r="N1508" s="2" t="s">
        <v>3838</v>
      </c>
      <c r="O1508" s="2" t="s">
        <v>3839</v>
      </c>
      <c r="P1508" s="2" t="s">
        <v>36</v>
      </c>
      <c r="Q1508" s="2" t="str">
        <f t="shared" si="14"/>
        <v>Bill Title: Water Pollution - Stormwater Management Regulations and Watershed Implementation Plans - Review and Update, Bill Description: Requiring the Department of the Environment to review and update certain regulations at least once every 5 years; requiring certain regulations to incorporate the most recent precipitation data available; requiring the Department to review and update certain regulations in a certain manner; requiring the Department to take certain actions at least 6 months before the proposal of regulations under the Act; altering the time by which the Department must hold a certain public hearing; etc.. </v>
      </c>
      <c r="R1508" s="2" t="s">
        <v>3840</v>
      </c>
    </row>
    <row r="1509" ht="15.75" customHeight="1">
      <c r="A1509" s="2" t="s">
        <v>3813</v>
      </c>
      <c r="B1509" s="2" t="s">
        <v>3814</v>
      </c>
      <c r="C1509" s="2" t="s">
        <v>3815</v>
      </c>
      <c r="D1509" s="2" t="s">
        <v>3816</v>
      </c>
      <c r="E1509" s="2" t="s">
        <v>3817</v>
      </c>
      <c r="F1509" s="2" t="s">
        <v>3841</v>
      </c>
      <c r="G1509" s="2" t="s">
        <v>407</v>
      </c>
      <c r="I1509" s="2">
        <v>15.0</v>
      </c>
      <c r="K1509" s="2" t="s">
        <v>3819</v>
      </c>
      <c r="L1509" s="2"/>
      <c r="M1509" s="2" t="s">
        <v>3842</v>
      </c>
      <c r="N1509" s="2" t="s">
        <v>3843</v>
      </c>
      <c r="O1509" s="2" t="s">
        <v>103</v>
      </c>
      <c r="P1509" s="2" t="s">
        <v>101</v>
      </c>
      <c r="Q1509" s="2" t="str">
        <f t="shared" si="14"/>
        <v>Bill Title: Electricity - Community Solar Energy Generating Systems - Generating Capacity, Bill Description: Increasing the maximum generating capacity of a community solar energy generating system from 2 megawatts to 5 megawatts.. </v>
      </c>
      <c r="R1509" s="2" t="s">
        <v>3844</v>
      </c>
      <c r="S1509" s="2" t="s">
        <v>44</v>
      </c>
    </row>
    <row r="1510" ht="15.75" customHeight="1">
      <c r="A1510" s="2" t="s">
        <v>3813</v>
      </c>
      <c r="B1510" s="2" t="s">
        <v>3814</v>
      </c>
      <c r="C1510" s="2" t="s">
        <v>3815</v>
      </c>
      <c r="D1510" s="2" t="s">
        <v>3816</v>
      </c>
      <c r="E1510" s="2" t="s">
        <v>3817</v>
      </c>
      <c r="F1510" s="2" t="s">
        <v>3845</v>
      </c>
      <c r="G1510" s="2" t="s">
        <v>407</v>
      </c>
      <c r="I1510" s="2">
        <v>14.0</v>
      </c>
      <c r="K1510" s="2" t="s">
        <v>3819</v>
      </c>
      <c r="L1510" s="2"/>
      <c r="M1510" s="2" t="s">
        <v>3846</v>
      </c>
      <c r="N1510" s="2" t="s">
        <v>3847</v>
      </c>
      <c r="O1510" s="2" t="s">
        <v>103</v>
      </c>
      <c r="P1510" s="2" t="s">
        <v>113</v>
      </c>
      <c r="Q1510" s="2" t="str">
        <f t="shared" si="14"/>
        <v>Bill Title: Electricity - Community Solar Energy Generating Systems - Net Energy Metering and Generating Capacity, Bill Description: Altering the maximum generating capacity of a community solar energy generating system for purposes of net energy metering; increasing the maximum generating capacity of a community solar energy generating system from 2 megawatts to 5 megawatts; and specifying that a community solar energy generating system is not a generating station if the generating capacity of the community solar energy generating system does not exceed 2 megawatts.. </v>
      </c>
      <c r="R1510" s="2" t="s">
        <v>3848</v>
      </c>
      <c r="S1510" s="2" t="s">
        <v>44</v>
      </c>
    </row>
    <row r="1511" ht="15.75" customHeight="1">
      <c r="A1511" s="2" t="s">
        <v>3813</v>
      </c>
      <c r="B1511" s="2" t="s">
        <v>3814</v>
      </c>
      <c r="C1511" s="2" t="s">
        <v>3815</v>
      </c>
      <c r="D1511" s="2" t="s">
        <v>3816</v>
      </c>
      <c r="E1511" s="2" t="s">
        <v>3817</v>
      </c>
      <c r="F1511" s="2" t="s">
        <v>3849</v>
      </c>
      <c r="G1511" s="2" t="s">
        <v>407</v>
      </c>
      <c r="I1511" s="2">
        <v>14.0</v>
      </c>
      <c r="K1511" s="2" t="s">
        <v>3819</v>
      </c>
      <c r="L1511" s="2"/>
      <c r="M1511" s="2" t="s">
        <v>3850</v>
      </c>
      <c r="N1511" s="2" t="s">
        <v>3851</v>
      </c>
      <c r="O1511" s="2" t="s">
        <v>512</v>
      </c>
      <c r="P1511" s="2" t="s">
        <v>1194</v>
      </c>
      <c r="Q1511" s="2" t="str">
        <f t="shared" si="14"/>
        <v>Bill Title: Clean Water Commerce Act of 2021, Bill Description: Establishing the Clean Water Commerce Account within the Bay Restoration Fund; requiring the Department of the Environment to transfer $20,000,000 from the Fund to the Account for certain purposes beginning in fiscal year 2022 and each year thereafter; altering the authorized uses of the Fund to include certain transfers to the Account; limiting the uses of the Account to the purchase environmental outcomes in support of the State's efforts to achieve the Chesapeake Bay total maximum daily load; etc.. </v>
      </c>
      <c r="R1511" s="2" t="s">
        <v>3852</v>
      </c>
    </row>
    <row r="1512" ht="15.75" customHeight="1">
      <c r="A1512" s="2" t="s">
        <v>3813</v>
      </c>
      <c r="B1512" s="2" t="s">
        <v>3814</v>
      </c>
      <c r="C1512" s="2" t="s">
        <v>3815</v>
      </c>
      <c r="D1512" s="2" t="s">
        <v>3816</v>
      </c>
      <c r="E1512" s="2" t="s">
        <v>3817</v>
      </c>
      <c r="F1512" s="2" t="s">
        <v>3853</v>
      </c>
      <c r="G1512" s="2" t="s">
        <v>407</v>
      </c>
      <c r="I1512" s="2">
        <v>13.0</v>
      </c>
      <c r="K1512" s="2" t="s">
        <v>3819</v>
      </c>
      <c r="L1512" s="2"/>
      <c r="M1512" s="2" t="s">
        <v>3854</v>
      </c>
      <c r="N1512" s="2" t="s">
        <v>3855</v>
      </c>
      <c r="O1512" s="2" t="s">
        <v>72</v>
      </c>
      <c r="P1512" s="2" t="s">
        <v>1148</v>
      </c>
      <c r="Q1512" s="2" t="str">
        <f t="shared" si="14"/>
        <v>Bill Title: Environment - Office on Climate Change - Establishment, Bill Description: Establishing the Office on Climate Change in the Office of the Governor to facilitate the implementation of the Commission on Climate Change's recommendations; requiring the Office to ensure that each State agency addresses ways the agency can mitigate the causes of climate change and certain impacts of climate change; requiring the Office to initiate and oversee certain research and investigations; requiring the Office to submit an annual report to the Governor and certain committees of the General Assembly; etc.. </v>
      </c>
      <c r="R1512" s="2" t="s">
        <v>3856</v>
      </c>
      <c r="S1512" s="2" t="s">
        <v>65</v>
      </c>
    </row>
    <row r="1513" ht="15.75" customHeight="1">
      <c r="A1513" s="2" t="s">
        <v>3813</v>
      </c>
      <c r="B1513" s="2" t="s">
        <v>3814</v>
      </c>
      <c r="C1513" s="2" t="s">
        <v>3815</v>
      </c>
      <c r="D1513" s="2" t="s">
        <v>3816</v>
      </c>
      <c r="E1513" s="2" t="s">
        <v>3817</v>
      </c>
      <c r="F1513" s="2" t="s">
        <v>3857</v>
      </c>
      <c r="G1513" s="2" t="s">
        <v>407</v>
      </c>
      <c r="I1513" s="2">
        <v>13.0</v>
      </c>
      <c r="K1513" s="2" t="s">
        <v>3819</v>
      </c>
      <c r="L1513" s="2"/>
      <c r="M1513" s="2" t="s">
        <v>3858</v>
      </c>
      <c r="N1513" s="2" t="s">
        <v>3859</v>
      </c>
      <c r="O1513" s="2" t="s">
        <v>274</v>
      </c>
      <c r="P1513" s="2" t="s">
        <v>129</v>
      </c>
      <c r="Q1513" s="2" t="str">
        <f t="shared" si="14"/>
        <v>Bill Title: Environment and Energy - Investment in Overburdened Communities, Bill Description: Requiring the Department of the Environment, on or before December 1, 2022, to develop certain policies and recommendations to require at least 40% of overall spending on certain programs, projects, or investments to benefit certain overburdened communities, starting with fiscal year 2024; defining an "overburdened community" as any census tract where the median house hold income is not more than 75% of the statewide median household income and certain environmental indicators are above the 75th percentile; etc.. </v>
      </c>
      <c r="R1513" s="2" t="s">
        <v>3860</v>
      </c>
      <c r="S1513" s="2" t="s">
        <v>65</v>
      </c>
    </row>
    <row r="1514" ht="15.75" customHeight="1">
      <c r="A1514" s="2" t="s">
        <v>3813</v>
      </c>
      <c r="B1514" s="2" t="s">
        <v>3814</v>
      </c>
      <c r="C1514" s="2" t="s">
        <v>3815</v>
      </c>
      <c r="D1514" s="2" t="s">
        <v>3816</v>
      </c>
      <c r="E1514" s="2" t="s">
        <v>3817</v>
      </c>
      <c r="F1514" s="2" t="s">
        <v>3861</v>
      </c>
      <c r="G1514" s="2" t="s">
        <v>407</v>
      </c>
      <c r="I1514" s="2">
        <v>12.0</v>
      </c>
      <c r="K1514" s="2" t="s">
        <v>3819</v>
      </c>
      <c r="L1514" s="2"/>
      <c r="M1514" s="2" t="s">
        <v>3824</v>
      </c>
      <c r="N1514" s="2" t="s">
        <v>3862</v>
      </c>
      <c r="O1514" s="2" t="s">
        <v>3863</v>
      </c>
      <c r="P1514" s="2" t="s">
        <v>113</v>
      </c>
      <c r="Q1514" s="2" t="str">
        <f t="shared" si="14"/>
        <v>Bill Title: Conservation Finance Act, Bill Description: Providing that the Department of Agriculture, the Department of Natural Resources, and the Maryland Environmental Trust must allow participants in certain cost sharing programs to participate in and receive compensation from greenhouse gas markets, carbon credits, or soil carbon programs under certain circumstances; authorizing certain units to enter into pay-for-success contracts with certain aggregators to procure certain environmental outcomes projects or already certified environmental outcomes; etc.. </v>
      </c>
      <c r="R1514" s="2" t="s">
        <v>3848</v>
      </c>
      <c r="S1514" s="2" t="s">
        <v>65</v>
      </c>
    </row>
    <row r="1515" ht="15.75" customHeight="1">
      <c r="A1515" s="2" t="s">
        <v>3813</v>
      </c>
      <c r="B1515" s="2" t="s">
        <v>3814</v>
      </c>
      <c r="C1515" s="2" t="s">
        <v>3815</v>
      </c>
      <c r="D1515" s="2" t="s">
        <v>3816</v>
      </c>
      <c r="E1515" s="2" t="s">
        <v>3817</v>
      </c>
      <c r="F1515" s="2" t="s">
        <v>3864</v>
      </c>
      <c r="G1515" s="2" t="s">
        <v>407</v>
      </c>
      <c r="I1515" s="2">
        <v>12.0</v>
      </c>
      <c r="K1515" s="2" t="s">
        <v>3819</v>
      </c>
      <c r="L1515" s="2"/>
      <c r="M1515" s="2" t="s">
        <v>3865</v>
      </c>
      <c r="N1515" s="2" t="s">
        <v>3866</v>
      </c>
      <c r="O1515" s="2" t="s">
        <v>103</v>
      </c>
      <c r="P1515" s="2" t="s">
        <v>144</v>
      </c>
      <c r="Q1515" s="2" t="str">
        <f t="shared" si="14"/>
        <v>Bill Title: Property Tax - Community Solar Energy Generating Systems - Agrivoltaics, Bill Description: Exempting certain community solar energy generating systems from personal property taxes; requiring the Department of Assessments and Taxation to assess certain land used by a community solar energy generating system in a certain manner; requiring the governing body of a county or of a municipal corporation to grant a tax credit against the property tax imposed on real property on which a certain community solar energy generating system is installed; establishing a tax credit against the State property tax imposed on certain real property; etc.. </v>
      </c>
      <c r="R1515" s="2" t="s">
        <v>3867</v>
      </c>
      <c r="S1515" s="2" t="s">
        <v>145</v>
      </c>
    </row>
    <row r="1516" ht="15.75" customHeight="1">
      <c r="A1516" s="2" t="s">
        <v>3813</v>
      </c>
      <c r="B1516" s="2" t="s">
        <v>3814</v>
      </c>
      <c r="C1516" s="2" t="s">
        <v>3815</v>
      </c>
      <c r="D1516" s="2" t="s">
        <v>3816</v>
      </c>
      <c r="E1516" s="2" t="s">
        <v>3817</v>
      </c>
      <c r="F1516" s="2" t="s">
        <v>3868</v>
      </c>
      <c r="G1516" s="2" t="s">
        <v>407</v>
      </c>
      <c r="I1516" s="2">
        <v>12.0</v>
      </c>
      <c r="K1516" s="2" t="s">
        <v>3819</v>
      </c>
      <c r="L1516" s="2"/>
      <c r="M1516" s="2" t="s">
        <v>3828</v>
      </c>
      <c r="N1516" s="2" t="s">
        <v>3869</v>
      </c>
      <c r="O1516" s="2" t="s">
        <v>103</v>
      </c>
      <c r="P1516" s="2" t="s">
        <v>101</v>
      </c>
      <c r="Q1516" s="2" t="str">
        <f t="shared" si="14"/>
        <v>Bill Title: Community Solar Energy Generating Systems - Exemption From Property Taxes, Bill Description: Exempting from personal property taxes a community solar energy generating system that provides at least 50% of the energy it produces to low- or moderate-income customers at a cost that is at least 20% less than the amount charged by the electric company that serves the area where the system is located and is installed on a rooftop, parking facility canopy, or brownfield; prohibiting the supervisor of a county or a municipal corporation from accepting applications for the exemption after December 31, 2024; etc.. </v>
      </c>
      <c r="R1516" s="2" t="s">
        <v>3870</v>
      </c>
      <c r="S1516" s="2" t="s">
        <v>145</v>
      </c>
    </row>
    <row r="1517" ht="15.75" customHeight="1">
      <c r="A1517" s="2" t="s">
        <v>3813</v>
      </c>
      <c r="B1517" s="2" t="s">
        <v>3814</v>
      </c>
      <c r="C1517" s="2" t="s">
        <v>3815</v>
      </c>
      <c r="D1517" s="2" t="s">
        <v>3816</v>
      </c>
      <c r="E1517" s="2" t="s">
        <v>3817</v>
      </c>
      <c r="F1517" s="2" t="s">
        <v>3871</v>
      </c>
      <c r="G1517" s="2" t="s">
        <v>407</v>
      </c>
      <c r="I1517" s="2">
        <v>12.0</v>
      </c>
      <c r="K1517" s="2" t="s">
        <v>3819</v>
      </c>
      <c r="L1517" s="2"/>
      <c r="M1517" s="2" t="s">
        <v>3872</v>
      </c>
      <c r="N1517" s="2" t="s">
        <v>3873</v>
      </c>
      <c r="O1517" s="2" t="s">
        <v>512</v>
      </c>
      <c r="P1517" s="2" t="s">
        <v>144</v>
      </c>
      <c r="Q1517" s="2" t="str">
        <f t="shared" si="14"/>
        <v>Bill Title: Environment - Commission on Environmental Justice and Sustainable Communities - Reform, Bill Description: Altering the membership of the Commission on Environmental Justice and Sustainable Communities; requiring the Commission's membership to reflect the diversity of the State to the extent practicable; requiring the Commission to meet at least six times a year; requiring the Commission to host at least four community listening sessions a year; requiring the Commission to conduct its meetings and sessions in different geographic locations in the State; requiring the sessions and meetings of the Commission to be accessible to all attendees; etc.. </v>
      </c>
      <c r="R1517" s="2" t="s">
        <v>3874</v>
      </c>
      <c r="S1517" s="2" t="s">
        <v>65</v>
      </c>
    </row>
    <row r="1518" ht="15.75" customHeight="1">
      <c r="A1518" s="2" t="s">
        <v>3813</v>
      </c>
      <c r="B1518" s="2" t="s">
        <v>3814</v>
      </c>
      <c r="C1518" s="2" t="s">
        <v>3815</v>
      </c>
      <c r="D1518" s="2" t="s">
        <v>3816</v>
      </c>
      <c r="E1518" s="2" t="s">
        <v>3817</v>
      </c>
      <c r="F1518" s="2" t="s">
        <v>3875</v>
      </c>
      <c r="G1518" s="2" t="s">
        <v>407</v>
      </c>
      <c r="I1518" s="2">
        <v>11.0</v>
      </c>
      <c r="K1518" s="2" t="s">
        <v>3819</v>
      </c>
      <c r="L1518" s="2"/>
      <c r="M1518" s="2" t="s">
        <v>3876</v>
      </c>
      <c r="N1518" s="2" t="s">
        <v>3877</v>
      </c>
      <c r="O1518" s="2" t="s">
        <v>51</v>
      </c>
      <c r="P1518" s="2" t="s">
        <v>291</v>
      </c>
      <c r="Q1518" s="2" t="str">
        <f t="shared" si="14"/>
        <v>Bill Title: Electricity - Net Energy Metering - Limit, Bill Description: Increasing to 3,000 megawatts the statewide limit on rated generating capacity for net energy metering under a certain contract or tariff available to certain eligible customer-generators.. </v>
      </c>
      <c r="R1518" s="2" t="s">
        <v>3878</v>
      </c>
      <c r="S1518" s="2" t="s">
        <v>44</v>
      </c>
    </row>
    <row r="1519" ht="15.75" customHeight="1">
      <c r="A1519" s="2" t="s">
        <v>3813</v>
      </c>
      <c r="B1519" s="2" t="s">
        <v>3814</v>
      </c>
      <c r="C1519" s="2" t="s">
        <v>3815</v>
      </c>
      <c r="D1519" s="2" t="s">
        <v>3816</v>
      </c>
      <c r="E1519" s="2" t="s">
        <v>3817</v>
      </c>
      <c r="F1519" s="2" t="s">
        <v>3879</v>
      </c>
      <c r="G1519" s="2" t="s">
        <v>407</v>
      </c>
      <c r="I1519" s="2">
        <v>11.0</v>
      </c>
      <c r="K1519" s="2" t="s">
        <v>3819</v>
      </c>
      <c r="L1519" s="2"/>
      <c r="M1519" s="2" t="s">
        <v>3880</v>
      </c>
      <c r="N1519" s="2" t="s">
        <v>3881</v>
      </c>
      <c r="O1519" s="2" t="s">
        <v>3882</v>
      </c>
      <c r="P1519" s="2" t="s">
        <v>104</v>
      </c>
      <c r="Q1519" s="2" t="str">
        <f t="shared" si="14"/>
        <v>Bill Title: Emergency Management - Chief Resilience Officer - Appointment and Duties, Bill Description: Requiring the Director of the Maryland Emergency Management Agency to appoint a Chief Resilience Officer to be responsible for coordinating State and local efforts to build resilience to risks identified in the Maryland Hazard Mitigation Plan; providing that the Chief Resilience Officer serves at the pleasure of the Director; establishing the duties of the Chief Resilience Officer, including identifying funding streams and technical assistance and working with leaders of vulnerable industries; requiring a certain annual report; etc.. </v>
      </c>
      <c r="R1519" s="2" t="s">
        <v>3883</v>
      </c>
      <c r="S1519" s="2" t="s">
        <v>172</v>
      </c>
    </row>
    <row r="1520" ht="15.75" customHeight="1">
      <c r="A1520" s="2" t="s">
        <v>3813</v>
      </c>
      <c r="B1520" s="2" t="s">
        <v>3814</v>
      </c>
      <c r="C1520" s="2" t="s">
        <v>3815</v>
      </c>
      <c r="D1520" s="2" t="s">
        <v>3816</v>
      </c>
      <c r="E1520" s="2" t="s">
        <v>3817</v>
      </c>
      <c r="F1520" s="2" t="s">
        <v>3884</v>
      </c>
      <c r="G1520" s="2" t="s">
        <v>407</v>
      </c>
      <c r="I1520" s="2">
        <v>10.0</v>
      </c>
      <c r="K1520" s="2" t="s">
        <v>3819</v>
      </c>
      <c r="L1520" s="2"/>
      <c r="M1520" s="2" t="s">
        <v>3885</v>
      </c>
      <c r="N1520" s="2" t="s">
        <v>3886</v>
      </c>
      <c r="O1520" s="2" t="s">
        <v>100</v>
      </c>
      <c r="P1520" s="2" t="s">
        <v>291</v>
      </c>
      <c r="Q1520" s="2" t="str">
        <f t="shared" si="14"/>
        <v>Bill Title: State-Funded Construction and Major Renovation Projects - Solar Panels - Requirement, Bill Description: Requiring the State, for certain construction projects and major renovation projects proposed after December 31, 2020, to require that the project be designed, engineered, and constructed in a manner that allows the roof to withstand the weight of solar panels; requiring certain construction projects and major renovation projects to include the placement of the maximum number of solar panels for which the project was designed; requiring the Maryland Green Building Council to provide certain recommendations; etc.. </v>
      </c>
      <c r="R1520" s="2" t="s">
        <v>3887</v>
      </c>
      <c r="S1520" s="2" t="s">
        <v>44</v>
      </c>
    </row>
    <row r="1521" ht="15.75" customHeight="1">
      <c r="A1521" s="2" t="s">
        <v>3813</v>
      </c>
      <c r="B1521" s="2" t="s">
        <v>3814</v>
      </c>
      <c r="C1521" s="2" t="s">
        <v>3815</v>
      </c>
      <c r="D1521" s="2" t="s">
        <v>3816</v>
      </c>
      <c r="E1521" s="2" t="s">
        <v>3817</v>
      </c>
      <c r="F1521" s="2" t="s">
        <v>3888</v>
      </c>
      <c r="G1521" s="2" t="s">
        <v>407</v>
      </c>
      <c r="I1521" s="2">
        <v>10.0</v>
      </c>
      <c r="K1521" s="2" t="s">
        <v>3819</v>
      </c>
      <c r="L1521" s="2"/>
      <c r="M1521" s="2" t="s">
        <v>3889</v>
      </c>
      <c r="N1521" s="2" t="s">
        <v>3877</v>
      </c>
      <c r="O1521" s="2" t="s">
        <v>1248</v>
      </c>
      <c r="P1521" s="2" t="s">
        <v>144</v>
      </c>
      <c r="Q1521" s="2" t="str">
        <f t="shared" si="14"/>
        <v>Bill Title: Electricity – Net Energy Metering – Limit, Bill Description: Increasing to 3,000 megawatts the statewide limit on rated generating capacity for net energy metering under a certain contract or tariff available to certain eligible customer-generators.. </v>
      </c>
      <c r="R1521" s="2" t="s">
        <v>3890</v>
      </c>
      <c r="S1521" s="2" t="s">
        <v>44</v>
      </c>
    </row>
    <row r="1522" ht="15.75" customHeight="1">
      <c r="A1522" s="2" t="s">
        <v>3813</v>
      </c>
      <c r="B1522" s="2" t="s">
        <v>3814</v>
      </c>
      <c r="C1522" s="2" t="s">
        <v>3815</v>
      </c>
      <c r="D1522" s="2" t="s">
        <v>3816</v>
      </c>
      <c r="E1522" s="2" t="s">
        <v>3817</v>
      </c>
      <c r="F1522" s="2" t="s">
        <v>3891</v>
      </c>
      <c r="G1522" s="2" t="s">
        <v>407</v>
      </c>
      <c r="I1522" s="2">
        <v>10.0</v>
      </c>
      <c r="K1522" s="2" t="s">
        <v>3819</v>
      </c>
      <c r="L1522" s="2"/>
      <c r="M1522" s="2" t="s">
        <v>3850</v>
      </c>
      <c r="N1522" s="2" t="s">
        <v>3892</v>
      </c>
      <c r="O1522" s="2" t="s">
        <v>512</v>
      </c>
      <c r="P1522" s="2" t="s">
        <v>144</v>
      </c>
      <c r="Q1522" s="2" t="str">
        <f t="shared" si="14"/>
        <v>Bill Title: Clean Water Commerce Act of 2021, Bill Description: Establishing the Clean Water Commerce Account within the Bay Restoration Fund; requiring the Department of the Environment to transfer $20,000,000 from the Fund to the Account for certain purposes beginning in fiscal year 2022 and each year thereafter; altering the authorized uses of the Fund to include certain transfers to the Account; limiting the uses of the Account to the purchase of environmental outcomes in support of the State's efforts to achieve the Chesapeake Bay total maximum daily load; etc.. </v>
      </c>
      <c r="R1522" s="2" t="s">
        <v>3893</v>
      </c>
    </row>
    <row r="1523" ht="15.75" customHeight="1">
      <c r="A1523" s="2" t="s">
        <v>3813</v>
      </c>
      <c r="B1523" s="2" t="s">
        <v>3814</v>
      </c>
      <c r="C1523" s="2" t="s">
        <v>3815</v>
      </c>
      <c r="D1523" s="2" t="s">
        <v>3816</v>
      </c>
      <c r="E1523" s="2" t="s">
        <v>3817</v>
      </c>
      <c r="F1523" s="2" t="s">
        <v>3894</v>
      </c>
      <c r="G1523" s="2" t="s">
        <v>407</v>
      </c>
      <c r="I1523" s="2">
        <v>10.0</v>
      </c>
      <c r="K1523" s="2" t="s">
        <v>3819</v>
      </c>
      <c r="L1523" s="2"/>
      <c r="M1523" s="2" t="s">
        <v>3895</v>
      </c>
      <c r="N1523" s="2" t="s">
        <v>3855</v>
      </c>
      <c r="O1523" s="2" t="s">
        <v>72</v>
      </c>
      <c r="P1523" s="2" t="s">
        <v>129</v>
      </c>
      <c r="Q1523" s="2" t="str">
        <f t="shared" si="14"/>
        <v>Bill Title: Environment – Office on Climate Change – Establishment, Bill Description: Establishing the Office on Climate Change in the Office of the Governor to facilitate the implementation of the Commission on Climate Change's recommendations; requiring the Office to ensure that each State agency addresses ways the agency can mitigate the causes of climate change and certain impacts of climate change; requiring the Office to initiate and oversee certain research and investigations; requiring the Office to submit an annual report to the Governor and certain committees of the General Assembly; etc.. </v>
      </c>
      <c r="R1523" s="2" t="s">
        <v>3896</v>
      </c>
      <c r="S1523" s="2" t="s">
        <v>65</v>
      </c>
    </row>
    <row r="1524" ht="15.75" customHeight="1">
      <c r="A1524" s="2" t="s">
        <v>3813</v>
      </c>
      <c r="B1524" s="2" t="s">
        <v>3814</v>
      </c>
      <c r="C1524" s="2" t="s">
        <v>3815</v>
      </c>
      <c r="D1524" s="2" t="s">
        <v>3816</v>
      </c>
      <c r="E1524" s="2" t="s">
        <v>3817</v>
      </c>
      <c r="F1524" s="2" t="s">
        <v>3897</v>
      </c>
      <c r="G1524" s="2" t="s">
        <v>407</v>
      </c>
      <c r="I1524" s="2">
        <v>10.0</v>
      </c>
      <c r="K1524" s="2" t="s">
        <v>3819</v>
      </c>
      <c r="L1524" s="2"/>
      <c r="M1524" s="2" t="s">
        <v>3898</v>
      </c>
      <c r="N1524" s="2" t="s">
        <v>3899</v>
      </c>
      <c r="O1524" s="2" t="s">
        <v>274</v>
      </c>
      <c r="P1524" s="2" t="s">
        <v>129</v>
      </c>
      <c r="Q1524" s="2" t="str">
        <f t="shared" si="14"/>
        <v>Bill Title: Renewable Energy for Nonprofit Organizations Loan Program, Bill Description: Establishing the Renewable Energy for Nonprofit Organizations Loan Program in the Maryland Energy Administration to provide financial assistance in the form of zero-interest loans to nonprofit organizations for the purchase and installation of qualifying renewable energy systems; establishing the Renewable Energy for Nonprofit Organizations Loan Fund; requiring the Governor to provide $500,000 for the Fund in the annual budget bill for fiscal year 2024; requiring a certain report on the Program by July 1, 2024; etc.. </v>
      </c>
      <c r="R1524" s="2" t="s">
        <v>3900</v>
      </c>
      <c r="S1524" s="2" t="s">
        <v>145</v>
      </c>
    </row>
    <row r="1525" ht="15.75" customHeight="1">
      <c r="A1525" s="2" t="s">
        <v>3813</v>
      </c>
      <c r="B1525" s="2" t="s">
        <v>3814</v>
      </c>
      <c r="C1525" s="2" t="s">
        <v>3815</v>
      </c>
      <c r="D1525" s="2" t="s">
        <v>3816</v>
      </c>
      <c r="E1525" s="2" t="s">
        <v>3817</v>
      </c>
      <c r="F1525" s="2" t="s">
        <v>3901</v>
      </c>
      <c r="G1525" s="2" t="s">
        <v>407</v>
      </c>
      <c r="I1525" s="2">
        <v>9.0</v>
      </c>
      <c r="K1525" s="2" t="s">
        <v>3819</v>
      </c>
      <c r="L1525" s="2"/>
      <c r="M1525" s="2" t="s">
        <v>3902</v>
      </c>
      <c r="N1525" s="2" t="s">
        <v>3903</v>
      </c>
      <c r="O1525" s="2" t="s">
        <v>203</v>
      </c>
      <c r="P1525" s="2" t="s">
        <v>129</v>
      </c>
      <c r="Q1525" s="2" t="str">
        <f t="shared" si="14"/>
        <v>Bill Title: Clean Energy Loan Program - Remediation and Resiliency, Bill Description: Expanding the purpose of a certain clean energy loan program to include loans for water efficiency projects, environmental remediation projects intended to remove environmental or health hazards, and  resiliency projects to increase the capacity of a property to withstand the effects of climate change; adding water efficiency projects, environmental remediation, resiliency projects, and grid resiliency projects to the list of items that require eligibility requirements under a certain ordinance; etc.. </v>
      </c>
      <c r="R1525" s="2" t="s">
        <v>3904</v>
      </c>
      <c r="S1525" s="2" t="s">
        <v>145</v>
      </c>
    </row>
    <row r="1526" ht="15.75" customHeight="1">
      <c r="A1526" s="2" t="s">
        <v>3813</v>
      </c>
      <c r="B1526" s="2" t="s">
        <v>3814</v>
      </c>
      <c r="C1526" s="2" t="s">
        <v>3815</v>
      </c>
      <c r="D1526" s="2" t="s">
        <v>3816</v>
      </c>
      <c r="E1526" s="2" t="s">
        <v>3817</v>
      </c>
      <c r="F1526" s="2" t="s">
        <v>3905</v>
      </c>
      <c r="G1526" s="2" t="s">
        <v>407</v>
      </c>
      <c r="I1526" s="2">
        <v>9.0</v>
      </c>
      <c r="K1526" s="2" t="s">
        <v>3819</v>
      </c>
      <c r="L1526" s="2"/>
      <c r="M1526" s="2" t="s">
        <v>3865</v>
      </c>
      <c r="N1526" s="2" t="s">
        <v>3866</v>
      </c>
      <c r="O1526" s="2" t="s">
        <v>3575</v>
      </c>
      <c r="P1526" s="2" t="s">
        <v>129</v>
      </c>
      <c r="Q1526" s="2" t="str">
        <f t="shared" si="14"/>
        <v>Bill Title: Property Tax - Community Solar Energy Generating Systems - Agrivoltaics, Bill Description: Exempting certain community solar energy generating systems from personal property taxes; requiring the Department of Assessments and Taxation to assess certain land used by a community solar energy generating system in a certain manner; requiring the governing body of a county or of a municipal corporation to grant a tax credit against the property tax imposed on real property on which a certain community solar energy generating system is installed; establishing a tax credit against the State property tax imposed on certain real property; etc.. </v>
      </c>
      <c r="R1526" s="2" t="s">
        <v>3906</v>
      </c>
      <c r="S1526" s="2" t="s">
        <v>145</v>
      </c>
    </row>
    <row r="1527" ht="15.75" customHeight="1">
      <c r="A1527" s="2" t="s">
        <v>3813</v>
      </c>
      <c r="B1527" s="2" t="s">
        <v>3814</v>
      </c>
      <c r="C1527" s="2" t="s">
        <v>3815</v>
      </c>
      <c r="D1527" s="2" t="s">
        <v>3816</v>
      </c>
      <c r="E1527" s="2" t="s">
        <v>3817</v>
      </c>
      <c r="F1527" s="2" t="s">
        <v>3907</v>
      </c>
      <c r="G1527" s="2" t="s">
        <v>407</v>
      </c>
      <c r="I1527" s="2">
        <v>9.0</v>
      </c>
      <c r="K1527" s="2" t="s">
        <v>3819</v>
      </c>
      <c r="L1527" s="2"/>
      <c r="M1527" s="2" t="s">
        <v>3908</v>
      </c>
      <c r="N1527" s="2" t="s">
        <v>3909</v>
      </c>
      <c r="O1527" s="2" t="s">
        <v>1882</v>
      </c>
      <c r="P1527" s="2" t="s">
        <v>552</v>
      </c>
      <c r="Q1527" s="2" t="str">
        <f t="shared" si="14"/>
        <v>Bill Title: Environment – Statewide Green Business Certification Program – Establishment, Bill Description: Requiring the Department of the Environment to establish and administer a statewide green business certification program; requiring the green business certification program to recognize businesses operating in a way that reduces their environmental footprint and to provide consumers with information on how to identify those businesses; requiring the Department to update and enhance the statewide green business certification program in consultation with the Montgomery County Green Business Certification Program; etc.. </v>
      </c>
      <c r="R1527" s="2" t="s">
        <v>3910</v>
      </c>
      <c r="S1527" s="2" t="s">
        <v>287</v>
      </c>
    </row>
    <row r="1528" ht="15.75" customHeight="1">
      <c r="A1528" s="2" t="s">
        <v>3813</v>
      </c>
      <c r="B1528" s="2" t="s">
        <v>3814</v>
      </c>
      <c r="C1528" s="2" t="s">
        <v>3815</v>
      </c>
      <c r="D1528" s="2" t="s">
        <v>3816</v>
      </c>
      <c r="E1528" s="2" t="s">
        <v>3817</v>
      </c>
      <c r="F1528" s="2" t="s">
        <v>3911</v>
      </c>
      <c r="G1528" s="2" t="s">
        <v>407</v>
      </c>
      <c r="I1528" s="2">
        <v>8.0</v>
      </c>
      <c r="K1528" s="2" t="s">
        <v>3819</v>
      </c>
      <c r="L1528" s="2"/>
      <c r="M1528" s="2" t="s">
        <v>3912</v>
      </c>
      <c r="N1528" s="2" t="s">
        <v>3913</v>
      </c>
      <c r="O1528" s="2" t="s">
        <v>3914</v>
      </c>
      <c r="P1528" s="2" t="s">
        <v>3915</v>
      </c>
      <c r="Q1528" s="2" t="str">
        <f t="shared" si="14"/>
        <v>Bill Title: Land Use and Vehicle Miles Traveled Workgroup, Bill Description: Establishing the Land Use and Vehicle Miles Traveled Workgroup to develop a State strategy that identifies State and local land use policies, business incentives, and transportation policies, investment and programs for certain purposes; authorizing the Workgroup to establish subcommittees and collaborate with expert witnesses; requiring the Workgroup to report its final findings and recommendations to the Governor and General Assembly by December 31, 2021; etc.. </v>
      </c>
      <c r="R1528" s="2" t="s">
        <v>3916</v>
      </c>
      <c r="S1528" s="2" t="s">
        <v>79</v>
      </c>
    </row>
    <row r="1529" ht="15.75" customHeight="1">
      <c r="A1529" s="2" t="s">
        <v>3813</v>
      </c>
      <c r="B1529" s="2" t="s">
        <v>3814</v>
      </c>
      <c r="C1529" s="2" t="s">
        <v>3815</v>
      </c>
      <c r="D1529" s="2" t="s">
        <v>3816</v>
      </c>
      <c r="E1529" s="2" t="s">
        <v>3817</v>
      </c>
      <c r="F1529" s="2" t="s">
        <v>3917</v>
      </c>
      <c r="G1529" s="2" t="s">
        <v>407</v>
      </c>
      <c r="I1529" s="2">
        <v>8.0</v>
      </c>
      <c r="K1529" s="2" t="s">
        <v>3819</v>
      </c>
      <c r="L1529" s="2"/>
      <c r="M1529" s="2" t="s">
        <v>3918</v>
      </c>
      <c r="N1529" s="2" t="s">
        <v>3919</v>
      </c>
      <c r="O1529" s="2" t="s">
        <v>51</v>
      </c>
      <c r="P1529" s="2" t="s">
        <v>788</v>
      </c>
      <c r="Q1529" s="2" t="str">
        <f t="shared" si="14"/>
        <v>Bill Title: Renewable Energy Portfolio Standard - Alterations and Compliance Fees, Bill Description: Altering the renewable energy portfolio standard for certain years; extending indefinitely the renewable energy portfolio standard percentage derived from Tier 2 renewable sources; repealing the limit on the period of time during which energy from a Tier 2 renewable source is eligible for inclusion in meeting the renewable energy portfolio standard; altering the compliance fee for a shortfall from the required percentage of energy from certain Tier 1 renewable sources for the renewable energy portfolio standard; etc.. </v>
      </c>
      <c r="R1529" s="2" t="s">
        <v>3920</v>
      </c>
      <c r="S1529" s="2" t="s">
        <v>44</v>
      </c>
    </row>
    <row r="1530" ht="15.75" customHeight="1">
      <c r="A1530" s="2" t="s">
        <v>3813</v>
      </c>
      <c r="B1530" s="2" t="s">
        <v>3814</v>
      </c>
      <c r="C1530" s="2" t="s">
        <v>3815</v>
      </c>
      <c r="D1530" s="2" t="s">
        <v>3816</v>
      </c>
      <c r="E1530" s="2" t="s">
        <v>3817</v>
      </c>
      <c r="F1530" s="2" t="s">
        <v>3921</v>
      </c>
      <c r="G1530" s="2" t="s">
        <v>407</v>
      </c>
      <c r="I1530" s="2">
        <v>8.0</v>
      </c>
      <c r="K1530" s="2" t="s">
        <v>3819</v>
      </c>
      <c r="L1530" s="2"/>
      <c r="M1530" s="2" t="s">
        <v>3922</v>
      </c>
      <c r="N1530" s="2" t="s">
        <v>3923</v>
      </c>
      <c r="O1530" s="2" t="s">
        <v>51</v>
      </c>
      <c r="P1530" s="2" t="s">
        <v>3924</v>
      </c>
      <c r="Q1530" s="2" t="str">
        <f t="shared" si="14"/>
        <v>Bill Title: Electricity - Renewable Energy Portfolio Standard - Tier 2 Renewable Sources, Qualifying Biomass, and Compliance Fees, Bill Description: Altering the renewable energy portfolio standard for 2021 through 2030 and later; extending eligibility of certain Tier 2 renewable sources for purposes of the renewable energy portfolio standard in certain years; altering the compliance fee for a shortfall from the required percentage of energy from certain Tier 1 renewable sources for the renewable energy portfolio standard in certain years; altering the definition of "qualifying biomass" for certain purposes; etc.. </v>
      </c>
      <c r="R1530" s="2" t="s">
        <v>3925</v>
      </c>
      <c r="S1530" s="2" t="s">
        <v>44</v>
      </c>
    </row>
    <row r="1531" ht="15.75" customHeight="1">
      <c r="A1531" s="2" t="s">
        <v>3813</v>
      </c>
      <c r="B1531" s="2" t="s">
        <v>3814</v>
      </c>
      <c r="C1531" s="2" t="s">
        <v>3815</v>
      </c>
      <c r="D1531" s="2" t="s">
        <v>3816</v>
      </c>
      <c r="E1531" s="2" t="s">
        <v>3817</v>
      </c>
      <c r="F1531" s="2" t="s">
        <v>3926</v>
      </c>
      <c r="G1531" s="2" t="s">
        <v>407</v>
      </c>
      <c r="I1531" s="2">
        <v>8.0</v>
      </c>
      <c r="K1531" s="2" t="s">
        <v>3819</v>
      </c>
      <c r="L1531" s="2"/>
      <c r="M1531" s="2" t="s">
        <v>3927</v>
      </c>
      <c r="N1531" s="2" t="s">
        <v>3928</v>
      </c>
      <c r="O1531" s="2" t="s">
        <v>100</v>
      </c>
      <c r="P1531" s="2" t="s">
        <v>673</v>
      </c>
      <c r="Q1531" s="2" t="str">
        <f t="shared" si="14"/>
        <v>Bill Title: Property Tax – Solar Energy Systems, Bill Description: Establishing certain solar energy property as a subclass of personal property; providing that the county tax rate applicable to certain solar energy property may be a different rate from the county tax rate applicable to other personal property, subject to a certain limitation; exempting personal property that is a certain community solar energy generating system from a county or municipal corporation property tax under certain circumstances; etc.. </v>
      </c>
      <c r="R1531" s="2" t="s">
        <v>3925</v>
      </c>
      <c r="S1531" s="2" t="s">
        <v>145</v>
      </c>
    </row>
    <row r="1532" ht="15.75" customHeight="1">
      <c r="A1532" s="2" t="s">
        <v>3813</v>
      </c>
      <c r="B1532" s="2" t="s">
        <v>3814</v>
      </c>
      <c r="C1532" s="2" t="s">
        <v>3815</v>
      </c>
      <c r="D1532" s="2" t="s">
        <v>3816</v>
      </c>
      <c r="E1532" s="2" t="s">
        <v>3817</v>
      </c>
      <c r="F1532" s="2" t="s">
        <v>3929</v>
      </c>
      <c r="G1532" s="2" t="s">
        <v>407</v>
      </c>
      <c r="I1532" s="2">
        <v>8.0</v>
      </c>
      <c r="K1532" s="2" t="s">
        <v>3819</v>
      </c>
      <c r="L1532" s="2"/>
      <c r="M1532" s="2" t="s">
        <v>3930</v>
      </c>
      <c r="N1532" s="2" t="s">
        <v>3931</v>
      </c>
      <c r="O1532" s="2" t="s">
        <v>100</v>
      </c>
      <c r="P1532" s="2" t="s">
        <v>30</v>
      </c>
      <c r="Q1532" s="2" t="str">
        <f t="shared" si="14"/>
        <v>Bill Title: Property Tax - Community Solar Energy Generating Systems, Bill Description: Establishing certain community solar energy generating systems as a subclass of personal property; providing that the county tax rate applicable to certain community solar energy generating systems may be a different rate from the county tax rate applicable to other personal property, subject to a certain limitation; authorizing a county or municipal government body to exempt, by law, personal property that is a certain community solar energy generating system from a county or municipal corporation property tax under certain circumstances; etc.. </v>
      </c>
      <c r="R1532" s="2" t="s">
        <v>3932</v>
      </c>
      <c r="S1532" s="2" t="s">
        <v>145</v>
      </c>
    </row>
    <row r="1533" ht="15.75" customHeight="1">
      <c r="A1533" s="2" t="s">
        <v>3813</v>
      </c>
      <c r="B1533" s="2" t="s">
        <v>3814</v>
      </c>
      <c r="C1533" s="2" t="s">
        <v>3815</v>
      </c>
      <c r="D1533" s="2" t="s">
        <v>3816</v>
      </c>
      <c r="E1533" s="2" t="s">
        <v>3817</v>
      </c>
      <c r="F1533" s="2" t="s">
        <v>3933</v>
      </c>
      <c r="G1533" s="2" t="s">
        <v>407</v>
      </c>
      <c r="I1533" s="2">
        <v>8.0</v>
      </c>
      <c r="K1533" s="2" t="s">
        <v>3819</v>
      </c>
      <c r="L1533" s="2"/>
      <c r="M1533" s="2" t="s">
        <v>3934</v>
      </c>
      <c r="N1533" s="2" t="s">
        <v>3935</v>
      </c>
      <c r="O1533" s="2" t="s">
        <v>35</v>
      </c>
      <c r="P1533" s="2" t="s">
        <v>3936</v>
      </c>
      <c r="Q1533" s="2" t="str">
        <f t="shared" si="14"/>
        <v>Bill Title: Renewable Energy Development and Siting (REDS) – Evaluations and Tax and Fee Exemptions, Bill Description: Requiring the Department of the Environment to waive certain application fees for applicants intending to use certain contaminated properties for clean or renewable electrical generation sites under certain circumstances; requiring the Department to adopt certain regulations; requiring that the owner of a certain eligible property that wants to change the use of the eligible property be liable for certain fees waived under the Act under certain circumstances; etc.. </v>
      </c>
      <c r="R1533" s="2" t="s">
        <v>3937</v>
      </c>
      <c r="S1533" s="2" t="s">
        <v>145</v>
      </c>
    </row>
    <row r="1534" ht="15.75" customHeight="1">
      <c r="A1534" s="2" t="s">
        <v>3813</v>
      </c>
      <c r="B1534" s="2" t="s">
        <v>3814</v>
      </c>
      <c r="C1534" s="2" t="s">
        <v>3815</v>
      </c>
      <c r="D1534" s="2" t="s">
        <v>3816</v>
      </c>
      <c r="E1534" s="2" t="s">
        <v>3817</v>
      </c>
      <c r="F1534" s="2" t="s">
        <v>3938</v>
      </c>
      <c r="G1534" s="2" t="s">
        <v>407</v>
      </c>
      <c r="I1534" s="2">
        <v>8.0</v>
      </c>
      <c r="K1534" s="2" t="s">
        <v>3819</v>
      </c>
      <c r="L1534" s="2"/>
      <c r="M1534" s="2" t="s">
        <v>3939</v>
      </c>
      <c r="N1534" s="2" t="s">
        <v>3940</v>
      </c>
      <c r="O1534" s="2" t="s">
        <v>112</v>
      </c>
      <c r="P1534" s="2" t="s">
        <v>413</v>
      </c>
      <c r="Q1534" s="2" t="str">
        <f t="shared" si="14"/>
        <v>Bill Title: Local Governments - Resilience Authorities - Authorization, Bill Description: Authorizing a local government to create a Resilience Authority by local law; specifying certain requirements for the adoption of a local law establishing an Authority; specifying the powers that a local government may grant an Authority; authorizing an Authority to issue certain bonds for certain purposes; authorizing a local governing body to dedicate certain revenues of the local government to the repayment of bonds for certain operations and projects of an Authority; etc.. </v>
      </c>
      <c r="R1534" s="2" t="s">
        <v>3941</v>
      </c>
      <c r="S1534" s="2" t="s">
        <v>172</v>
      </c>
    </row>
    <row r="1535" ht="15.75" customHeight="1">
      <c r="A1535" s="2" t="s">
        <v>3813</v>
      </c>
      <c r="B1535" s="2" t="s">
        <v>3814</v>
      </c>
      <c r="C1535" s="2" t="s">
        <v>3815</v>
      </c>
      <c r="D1535" s="2" t="s">
        <v>3816</v>
      </c>
      <c r="E1535" s="2" t="s">
        <v>3817</v>
      </c>
      <c r="F1535" s="2" t="s">
        <v>3942</v>
      </c>
      <c r="G1535" s="2" t="s">
        <v>407</v>
      </c>
      <c r="I1535" s="2">
        <v>8.0</v>
      </c>
      <c r="K1535" s="2" t="s">
        <v>3819</v>
      </c>
      <c r="L1535" s="2"/>
      <c r="M1535" s="2" t="s">
        <v>3943</v>
      </c>
      <c r="N1535" s="2" t="s">
        <v>3944</v>
      </c>
      <c r="O1535" s="2" t="s">
        <v>100</v>
      </c>
      <c r="P1535" s="2" t="s">
        <v>129</v>
      </c>
      <c r="Q1535" s="2" t="str">
        <f t="shared" si="14"/>
        <v>Bill Title: Blue Ribbon Community Solar Land Use Commission, Bill Description: Establishing the Blue Ribbon Community Solar Land Use Commission to study and make recommendations regarding the land use needs to meet the full generation capacity authorized under the Community Solar Energy Generating Systems Pilot Program; and requiring the Commission to report its findings and recommendations to the Governor and the General Assembly by December 1, 2022.. </v>
      </c>
      <c r="R1535" s="2" t="s">
        <v>3904</v>
      </c>
      <c r="S1535" s="2" t="s">
        <v>44</v>
      </c>
    </row>
    <row r="1536" ht="15.75" customHeight="1">
      <c r="A1536" s="2" t="s">
        <v>3813</v>
      </c>
      <c r="B1536" s="2" t="s">
        <v>3814</v>
      </c>
      <c r="C1536" s="2" t="s">
        <v>3815</v>
      </c>
      <c r="D1536" s="2" t="s">
        <v>3816</v>
      </c>
      <c r="E1536" s="2" t="s">
        <v>3817</v>
      </c>
      <c r="F1536" s="2" t="s">
        <v>3945</v>
      </c>
      <c r="G1536" s="2" t="s">
        <v>407</v>
      </c>
      <c r="I1536" s="2">
        <v>7.0</v>
      </c>
      <c r="K1536" s="2" t="s">
        <v>3819</v>
      </c>
      <c r="L1536" s="2"/>
      <c r="M1536" s="2" t="s">
        <v>3902</v>
      </c>
      <c r="N1536" s="2" t="s">
        <v>3946</v>
      </c>
      <c r="O1536" s="2" t="s">
        <v>3947</v>
      </c>
      <c r="P1536" s="2" t="s">
        <v>36</v>
      </c>
      <c r="Q1536" s="2" t="str">
        <f t="shared" si="14"/>
        <v>Bill Title: Clean Energy Loan Program - Remediation and Resiliency, Bill Description: Expanding the purpose of a certain clean energy loan program to include loans for water efficiency projects, environmental remediation projects intended to remove environmental or health hazards, and  resiliency projects to increase the capacity of a property to withstand the effects of climate change; adding water efficiency projects and environmental remediation and resiliency projects to the items requiring eligibility requirements under a certain ordinance; etc.. </v>
      </c>
      <c r="R1536" s="2" t="s">
        <v>3948</v>
      </c>
      <c r="S1536" s="2" t="s">
        <v>145</v>
      </c>
    </row>
    <row r="1537" ht="15.75" customHeight="1">
      <c r="A1537" s="2" t="s">
        <v>3813</v>
      </c>
      <c r="B1537" s="2" t="s">
        <v>3814</v>
      </c>
      <c r="C1537" s="2" t="s">
        <v>3815</v>
      </c>
      <c r="D1537" s="2" t="s">
        <v>3816</v>
      </c>
      <c r="E1537" s="2" t="s">
        <v>3817</v>
      </c>
      <c r="F1537" s="2" t="s">
        <v>3949</v>
      </c>
      <c r="G1537" s="2" t="s">
        <v>407</v>
      </c>
      <c r="I1537" s="2">
        <v>7.0</v>
      </c>
      <c r="K1537" s="2" t="s">
        <v>3819</v>
      </c>
      <c r="L1537" s="2"/>
      <c r="M1537" s="2" t="s">
        <v>3939</v>
      </c>
      <c r="N1537" s="2" t="s">
        <v>3950</v>
      </c>
      <c r="O1537" s="2" t="s">
        <v>112</v>
      </c>
      <c r="P1537" s="2" t="s">
        <v>1896</v>
      </c>
      <c r="Q1537" s="2" t="str">
        <f t="shared" si="14"/>
        <v>Bill Title: Local Governments - Resilience Authorities - Authorization, Bill Description: Authorizing a local government to create a Resilience Authority by local law; specifying certain requirements for the adoption of a local law establishing an Authority; specifying the powers that a local government may grant an Authority; authorizing an Authority to issue certain bonds for certain purposes; authorizing the local governing body to dedicate certain revenues of the local government to the repayment of bonds and to support operations or resilience infrastructure projects of an Authority; etc.. </v>
      </c>
      <c r="R1537" s="2" t="s">
        <v>3951</v>
      </c>
      <c r="S1537" s="2" t="s">
        <v>172</v>
      </c>
    </row>
    <row r="1538" ht="15.75" customHeight="1">
      <c r="A1538" s="2" t="s">
        <v>3813</v>
      </c>
      <c r="B1538" s="2" t="s">
        <v>3814</v>
      </c>
      <c r="C1538" s="2" t="s">
        <v>3815</v>
      </c>
      <c r="D1538" s="2" t="s">
        <v>3816</v>
      </c>
      <c r="E1538" s="2" t="s">
        <v>3817</v>
      </c>
      <c r="F1538" s="2" t="s">
        <v>3952</v>
      </c>
      <c r="G1538" s="2" t="s">
        <v>407</v>
      </c>
      <c r="I1538" s="2">
        <v>7.0</v>
      </c>
      <c r="K1538" s="2" t="s">
        <v>3819</v>
      </c>
      <c r="L1538" s="2"/>
      <c r="M1538" s="2" t="s">
        <v>3872</v>
      </c>
      <c r="N1538" s="2" t="s">
        <v>3873</v>
      </c>
      <c r="O1538" s="2" t="s">
        <v>512</v>
      </c>
      <c r="P1538" s="2" t="s">
        <v>73</v>
      </c>
      <c r="Q1538" s="2" t="str">
        <f t="shared" si="14"/>
        <v>Bill Title: Environment - Commission on Environmental Justice and Sustainable Communities - Reform, Bill Description: Altering the membership of the Commission on Environmental Justice and Sustainable Communities; requiring the Commission's membership to reflect the diversity of the State to the extent practicable; requiring the Commission to meet at least six times a year; requiring the Commission to host at least four community listening sessions a year; requiring the Commission to conduct its meetings and sessions in different geographic locations in the State; requiring the sessions and meetings of the Commission to be accessible to all attendees; etc.. </v>
      </c>
      <c r="R1538" s="2" t="s">
        <v>3953</v>
      </c>
      <c r="S1538" s="2" t="s">
        <v>65</v>
      </c>
    </row>
    <row r="1539" ht="15.75" customHeight="1">
      <c r="A1539" s="2" t="s">
        <v>3813</v>
      </c>
      <c r="B1539" s="2" t="s">
        <v>3814</v>
      </c>
      <c r="C1539" s="2" t="s">
        <v>3815</v>
      </c>
      <c r="D1539" s="2" t="s">
        <v>3816</v>
      </c>
      <c r="E1539" s="2" t="s">
        <v>3817</v>
      </c>
      <c r="F1539" s="2" t="s">
        <v>3954</v>
      </c>
      <c r="G1539" s="2" t="s">
        <v>407</v>
      </c>
      <c r="I1539" s="2">
        <v>6.0</v>
      </c>
      <c r="K1539" s="2" t="s">
        <v>3819</v>
      </c>
      <c r="L1539" s="2"/>
      <c r="M1539" s="2" t="s">
        <v>3885</v>
      </c>
      <c r="N1539" s="2" t="s">
        <v>3955</v>
      </c>
      <c r="O1539" s="2" t="s">
        <v>100</v>
      </c>
      <c r="P1539" s="2" t="s">
        <v>36</v>
      </c>
      <c r="Q1539" s="2" t="str">
        <f t="shared" si="14"/>
        <v>Bill Title: State-Funded Construction and Major Renovation Projects - Solar Panels - Requirement, Bill Description: Requiring the State, for certain construction projects and major renovation projects proposed after December 31, 2021, to require that the project be designed, engineered, and constructed in a manner that allows the roof to withstand the weight of solar panels; requiring certain construction projects and major renovation projects to include the installation of the maximum number of solar panels for which the project was designed; requiring the Maryland Green Building Council to provide certain recommendations; etc.. </v>
      </c>
      <c r="R1539" s="2" t="s">
        <v>3948</v>
      </c>
      <c r="S1539" s="2" t="s">
        <v>44</v>
      </c>
    </row>
    <row r="1540" ht="15.75" customHeight="1">
      <c r="A1540" s="2" t="s">
        <v>3813</v>
      </c>
      <c r="B1540" s="2" t="s">
        <v>3814</v>
      </c>
      <c r="C1540" s="2" t="s">
        <v>3815</v>
      </c>
      <c r="D1540" s="2" t="s">
        <v>3816</v>
      </c>
      <c r="E1540" s="2" t="s">
        <v>3817</v>
      </c>
      <c r="F1540" s="2" t="s">
        <v>3956</v>
      </c>
      <c r="G1540" s="2" t="s">
        <v>407</v>
      </c>
      <c r="I1540" s="2">
        <v>5.0</v>
      </c>
      <c r="K1540" s="2" t="s">
        <v>3819</v>
      </c>
      <c r="L1540" s="2"/>
      <c r="M1540" s="2" t="s">
        <v>3934</v>
      </c>
      <c r="N1540" s="2" t="s">
        <v>3935</v>
      </c>
      <c r="O1540" s="2" t="s">
        <v>35</v>
      </c>
      <c r="P1540" s="2" t="s">
        <v>673</v>
      </c>
      <c r="Q1540" s="2" t="str">
        <f t="shared" si="14"/>
        <v>Bill Title: Renewable Energy Development and Siting (REDS) – Evaluations and Tax and Fee Exemptions, Bill Description: Requiring the Department of the Environment to waive certain application fees for applicants intending to use certain contaminated properties for clean or renewable electrical generation sites under certain circumstances; requiring the Department to adopt certain regulations; requiring that the owner of a certain eligible property that wants to change the use of the eligible property be liable for certain fees waived under the Act under certain circumstances; etc.. </v>
      </c>
      <c r="R1540" s="2" t="s">
        <v>3957</v>
      </c>
      <c r="S1540" s="2" t="s">
        <v>145</v>
      </c>
    </row>
    <row r="1541" ht="15.75" customHeight="1">
      <c r="A1541" s="2" t="s">
        <v>3813</v>
      </c>
      <c r="B1541" s="2" t="s">
        <v>3814</v>
      </c>
      <c r="C1541" s="2" t="s">
        <v>3815</v>
      </c>
      <c r="D1541" s="2" t="s">
        <v>3816</v>
      </c>
      <c r="E1541" s="2" t="s">
        <v>3817</v>
      </c>
      <c r="F1541" s="2" t="s">
        <v>3958</v>
      </c>
      <c r="G1541" s="2" t="s">
        <v>407</v>
      </c>
      <c r="I1541" s="2">
        <v>3.0</v>
      </c>
      <c r="K1541" s="2" t="s">
        <v>3819</v>
      </c>
      <c r="L1541" s="2"/>
      <c r="M1541" s="2" t="s">
        <v>3959</v>
      </c>
      <c r="N1541" s="2" t="s">
        <v>3960</v>
      </c>
      <c r="O1541" s="2" t="s">
        <v>3575</v>
      </c>
      <c r="P1541" s="2" t="s">
        <v>73</v>
      </c>
      <c r="Q1541" s="2" t="str">
        <f t="shared" si="14"/>
        <v>Bill Title: Property Tax - Solar Energy Systems, Bill Description: Establishing certain solar energy property as a subclass of personal property; providing that the county tax rate applicable to certain solar energy property may be a different rate from the county tax rate applicable to other personal property, subject to a certain limitation; exempting personal property that is a certain community solar energy generating system from a county or municipal corporation property tax; etc.. </v>
      </c>
      <c r="R1541" s="2" t="s">
        <v>3961</v>
      </c>
      <c r="S1541" s="2" t="s">
        <v>145</v>
      </c>
    </row>
    <row r="1542" ht="15.75" customHeight="1">
      <c r="A1542" s="2" t="s">
        <v>3962</v>
      </c>
      <c r="B1542" s="2" t="s">
        <v>3814</v>
      </c>
      <c r="C1542" s="2" t="s">
        <v>3815</v>
      </c>
      <c r="D1542" s="2" t="s">
        <v>3816</v>
      </c>
      <c r="E1542" s="2" t="s">
        <v>3817</v>
      </c>
      <c r="F1542" s="2" t="s">
        <v>3963</v>
      </c>
      <c r="G1542" s="2" t="s">
        <v>407</v>
      </c>
      <c r="I1542" s="2">
        <v>21.0</v>
      </c>
      <c r="K1542" s="2" t="s">
        <v>3964</v>
      </c>
      <c r="L1542" s="2"/>
      <c r="M1542" s="2" t="s">
        <v>3965</v>
      </c>
      <c r="N1542" s="2" t="s">
        <v>3966</v>
      </c>
      <c r="O1542" s="2" t="s">
        <v>23</v>
      </c>
      <c r="P1542" s="2" t="s">
        <v>673</v>
      </c>
      <c r="Q1542" s="2" t="str">
        <f t="shared" si="14"/>
        <v>Bill Title: Public Safety - Natural Gas and Liquefied Propane Piping Systems - Construction Requirements (Flynn and Laird Act), Bill Description: Prohibiting the use of non-arc-resistant jacketed corrugated stainless steel tubing in any building that uses certain fuel gas piping systems; and applying the Act prospectively.. </v>
      </c>
      <c r="R1542" s="2" t="s">
        <v>3967</v>
      </c>
      <c r="S1542" s="2" t="s">
        <v>31</v>
      </c>
    </row>
    <row r="1543" ht="15.75" customHeight="1">
      <c r="A1543" s="2" t="s">
        <v>3962</v>
      </c>
      <c r="B1543" s="2" t="s">
        <v>3814</v>
      </c>
      <c r="C1543" s="2" t="s">
        <v>3815</v>
      </c>
      <c r="D1543" s="2" t="s">
        <v>3816</v>
      </c>
      <c r="E1543" s="2" t="s">
        <v>3817</v>
      </c>
      <c r="F1543" s="2" t="s">
        <v>3968</v>
      </c>
      <c r="G1543" s="2" t="s">
        <v>407</v>
      </c>
      <c r="I1543" s="2">
        <v>18.0</v>
      </c>
      <c r="K1543" s="2" t="s">
        <v>3964</v>
      </c>
      <c r="L1543" s="2"/>
      <c r="M1543" s="2" t="s">
        <v>3969</v>
      </c>
      <c r="N1543" s="2" t="s">
        <v>3970</v>
      </c>
      <c r="O1543" s="2" t="s">
        <v>778</v>
      </c>
      <c r="P1543" s="2" t="s">
        <v>673</v>
      </c>
      <c r="Q1543" s="2" t="str">
        <f t="shared" si="14"/>
        <v>Bill Title: Clean Cars Act of 2021, Bill Description: Extending and altering, for fiscal years 2021 through 2023, the Electric Vehicle Recharging Equipment Rebate Program for the purchase of certain electric vehicles; increasing from $1,200,000 to $1,800,000 the amount of rebates that the Maryland Energy Administration may issue; requiring the Motor Vehicle Administration and the Maryland Department of the Environment to submit a report by January 15, 2022, to certain committees of the General Assembly providing information on proposed changes to the vehicle emissions inspection program; etc.. </v>
      </c>
      <c r="R1543" s="2" t="s">
        <v>3971</v>
      </c>
      <c r="S1543" s="2" t="s">
        <v>145</v>
      </c>
    </row>
    <row r="1544" ht="15.75" customHeight="1">
      <c r="A1544" s="2" t="s">
        <v>3962</v>
      </c>
      <c r="B1544" s="2" t="s">
        <v>3814</v>
      </c>
      <c r="C1544" s="2" t="s">
        <v>3815</v>
      </c>
      <c r="D1544" s="2" t="s">
        <v>3816</v>
      </c>
      <c r="E1544" s="2" t="s">
        <v>3817</v>
      </c>
      <c r="F1544" s="2" t="s">
        <v>3972</v>
      </c>
      <c r="G1544" s="2" t="s">
        <v>407</v>
      </c>
      <c r="I1544" s="2">
        <v>16.0</v>
      </c>
      <c r="K1544" s="2" t="s">
        <v>3964</v>
      </c>
      <c r="L1544" s="2"/>
      <c r="M1544" s="2" t="s">
        <v>3973</v>
      </c>
      <c r="N1544" s="2" t="s">
        <v>3974</v>
      </c>
      <c r="O1544" s="2" t="s">
        <v>314</v>
      </c>
      <c r="P1544" s="2" t="s">
        <v>36</v>
      </c>
      <c r="Q1544" s="2" t="str">
        <f t="shared" si="14"/>
        <v>Bill Title: Charter Counties - Enforcement of Local Building Performance Laws (Building Energy Performance Standards Act of 2022), Bill Description: Authorizing charter counties to provide for the enforcement of local building energy performance laws by imposing civil fines not exceeding $10 per square foot of gross floor area; and providing that a civil fine may be imposed under the Act only if construction on the building was completed at least 3 years and 1 day before the date the civil fine would be imposed.. </v>
      </c>
      <c r="R1544" s="2" t="s">
        <v>3975</v>
      </c>
      <c r="S1544" s="2" t="s">
        <v>287</v>
      </c>
    </row>
    <row r="1545" ht="15.75" customHeight="1">
      <c r="A1545" s="2" t="s">
        <v>3962</v>
      </c>
      <c r="B1545" s="2" t="s">
        <v>3814</v>
      </c>
      <c r="C1545" s="2" t="s">
        <v>3815</v>
      </c>
      <c r="D1545" s="2" t="s">
        <v>3816</v>
      </c>
      <c r="E1545" s="2" t="s">
        <v>3817</v>
      </c>
      <c r="F1545" s="2" t="s">
        <v>3976</v>
      </c>
      <c r="G1545" s="2" t="s">
        <v>407</v>
      </c>
      <c r="I1545" s="2">
        <v>16.0</v>
      </c>
      <c r="K1545" s="2" t="s">
        <v>3964</v>
      </c>
      <c r="L1545" s="2"/>
      <c r="M1545" s="2" t="s">
        <v>3977</v>
      </c>
      <c r="N1545" s="2" t="s">
        <v>3978</v>
      </c>
      <c r="O1545" s="2" t="s">
        <v>3979</v>
      </c>
      <c r="P1545" s="2" t="s">
        <v>73</v>
      </c>
      <c r="Q1545" s="2" t="str">
        <f t="shared" si="14"/>
        <v>Bill Title: Sustainable Maryland Program and Fund - Establishment, Bill Description: Establishing the Sustainable Maryland Program; establishing the Sustainable Maryland Program Fund as a special, nonlapsing fund to expand and enhance Sustainable Maryland's promotion and support of communities in Maryland in the effort to realize environmental, economic, and social sustainability; requiring interest earnings of the Fund to be credited to the Fund; requiring the Governor, in fiscal year 2024 and each fiscal year thereafter, to provide an appropriation of $500,000 to the Fund; etc.. </v>
      </c>
      <c r="R1545" s="2" t="s">
        <v>3980</v>
      </c>
    </row>
    <row r="1546" ht="15.75" customHeight="1">
      <c r="A1546" s="2" t="s">
        <v>3962</v>
      </c>
      <c r="B1546" s="2" t="s">
        <v>3814</v>
      </c>
      <c r="C1546" s="2" t="s">
        <v>3815</v>
      </c>
      <c r="D1546" s="2" t="s">
        <v>3816</v>
      </c>
      <c r="E1546" s="2" t="s">
        <v>3817</v>
      </c>
      <c r="F1546" s="2" t="s">
        <v>3981</v>
      </c>
      <c r="G1546" s="2" t="s">
        <v>407</v>
      </c>
      <c r="I1546" s="2">
        <v>15.0</v>
      </c>
      <c r="K1546" s="2" t="s">
        <v>3964</v>
      </c>
      <c r="L1546" s="2"/>
      <c r="M1546" s="2" t="s">
        <v>3982</v>
      </c>
      <c r="N1546" s="2" t="s">
        <v>3983</v>
      </c>
      <c r="O1546" s="2" t="s">
        <v>186</v>
      </c>
      <c r="P1546" s="2" t="s">
        <v>144</v>
      </c>
      <c r="Q1546" s="2" t="str">
        <f t="shared" si="14"/>
        <v>Bill Title: Transportation Electrification and Modernization (TEAM) Act, Bill Description: Altering the Electric Vehicle Recharging Equipment Rebate Program by extending the duration of the Program, increasing the total amount of rebates issued under the Program, repealing the authority to issue rebates to retail service station dealers, limiting the issuance of rebates to one recharging system per individual per address, and authorizing the Maryland Energy Administration to offer additional benefits under certain circumstances; establishing the Medium- and Heavy-Duty Zero Emission Vehicle Grant Program; etc.. </v>
      </c>
      <c r="R1546" s="2" t="s">
        <v>3984</v>
      </c>
    </row>
    <row r="1547" ht="15.75" customHeight="1">
      <c r="A1547" s="2" t="s">
        <v>3962</v>
      </c>
      <c r="B1547" s="2" t="s">
        <v>3814</v>
      </c>
      <c r="C1547" s="2" t="s">
        <v>3815</v>
      </c>
      <c r="D1547" s="2" t="s">
        <v>3816</v>
      </c>
      <c r="E1547" s="2" t="s">
        <v>3817</v>
      </c>
      <c r="F1547" s="2" t="s">
        <v>3985</v>
      </c>
      <c r="G1547" s="2" t="s">
        <v>407</v>
      </c>
      <c r="I1547" s="2">
        <v>15.0</v>
      </c>
      <c r="K1547" s="2" t="s">
        <v>3964</v>
      </c>
      <c r="L1547" s="2"/>
      <c r="M1547" s="2" t="s">
        <v>3986</v>
      </c>
      <c r="N1547" s="2" t="s">
        <v>3987</v>
      </c>
      <c r="O1547" s="2" t="s">
        <v>1404</v>
      </c>
      <c r="P1547" s="2" t="s">
        <v>144</v>
      </c>
      <c r="Q1547" s="2" t="str">
        <f t="shared" si="14"/>
        <v>Bill Title: Motor Fuel Tax Rates – Consumer Price Index Adjustment – Repeal, Bill Description: Repealing a requirement that certain motor fuel tax rates be adjusted in future years based on growth in the Consumer Price Index for All Urban Consumers.. </v>
      </c>
      <c r="R1547" s="2" t="s">
        <v>3988</v>
      </c>
      <c r="S1547" s="2" t="s">
        <v>79</v>
      </c>
    </row>
    <row r="1548" ht="15.75" customHeight="1">
      <c r="A1548" s="2" t="s">
        <v>3962</v>
      </c>
      <c r="B1548" s="2" t="s">
        <v>3814</v>
      </c>
      <c r="C1548" s="2" t="s">
        <v>3815</v>
      </c>
      <c r="D1548" s="2" t="s">
        <v>3816</v>
      </c>
      <c r="E1548" s="2" t="s">
        <v>3817</v>
      </c>
      <c r="F1548" s="2" t="s">
        <v>3989</v>
      </c>
      <c r="G1548" s="2" t="s">
        <v>407</v>
      </c>
      <c r="I1548" s="2">
        <v>15.0</v>
      </c>
      <c r="K1548" s="2" t="s">
        <v>3964</v>
      </c>
      <c r="L1548" s="2"/>
      <c r="M1548" s="2" t="s">
        <v>3990</v>
      </c>
      <c r="N1548" s="2" t="s">
        <v>3991</v>
      </c>
      <c r="O1548" s="2" t="s">
        <v>3979</v>
      </c>
      <c r="P1548" s="2" t="s">
        <v>40</v>
      </c>
      <c r="Q1548" s="2" t="str">
        <f t="shared" si="14"/>
        <v>Bill Title: Sustainable Maryland Program Fund - Establishment, Bill Description: Establishing the Sustainable Maryland Program Fund as a special, nonlapsing fund to expand and enhance Sustainable Maryland's promotion and support of communities in Maryland in the effort to realize environmental, economic, and social sustainability; authorizing the Fund to be used for training and education, outreach and engagement, and developing and expanding the Sustainable Maryland program; requiring the Governor, for Fiscal Year 2024 and each fiscal year thereafter, to provide an appropriation of $750,000 to the Fund; etc.. </v>
      </c>
      <c r="R1548" s="2" t="s">
        <v>3992</v>
      </c>
    </row>
    <row r="1549" ht="15.75" customHeight="1">
      <c r="A1549" s="2" t="s">
        <v>3962</v>
      </c>
      <c r="B1549" s="2" t="s">
        <v>3814</v>
      </c>
      <c r="C1549" s="2" t="s">
        <v>3815</v>
      </c>
      <c r="D1549" s="2" t="s">
        <v>3816</v>
      </c>
      <c r="E1549" s="2" t="s">
        <v>3817</v>
      </c>
      <c r="F1549" s="2" t="s">
        <v>3993</v>
      </c>
      <c r="G1549" s="2" t="s">
        <v>407</v>
      </c>
      <c r="I1549" s="2">
        <v>15.0</v>
      </c>
      <c r="K1549" s="2" t="s">
        <v>3964</v>
      </c>
      <c r="L1549" s="2"/>
      <c r="M1549" s="2" t="s">
        <v>3994</v>
      </c>
      <c r="N1549" s="2" t="s">
        <v>3995</v>
      </c>
      <c r="O1549" s="2" t="s">
        <v>3782</v>
      </c>
      <c r="P1549" s="2" t="s">
        <v>291</v>
      </c>
      <c r="Q1549" s="2" t="str">
        <f t="shared" si="14"/>
        <v>Bill Title: Task Force to Study Solar Energy Incentives, Bill Description: Establishing the Task Force to Study Solar Energy Incentives to study and make recommendations regarding measures and incentives needed to ensure that the State meets the solar energy goals established in the State's renewable energy portfolio standard and that solar development in the State creates good quality, family-sustaining jobs, equitable access to renewable energy, and the efficient use of land in the State; and requiring the Task Force to report to the Governor and the General Assembly by December 1, 2023.. </v>
      </c>
      <c r="R1549" s="2" t="s">
        <v>3996</v>
      </c>
      <c r="S1549" s="2" t="s">
        <v>145</v>
      </c>
    </row>
    <row r="1550" ht="15.75" customHeight="1">
      <c r="A1550" s="2" t="s">
        <v>3962</v>
      </c>
      <c r="B1550" s="2" t="s">
        <v>3814</v>
      </c>
      <c r="C1550" s="2" t="s">
        <v>3815</v>
      </c>
      <c r="D1550" s="2" t="s">
        <v>3816</v>
      </c>
      <c r="E1550" s="2" t="s">
        <v>3817</v>
      </c>
      <c r="F1550" s="2" t="s">
        <v>3997</v>
      </c>
      <c r="G1550" s="2" t="s">
        <v>407</v>
      </c>
      <c r="I1550" s="2">
        <v>14.0</v>
      </c>
      <c r="K1550" s="2" t="s">
        <v>3964</v>
      </c>
      <c r="L1550" s="2"/>
      <c r="M1550" s="2" t="s">
        <v>3998</v>
      </c>
      <c r="N1550" s="2" t="s">
        <v>3999</v>
      </c>
      <c r="O1550" s="2" t="s">
        <v>290</v>
      </c>
      <c r="P1550" s="2" t="s">
        <v>101</v>
      </c>
      <c r="Q1550" s="2" t="str">
        <f t="shared" si="14"/>
        <v>Bill Title: Public Safety - Maryland Building Performance Standards, Bill Description: Altering the time, from 18 months to 36 months after issuance, within which the Maryland Department of Labor is required to adopt each subsequent version of the Maryland Building Performance Standards.. </v>
      </c>
      <c r="R1550" s="2" t="s">
        <v>4000</v>
      </c>
      <c r="S1550" s="2" t="s">
        <v>287</v>
      </c>
    </row>
    <row r="1551" ht="15.75" customHeight="1">
      <c r="A1551" s="2" t="s">
        <v>3962</v>
      </c>
      <c r="B1551" s="2" t="s">
        <v>3814</v>
      </c>
      <c r="C1551" s="2" t="s">
        <v>3815</v>
      </c>
      <c r="D1551" s="2" t="s">
        <v>3816</v>
      </c>
      <c r="E1551" s="2" t="s">
        <v>3817</v>
      </c>
      <c r="F1551" s="2" t="s">
        <v>4001</v>
      </c>
      <c r="G1551" s="2" t="s">
        <v>407</v>
      </c>
      <c r="I1551" s="2">
        <v>14.0</v>
      </c>
      <c r="K1551" s="2" t="s">
        <v>3964</v>
      </c>
      <c r="L1551" s="2"/>
      <c r="M1551" s="2" t="s">
        <v>4002</v>
      </c>
      <c r="N1551" s="2" t="s">
        <v>4003</v>
      </c>
      <c r="O1551" s="2" t="s">
        <v>186</v>
      </c>
      <c r="P1551" s="2" t="s">
        <v>4004</v>
      </c>
      <c r="Q1551" s="2" t="str">
        <f t="shared" si="14"/>
        <v>Bill Title: Clean Cars Act of 2022, Bill Description: Establishing the Medium-Duty and Heavy-Duty Zero-Emission Vehicle Grant Program for certain vehicles and equipment to be administered by the Maryland Energy Administration; altering, for certain fiscal years, the vehicle excise tax credit for the purchase of certain electric vehicles; decreasing, from $63,000 to $50,000, for purposes of the electric vehicle excise tax credit, the limitation on the maximum base purchase price of certain electric vehicles; reducing the vehicle excise tax credit for certain electric drive vehicles; etc.. </v>
      </c>
      <c r="R1551" s="2" t="s">
        <v>4005</v>
      </c>
      <c r="S1551" s="2" t="s">
        <v>145</v>
      </c>
    </row>
    <row r="1552" ht="15.75" customHeight="1">
      <c r="A1552" s="2" t="s">
        <v>3962</v>
      </c>
      <c r="B1552" s="2" t="s">
        <v>3814</v>
      </c>
      <c r="C1552" s="2" t="s">
        <v>3815</v>
      </c>
      <c r="D1552" s="2" t="s">
        <v>3816</v>
      </c>
      <c r="E1552" s="2" t="s">
        <v>3817</v>
      </c>
      <c r="F1552" s="2" t="s">
        <v>4006</v>
      </c>
      <c r="G1552" s="2" t="s">
        <v>407</v>
      </c>
      <c r="I1552" s="2">
        <v>13.0</v>
      </c>
      <c r="K1552" s="2" t="s">
        <v>3964</v>
      </c>
      <c r="L1552" s="2"/>
      <c r="M1552" s="2" t="s">
        <v>4007</v>
      </c>
      <c r="N1552" s="2" t="s">
        <v>4008</v>
      </c>
      <c r="O1552" s="2" t="s">
        <v>4009</v>
      </c>
      <c r="P1552" s="2" t="s">
        <v>4010</v>
      </c>
      <c r="Q1552" s="2" t="str">
        <f t="shared" si="14"/>
        <v>Bill Title: Public Utilities – Electric School Bus Pilot Program, Bill Description: Establishing the electric school bus pilot program to be implemented and administered by the Public Service Commission; authorizing investor-owned electric companies to apply to the Commission to implement a pilot program that meets certain standards; requiring a participating school system to consider criteria that benefit students who are eligible to receive free and reduced-price meals; authorizing certain electric companies to recover reasonable program costs subject to the approval of the Commission; etc.. </v>
      </c>
      <c r="R1552" s="2" t="s">
        <v>4011</v>
      </c>
      <c r="S1552" s="2" t="s">
        <v>79</v>
      </c>
    </row>
    <row r="1553" ht="15.75" customHeight="1">
      <c r="A1553" s="2" t="s">
        <v>3962</v>
      </c>
      <c r="B1553" s="2" t="s">
        <v>3814</v>
      </c>
      <c r="C1553" s="2" t="s">
        <v>3815</v>
      </c>
      <c r="D1553" s="2" t="s">
        <v>3816</v>
      </c>
      <c r="E1553" s="2" t="s">
        <v>3817</v>
      </c>
      <c r="F1553" s="2" t="s">
        <v>4012</v>
      </c>
      <c r="G1553" s="2" t="s">
        <v>407</v>
      </c>
      <c r="I1553" s="2">
        <v>12.0</v>
      </c>
      <c r="K1553" s="2" t="s">
        <v>3964</v>
      </c>
      <c r="L1553" s="2"/>
      <c r="M1553" s="2" t="s">
        <v>4013</v>
      </c>
      <c r="N1553" s="2" t="s">
        <v>4014</v>
      </c>
      <c r="O1553" s="2" t="s">
        <v>4015</v>
      </c>
      <c r="P1553" s="2" t="s">
        <v>73</v>
      </c>
      <c r="Q1553" s="2" t="str">
        <f t="shared" si="14"/>
        <v>Bill Title: Environment - Building Energy Performance Standards and Greenhouse Gas Emissions Reduction Targets (Clean Buildings Jobs Act of 2020), Bill Description: Requiring the Department of the Environment, in consultation with the Building Codes Administration and the Maryland Energy Administration, to adopt regulations on monitoring and reporting greenhouse gas emissions from certain buildings on or before a certain date; requiring the owners of certain buildings to monitor certain greenhouse gas emissions beginning on certain dates and to make certain reports on or before certain dates in certain years; etc.. </v>
      </c>
      <c r="R1553" s="2" t="s">
        <v>4016</v>
      </c>
      <c r="S1553" s="2" t="s">
        <v>172</v>
      </c>
    </row>
    <row r="1554" ht="15.75" customHeight="1">
      <c r="A1554" s="2" t="s">
        <v>3962</v>
      </c>
      <c r="B1554" s="2" t="s">
        <v>3814</v>
      </c>
      <c r="C1554" s="2" t="s">
        <v>3815</v>
      </c>
      <c r="D1554" s="2" t="s">
        <v>3816</v>
      </c>
      <c r="E1554" s="2" t="s">
        <v>3817</v>
      </c>
      <c r="F1554" s="2" t="s">
        <v>4017</v>
      </c>
      <c r="G1554" s="2" t="s">
        <v>407</v>
      </c>
      <c r="I1554" s="2">
        <v>12.0</v>
      </c>
      <c r="K1554" s="2" t="s">
        <v>3964</v>
      </c>
      <c r="L1554" s="2"/>
      <c r="M1554" s="2" t="s">
        <v>4018</v>
      </c>
      <c r="N1554" s="2" t="s">
        <v>4019</v>
      </c>
      <c r="O1554" s="2" t="s">
        <v>4020</v>
      </c>
      <c r="P1554" s="2" t="s">
        <v>1606</v>
      </c>
      <c r="Q1554" s="2" t="str">
        <f t="shared" si="14"/>
        <v>Bill Title: Residential Construction - Electric Vehicle Charging, Bill Description: Requiring the construction of certain new townhouses and multifamily residential buildings that do not have at least one garage, carport, or driveway for each housing unit to include on a certain number of communal off-street parking spaces an electric vehicle charging station capable of at least Level 2 charging.. </v>
      </c>
      <c r="R1554" s="2" t="s">
        <v>4021</v>
      </c>
      <c r="S1554" s="2" t="s">
        <v>79</v>
      </c>
    </row>
    <row r="1555" ht="15.75" customHeight="1">
      <c r="A1555" s="2" t="s">
        <v>3962</v>
      </c>
      <c r="B1555" s="2" t="s">
        <v>3814</v>
      </c>
      <c r="C1555" s="2" t="s">
        <v>3815</v>
      </c>
      <c r="D1555" s="2" t="s">
        <v>3816</v>
      </c>
      <c r="E1555" s="2" t="s">
        <v>3817</v>
      </c>
      <c r="F1555" s="2" t="s">
        <v>4022</v>
      </c>
      <c r="G1555" s="2" t="s">
        <v>407</v>
      </c>
      <c r="I1555" s="2">
        <v>11.0</v>
      </c>
      <c r="K1555" s="2" t="s">
        <v>3964</v>
      </c>
      <c r="L1555" s="2"/>
      <c r="M1555" s="2" t="s">
        <v>3973</v>
      </c>
      <c r="N1555" s="2" t="s">
        <v>4023</v>
      </c>
      <c r="O1555" s="2" t="s">
        <v>290</v>
      </c>
      <c r="P1555" s="2" t="s">
        <v>36</v>
      </c>
      <c r="Q1555" s="2" t="str">
        <f t="shared" si="14"/>
        <v>Bill Title: Charter Counties - Enforcement of Local Building Performance Laws (Building Energy Performance Standards Act of 2022), Bill Description: Authorizing charter counties to provide for the enforcement of local building energy performance laws by imposing civil fines not exceeding $10 per square foot of gross floor area.. </v>
      </c>
      <c r="R1555" s="2" t="s">
        <v>4024</v>
      </c>
      <c r="S1555" s="2" t="s">
        <v>287</v>
      </c>
    </row>
    <row r="1556" ht="15.75" customHeight="1">
      <c r="A1556" s="2" t="s">
        <v>3962</v>
      </c>
      <c r="B1556" s="2" t="s">
        <v>3814</v>
      </c>
      <c r="C1556" s="2" t="s">
        <v>3815</v>
      </c>
      <c r="D1556" s="2" t="s">
        <v>3816</v>
      </c>
      <c r="E1556" s="2" t="s">
        <v>3817</v>
      </c>
      <c r="F1556" s="2" t="s">
        <v>4025</v>
      </c>
      <c r="G1556" s="2" t="s">
        <v>407</v>
      </c>
      <c r="I1556" s="2">
        <v>11.0</v>
      </c>
      <c r="K1556" s="2" t="s">
        <v>3964</v>
      </c>
      <c r="L1556" s="2"/>
      <c r="M1556" s="2" t="s">
        <v>4026</v>
      </c>
      <c r="N1556" s="2" t="s">
        <v>4027</v>
      </c>
      <c r="O1556" s="2" t="s">
        <v>4028</v>
      </c>
      <c r="P1556" s="2" t="s">
        <v>90</v>
      </c>
      <c r="Q1556" s="2" t="str">
        <f t="shared" si="14"/>
        <v>Bill Title: Transportation Carbon Reduction Fund – Establishment
(Transportation Carbon Fund Act), Bill Description: Establishing the Transportation Carbon Reduction Fund; specifying the purpose of the Fund; specifying the contents of the Fund; specifying the purpose for which the Fund may be used; establishing the Transportation and Climate Initiative Workgroup; stating the purpose of the Workgroup; requiring the Workgroup to perform certain studies, consult with certain stakeholders, develop certain recommendations, and implement certain processes; etc.. </v>
      </c>
      <c r="R1556" s="2" t="s">
        <v>4029</v>
      </c>
      <c r="S1556" s="2" t="s">
        <v>145</v>
      </c>
    </row>
    <row r="1557" ht="15.75" customHeight="1">
      <c r="A1557" s="2" t="s">
        <v>3962</v>
      </c>
      <c r="B1557" s="2" t="s">
        <v>3814</v>
      </c>
      <c r="C1557" s="2" t="s">
        <v>3815</v>
      </c>
      <c r="D1557" s="2" t="s">
        <v>3816</v>
      </c>
      <c r="E1557" s="2" t="s">
        <v>3817</v>
      </c>
      <c r="F1557" s="2" t="s">
        <v>4030</v>
      </c>
      <c r="G1557" s="2" t="s">
        <v>407</v>
      </c>
      <c r="I1557" s="2">
        <v>10.0</v>
      </c>
      <c r="K1557" s="2" t="s">
        <v>3964</v>
      </c>
      <c r="L1557" s="2"/>
      <c r="M1557" s="2" t="s">
        <v>4031</v>
      </c>
      <c r="N1557" s="2" t="s">
        <v>4032</v>
      </c>
      <c r="O1557" s="2" t="s">
        <v>89</v>
      </c>
      <c r="P1557" s="2" t="s">
        <v>90</v>
      </c>
      <c r="Q1557" s="2" t="str">
        <f t="shared" si="14"/>
        <v>Bill Title: Vehicle Laws - Plug-In Electric Drive Vehicles - Reserved Parking Spaces, Bill Description: Prohibiting a person from stopping, standing, or parking a vehicle that is not a plug-in electric drive vehicle plugged into charging equipment in a parking space that is designated for the use of plug-in electric drive vehicles; establishing certain standards for signage designating reserved parking for certain plug-in electric drive vehicles; requiring that a parking space that is for the use of plug-in electric drive vehicles be counted as part of the overall number of parking spaces for purposes of complying with certain laws; etc.. </v>
      </c>
      <c r="R1557" s="2" t="s">
        <v>4033</v>
      </c>
      <c r="S1557" s="2" t="s">
        <v>79</v>
      </c>
    </row>
    <row r="1558" ht="15.75" customHeight="1">
      <c r="A1558" s="2" t="s">
        <v>3962</v>
      </c>
      <c r="B1558" s="2" t="s">
        <v>3814</v>
      </c>
      <c r="C1558" s="2" t="s">
        <v>3815</v>
      </c>
      <c r="D1558" s="2" t="s">
        <v>3816</v>
      </c>
      <c r="E1558" s="2" t="s">
        <v>3817</v>
      </c>
      <c r="F1558" s="2" t="s">
        <v>4034</v>
      </c>
      <c r="G1558" s="2" t="s">
        <v>407</v>
      </c>
      <c r="I1558" s="2">
        <v>10.0</v>
      </c>
      <c r="K1558" s="2" t="s">
        <v>3964</v>
      </c>
      <c r="L1558" s="2"/>
      <c r="M1558" s="2" t="s">
        <v>4035</v>
      </c>
      <c r="N1558" s="2" t="s">
        <v>4036</v>
      </c>
      <c r="O1558" s="2" t="s">
        <v>4020</v>
      </c>
      <c r="P1558" s="2" t="s">
        <v>90</v>
      </c>
      <c r="Q1558" s="2" t="str">
        <f t="shared" si="14"/>
        <v>Bill Title: State Building Code - Electric Vehicles, Bill Description: Repealing provisions regarding requirements of builders of certain residential dwelling units to offer buyers certain options for the installation of electric vehicle charging stations; and requiring the Department of Labor, by July 1, 2023, to adopt by regulation a State building code that requires the installation of certain percentages of EV-capable, EV-ready, and EVCS-installed parking spaces for certain newly constructed buildings and buildings undergoing certain renovations; applying the Act prospectively.. </v>
      </c>
      <c r="R1558" s="2" t="s">
        <v>4037</v>
      </c>
      <c r="S1558" s="2" t="s">
        <v>79</v>
      </c>
    </row>
    <row r="1559" ht="15.75" customHeight="1">
      <c r="A1559" s="2" t="s">
        <v>3962</v>
      </c>
      <c r="B1559" s="2" t="s">
        <v>3814</v>
      </c>
      <c r="C1559" s="2" t="s">
        <v>3815</v>
      </c>
      <c r="D1559" s="2" t="s">
        <v>3816</v>
      </c>
      <c r="E1559" s="2" t="s">
        <v>3817</v>
      </c>
      <c r="F1559" s="2" t="s">
        <v>4038</v>
      </c>
      <c r="G1559" s="2" t="s">
        <v>407</v>
      </c>
      <c r="I1559" s="2">
        <v>10.0</v>
      </c>
      <c r="K1559" s="2" t="s">
        <v>3964</v>
      </c>
      <c r="L1559" s="2"/>
      <c r="M1559" s="2" t="s">
        <v>4039</v>
      </c>
      <c r="N1559" s="2" t="s">
        <v>4040</v>
      </c>
      <c r="O1559" s="2" t="s">
        <v>4041</v>
      </c>
      <c r="P1559" s="2" t="s">
        <v>4042</v>
      </c>
      <c r="Q1559" s="2" t="str">
        <f t="shared" si="14"/>
        <v>Bill Title: Maryland Energy Administration – Energy and Water Efficiency Standards – Alterations, Bill Description: Repealing certain provisions of law regarding the adoption of regulations establishing certain efficiency standards; repealing certain provisions of law prohibiting the sale or offering for sale of certain products; altering the application of certain testing, certification, and enforcement requirements for certain efficiency standards; requiring the Maryland Energy Administration to review certain efficiency standards on or before January 1, 2022; etc.. </v>
      </c>
      <c r="R1559" s="2" t="s">
        <v>4043</v>
      </c>
      <c r="S1559" s="2" t="s">
        <v>287</v>
      </c>
    </row>
    <row r="1560" ht="15.75" customHeight="1">
      <c r="A1560" s="2" t="s">
        <v>3962</v>
      </c>
      <c r="B1560" s="2" t="s">
        <v>3814</v>
      </c>
      <c r="C1560" s="2" t="s">
        <v>3815</v>
      </c>
      <c r="D1560" s="2" t="s">
        <v>3816</v>
      </c>
      <c r="E1560" s="2" t="s">
        <v>3817</v>
      </c>
      <c r="F1560" s="2" t="s">
        <v>4044</v>
      </c>
      <c r="G1560" s="2" t="s">
        <v>407</v>
      </c>
      <c r="I1560" s="2">
        <v>10.0</v>
      </c>
      <c r="K1560" s="2" t="s">
        <v>3964</v>
      </c>
      <c r="L1560" s="2"/>
      <c r="M1560" s="2" t="s">
        <v>4045</v>
      </c>
      <c r="N1560" s="2" t="s">
        <v>4046</v>
      </c>
      <c r="O1560" s="2" t="s">
        <v>89</v>
      </c>
      <c r="P1560" s="2" t="s">
        <v>90</v>
      </c>
      <c r="Q1560" s="2" t="str">
        <f t="shared" si="14"/>
        <v>Bill Title: Electric Vehicle Recharging Equipment for Multifamily Units Act, Bill Description: Providing that certain provisions of a recorded covenant or restriction, a declaration, or the bylaws or rules of a condominium or homeowners association are void and unenforceable if they prohibit or unreasonably restrict the installation or use of electric vehicle recharging equipment; authorizing the Maryland Energy Administration to issue multiple electric vehicle recharging equipment rebates to the governing body of a condominium or homeowners association for the lesser of 40% of the costs of the equipment or $5,000; etc.. </v>
      </c>
      <c r="R1560" s="2" t="s">
        <v>4047</v>
      </c>
      <c r="S1560" s="2" t="s">
        <v>79</v>
      </c>
    </row>
    <row r="1561" ht="15.75" customHeight="1">
      <c r="A1561" s="2" t="s">
        <v>3962</v>
      </c>
      <c r="B1561" s="2" t="s">
        <v>3814</v>
      </c>
      <c r="C1561" s="2" t="s">
        <v>3815</v>
      </c>
      <c r="D1561" s="2" t="s">
        <v>3816</v>
      </c>
      <c r="E1561" s="2" t="s">
        <v>3817</v>
      </c>
      <c r="F1561" s="2" t="s">
        <v>4048</v>
      </c>
      <c r="G1561" s="2" t="s">
        <v>407</v>
      </c>
      <c r="I1561" s="2">
        <v>10.0</v>
      </c>
      <c r="K1561" s="2" t="s">
        <v>3964</v>
      </c>
      <c r="L1561" s="2"/>
      <c r="M1561" s="2" t="s">
        <v>4049</v>
      </c>
      <c r="N1561" s="2" t="s">
        <v>4050</v>
      </c>
      <c r="O1561" s="2" t="s">
        <v>437</v>
      </c>
      <c r="P1561" s="2" t="s">
        <v>1013</v>
      </c>
      <c r="Q1561" s="2" t="str">
        <f t="shared" si="14"/>
        <v>Bill Title: Clean Cars Act of 2020 - Extension, Funding, and Reporting, Bill Description: Extending and altering, for certain fiscal years, the Electric Vehicle Recharging Equipment Rebate Program and vehicle excise tax credit for the purchase of certain electric vehicles; repealing the limitation on the maximum total purchase price of certain vehicles; requiring the Maryland Zero Emission Electric Vehicle Infrastructure Council to issue certain reports on or before certain dates; altering the amount required to be transferred each year from the Maryland Strategic Energy Investment Fund to the Transportation Trust Fund; etc.. </v>
      </c>
      <c r="R1561" s="2" t="s">
        <v>4051</v>
      </c>
      <c r="S1561" s="2" t="s">
        <v>79</v>
      </c>
    </row>
    <row r="1562" ht="15.75" customHeight="1">
      <c r="A1562" s="2" t="s">
        <v>3962</v>
      </c>
      <c r="B1562" s="2" t="s">
        <v>3814</v>
      </c>
      <c r="C1562" s="2" t="s">
        <v>3815</v>
      </c>
      <c r="D1562" s="2" t="s">
        <v>3816</v>
      </c>
      <c r="E1562" s="2" t="s">
        <v>3817</v>
      </c>
      <c r="F1562" s="2" t="s">
        <v>4052</v>
      </c>
      <c r="G1562" s="2" t="s">
        <v>407</v>
      </c>
      <c r="I1562" s="2">
        <v>10.0</v>
      </c>
      <c r="K1562" s="2" t="s">
        <v>3964</v>
      </c>
      <c r="L1562" s="2"/>
      <c r="M1562" s="2" t="s">
        <v>4053</v>
      </c>
      <c r="N1562" s="2" t="s">
        <v>4054</v>
      </c>
      <c r="O1562" s="2" t="s">
        <v>496</v>
      </c>
      <c r="P1562" s="2" t="s">
        <v>93</v>
      </c>
      <c r="Q1562" s="2" t="str">
        <f t="shared" si="14"/>
        <v>Bill Title: Public Utilities - Gas Service Regulator Safety (Flower Branch Act), Bill Description: Requiring that any gas service newly installed at an occupied structure may have a gas service regulator installed only outside the structure; requiring an existing interior gas service regulator in a multifamily residential structure to be relocated outside whenever a gas service line or regulator is replaced; requiring a gas company, on or before January 1, 2021, to file a plan with the Public service Commission to relocate any gas service regulator that provides service to a multifamily residential structure; etc.. </v>
      </c>
      <c r="R1562" s="2" t="s">
        <v>4055</v>
      </c>
      <c r="S1562" s="2" t="s">
        <v>31</v>
      </c>
    </row>
    <row r="1563" ht="15.75" customHeight="1">
      <c r="A1563" s="2" t="s">
        <v>3962</v>
      </c>
      <c r="B1563" s="2" t="s">
        <v>3814</v>
      </c>
      <c r="C1563" s="2" t="s">
        <v>3815</v>
      </c>
      <c r="D1563" s="2" t="s">
        <v>3816</v>
      </c>
      <c r="E1563" s="2" t="s">
        <v>3817</v>
      </c>
      <c r="F1563" s="2" t="s">
        <v>4056</v>
      </c>
      <c r="G1563" s="2" t="s">
        <v>407</v>
      </c>
      <c r="I1563" s="2">
        <v>9.0</v>
      </c>
      <c r="K1563" s="2" t="s">
        <v>3964</v>
      </c>
      <c r="L1563" s="2"/>
      <c r="M1563" s="2" t="s">
        <v>4018</v>
      </c>
      <c r="N1563" s="2" t="s">
        <v>4057</v>
      </c>
      <c r="O1563" s="2" t="s">
        <v>89</v>
      </c>
      <c r="P1563" s="2" t="s">
        <v>1194</v>
      </c>
      <c r="Q1563" s="2" t="str">
        <f t="shared" si="14"/>
        <v>Bill Title: Residential Construction - Electric Vehicle Charging, Bill Description: Requiring a builder of certain new housing units or a builder's agent to provide each buyer or prospective buyer with the option to include on or in a certain garage, carport, or driveway a certain electric vehicle charging station or a dedicated electric line with certain voltage under certain circumstances; requiring a certain builder or builder's agent to give certain buyers and prospective buyers notice of certain options and information about certain rebate programs under certain circumstances; and applying the Act.. </v>
      </c>
      <c r="R1563" s="2" t="s">
        <v>4058</v>
      </c>
      <c r="S1563" s="2" t="s">
        <v>79</v>
      </c>
    </row>
    <row r="1564" ht="15.75" customHeight="1">
      <c r="A1564" s="2" t="s">
        <v>3962</v>
      </c>
      <c r="B1564" s="2" t="s">
        <v>3814</v>
      </c>
      <c r="C1564" s="2" t="s">
        <v>3815</v>
      </c>
      <c r="D1564" s="2" t="s">
        <v>3816</v>
      </c>
      <c r="E1564" s="2" t="s">
        <v>3817</v>
      </c>
      <c r="F1564" s="2" t="s">
        <v>4059</v>
      </c>
      <c r="G1564" s="2" t="s">
        <v>407</v>
      </c>
      <c r="I1564" s="2">
        <v>9.0</v>
      </c>
      <c r="K1564" s="2" t="s">
        <v>3964</v>
      </c>
      <c r="L1564" s="2"/>
      <c r="M1564" s="2" t="s">
        <v>3885</v>
      </c>
      <c r="N1564" s="2" t="s">
        <v>3955</v>
      </c>
      <c r="O1564" s="2" t="s">
        <v>100</v>
      </c>
      <c r="P1564" s="2" t="s">
        <v>1194</v>
      </c>
      <c r="Q1564" s="2" t="str">
        <f t="shared" si="14"/>
        <v>Bill Title: State-Funded Construction and Major Renovation Projects - Solar Panels - Requirement, Bill Description: Requiring the State, for certain construction projects and major renovation projects proposed after December 31, 2021, to require that the project be designed, engineered, and constructed in a manner that allows the roof to withstand the weight of solar panels; requiring certain construction projects and major renovation projects to include the installation of the maximum number of solar panels for which the project was designed; requiring the Maryland Green Building Council to provide certain recommendations; etc.. </v>
      </c>
      <c r="R1564" s="2" t="s">
        <v>4060</v>
      </c>
      <c r="S1564" s="2" t="s">
        <v>44</v>
      </c>
    </row>
    <row r="1565" ht="15.75" customHeight="1">
      <c r="A1565" s="2" t="s">
        <v>3962</v>
      </c>
      <c r="B1565" s="2" t="s">
        <v>3814</v>
      </c>
      <c r="C1565" s="2" t="s">
        <v>3815</v>
      </c>
      <c r="D1565" s="2" t="s">
        <v>3816</v>
      </c>
      <c r="E1565" s="2" t="s">
        <v>3817</v>
      </c>
      <c r="F1565" s="2" t="s">
        <v>4061</v>
      </c>
      <c r="G1565" s="2" t="s">
        <v>407</v>
      </c>
      <c r="I1565" s="2">
        <v>9.0</v>
      </c>
      <c r="K1565" s="2" t="s">
        <v>3964</v>
      </c>
      <c r="L1565" s="2"/>
      <c r="M1565" s="2" t="s">
        <v>4018</v>
      </c>
      <c r="N1565" s="2" t="s">
        <v>4062</v>
      </c>
      <c r="O1565" s="2" t="s">
        <v>89</v>
      </c>
      <c r="P1565" s="2" t="s">
        <v>129</v>
      </c>
      <c r="Q1565" s="2" t="str">
        <f t="shared" si="14"/>
        <v>Bill Title: Residential Construction - Electric Vehicle Charging, Bill Description: Requiring a builder of new housing units including single-family detached homes and townhomes or a builder's agent to provide each buyer or prospective buyer with the option to include on or in a garage, carport, or driveway an electric vehicle charging station or a dedicated electric line capable of providing at least level 2 charging; requiring a certain builder or builder's agent to give to certain buyers and prospective buyers notice of certain options and information about certain rebate programs; etc.. </v>
      </c>
      <c r="R1565" s="2" t="s">
        <v>4063</v>
      </c>
      <c r="S1565" s="2" t="s">
        <v>79</v>
      </c>
    </row>
    <row r="1566" ht="15.75" customHeight="1">
      <c r="A1566" s="2" t="s">
        <v>3962</v>
      </c>
      <c r="B1566" s="2" t="s">
        <v>3814</v>
      </c>
      <c r="C1566" s="2" t="s">
        <v>3815</v>
      </c>
      <c r="D1566" s="2" t="s">
        <v>3816</v>
      </c>
      <c r="E1566" s="2" t="s">
        <v>3817</v>
      </c>
      <c r="F1566" s="2" t="s">
        <v>4064</v>
      </c>
      <c r="G1566" s="2" t="s">
        <v>407</v>
      </c>
      <c r="I1566" s="2">
        <v>9.0</v>
      </c>
      <c r="K1566" s="2" t="s">
        <v>3964</v>
      </c>
      <c r="L1566" s="2"/>
      <c r="M1566" s="2" t="s">
        <v>4065</v>
      </c>
      <c r="N1566" s="2" t="s">
        <v>4066</v>
      </c>
      <c r="O1566" s="2" t="s">
        <v>441</v>
      </c>
      <c r="P1566" s="2" t="s">
        <v>129</v>
      </c>
      <c r="Q1566" s="2" t="str">
        <f t="shared" si="14"/>
        <v>Bill Title: Maryland Transit Administration – Conversion to Zero–Emission Buses (Zero–Emission Bus Transition Act), Bill Description: Prohibiting, beginning in fiscal year 2022, the Maryland Transit Administration from purchasing buses for the Administration's State transit bus fleet that are not zero-emission buses; requiring the Administration, on or before January 1, 2021, and each January 1 thereafter, to submit a report to certain committees of the General Assembly on the implementation of the Act; requiring the report to include a schedule for converting to zero-emission buses and a plan for transitioning any adversely affected State employees; etc.. </v>
      </c>
      <c r="R1566" s="2" t="s">
        <v>4067</v>
      </c>
      <c r="S1566" s="2" t="s">
        <v>79</v>
      </c>
    </row>
    <row r="1567" ht="15.75" customHeight="1">
      <c r="A1567" s="2" t="s">
        <v>3962</v>
      </c>
      <c r="B1567" s="2" t="s">
        <v>3814</v>
      </c>
      <c r="C1567" s="2" t="s">
        <v>3815</v>
      </c>
      <c r="D1567" s="2" t="s">
        <v>3816</v>
      </c>
      <c r="E1567" s="2" t="s">
        <v>3817</v>
      </c>
      <c r="F1567" s="2" t="s">
        <v>4068</v>
      </c>
      <c r="G1567" s="2" t="s">
        <v>407</v>
      </c>
      <c r="I1567" s="2">
        <v>9.0</v>
      </c>
      <c r="K1567" s="2" t="s">
        <v>3964</v>
      </c>
      <c r="L1567" s="2"/>
      <c r="M1567" s="2" t="s">
        <v>4069</v>
      </c>
      <c r="N1567" s="2" t="s">
        <v>4070</v>
      </c>
      <c r="O1567" s="2" t="s">
        <v>89</v>
      </c>
      <c r="P1567" s="2" t="s">
        <v>1194</v>
      </c>
      <c r="Q1567" s="2" t="str">
        <f t="shared" si="14"/>
        <v>Bill Title: School Bus Purchasing – Zero–Emission Vehicle – Requirement, Bill Description: Requiring, beginning on October 1, 2023, that each school bus purchased by a county board of education be a zero-emission vehicle; requiring, beginning on October 1, 2026, that each school bus purchased by a certain person for use under a certain contract with a county board be a zero-emission vehicle; etc.. </v>
      </c>
      <c r="R1567" s="2" t="s">
        <v>4071</v>
      </c>
      <c r="S1567" s="2" t="s">
        <v>79</v>
      </c>
    </row>
    <row r="1568" ht="15.75" customHeight="1">
      <c r="A1568" s="2" t="s">
        <v>3962</v>
      </c>
      <c r="B1568" s="2" t="s">
        <v>3814</v>
      </c>
      <c r="C1568" s="2" t="s">
        <v>3815</v>
      </c>
      <c r="D1568" s="2" t="s">
        <v>3816</v>
      </c>
      <c r="E1568" s="2" t="s">
        <v>3817</v>
      </c>
      <c r="F1568" s="2" t="s">
        <v>4072</v>
      </c>
      <c r="G1568" s="2" t="s">
        <v>407</v>
      </c>
      <c r="I1568" s="2">
        <v>8.0</v>
      </c>
      <c r="K1568" s="2" t="s">
        <v>3964</v>
      </c>
      <c r="L1568" s="2"/>
      <c r="M1568" s="2" t="s">
        <v>4073</v>
      </c>
      <c r="N1568" s="2" t="s">
        <v>4074</v>
      </c>
      <c r="O1568" s="2" t="s">
        <v>441</v>
      </c>
      <c r="P1568" s="2" t="s">
        <v>1194</v>
      </c>
      <c r="Q1568" s="2" t="str">
        <f t="shared" si="14"/>
        <v>Bill Title: Maryland Transit Administration - Conversion to Electric Buses (Electric Bus Transition Act), Bill Description: Prohibiting, beginning in fiscal year 2022, the Maryland Transit Administration from entering into a contract to purchase buses for the Administration's transit bus fleet that are not electric buses; requiring the Administration, on or before January 1, 2021, and each January 1 thereafter, to submit a report to certain committees of the General Assembly on the implementation of the Act; providing for the contents of the annual report; etc.. </v>
      </c>
      <c r="R1568" s="2" t="s">
        <v>4075</v>
      </c>
      <c r="S1568" s="2" t="s">
        <v>79</v>
      </c>
    </row>
    <row r="1569" ht="15.75" customHeight="1">
      <c r="A1569" s="2" t="s">
        <v>3962</v>
      </c>
      <c r="B1569" s="2" t="s">
        <v>3814</v>
      </c>
      <c r="C1569" s="2" t="s">
        <v>3815</v>
      </c>
      <c r="D1569" s="2" t="s">
        <v>3816</v>
      </c>
      <c r="E1569" s="2" t="s">
        <v>3817</v>
      </c>
      <c r="F1569" s="2" t="s">
        <v>4076</v>
      </c>
      <c r="G1569" s="2" t="s">
        <v>407</v>
      </c>
      <c r="I1569" s="2">
        <v>8.0</v>
      </c>
      <c r="K1569" s="2" t="s">
        <v>3964</v>
      </c>
      <c r="L1569" s="2"/>
      <c r="M1569" s="2" t="s">
        <v>4077</v>
      </c>
      <c r="N1569" s="2" t="s">
        <v>4078</v>
      </c>
      <c r="O1569" s="2" t="s">
        <v>290</v>
      </c>
      <c r="P1569" s="2" t="s">
        <v>1194</v>
      </c>
      <c r="Q1569" s="2" t="str">
        <f t="shared" si="14"/>
        <v>Bill Title: Maryland Energy Administration - Energy and Water Efficiency Standards - Alterations, Bill Description: Altering the application of certain testing, certification, and enforcement requirements for certain efficiency standards; requiring the Maryland Energy Administration to review certain efficiency standards on or before January 1, 2023; prohibiting the sale, offering for sale, and installation of certain products in the State under certain circumstances beginning on a certain date; requiring the Administration to adopt regulations on efficiency standards for certain products on or before January 1, 2023; etc.. </v>
      </c>
      <c r="R1569" s="2" t="s">
        <v>4079</v>
      </c>
      <c r="S1569" s="2" t="s">
        <v>287</v>
      </c>
    </row>
    <row r="1570" ht="15.75" customHeight="1">
      <c r="A1570" s="2" t="s">
        <v>3962</v>
      </c>
      <c r="B1570" s="2" t="s">
        <v>3814</v>
      </c>
      <c r="C1570" s="2" t="s">
        <v>3815</v>
      </c>
      <c r="D1570" s="2" t="s">
        <v>3816</v>
      </c>
      <c r="E1570" s="2" t="s">
        <v>3817</v>
      </c>
      <c r="F1570" s="2" t="s">
        <v>4080</v>
      </c>
      <c r="G1570" s="2" t="s">
        <v>407</v>
      </c>
      <c r="I1570" s="2">
        <v>8.0</v>
      </c>
      <c r="K1570" s="2" t="s">
        <v>3964</v>
      </c>
      <c r="L1570" s="2"/>
      <c r="M1570" s="2" t="s">
        <v>4081</v>
      </c>
      <c r="N1570" s="2" t="s">
        <v>4082</v>
      </c>
      <c r="O1570" s="2" t="s">
        <v>441</v>
      </c>
      <c r="P1570" s="2" t="s">
        <v>1148</v>
      </c>
      <c r="Q1570" s="2" t="str">
        <f t="shared" si="14"/>
        <v>Bill Title: Clean Cars Act of 2020, Bill Description: Extending and altering, for certain fiscal years, the Electric Vehicle Recharging Equipment Rebate Program and vehicle excise tax credit for the purchase of certain electric vehicles; increasing, for certain fiscal years, the total amount of rebates that the Maryland Energy Administration may issue; altering from a plug-in electric drive to a  certain zero-emission electric vehicle, the type of vehicle that is eligible for the electric vehicle excise tax credit; increasing the total amount of certain credits for certain fiscal years; etc.. </v>
      </c>
      <c r="R1570" s="2" t="s">
        <v>4083</v>
      </c>
      <c r="S1570" s="2" t="s">
        <v>145</v>
      </c>
    </row>
    <row r="1571" ht="15.75" customHeight="1">
      <c r="A1571" s="2" t="s">
        <v>3962</v>
      </c>
      <c r="B1571" s="2" t="s">
        <v>3814</v>
      </c>
      <c r="C1571" s="2" t="s">
        <v>3815</v>
      </c>
      <c r="D1571" s="2" t="s">
        <v>3816</v>
      </c>
      <c r="E1571" s="2" t="s">
        <v>3817</v>
      </c>
      <c r="F1571" s="2" t="s">
        <v>4084</v>
      </c>
      <c r="G1571" s="2" t="s">
        <v>407</v>
      </c>
      <c r="I1571" s="2">
        <v>8.0</v>
      </c>
      <c r="K1571" s="2" t="s">
        <v>3964</v>
      </c>
      <c r="L1571" s="2"/>
      <c r="M1571" s="2" t="s">
        <v>4085</v>
      </c>
      <c r="N1571" s="2" t="s">
        <v>4050</v>
      </c>
      <c r="O1571" s="2" t="s">
        <v>4086</v>
      </c>
      <c r="P1571" s="2" t="s">
        <v>129</v>
      </c>
      <c r="Q1571" s="2" t="str">
        <f t="shared" si="14"/>
        <v>Bill Title: Clean Cars Act of 2020 – Extension, Funding, and Reporting, Bill Description: Extending and altering, for certain fiscal years, the Electric Vehicle Recharging Equipment Rebate Program and vehicle excise tax credit for the purchase of certain electric vehicles; repealing the limitation on the maximum total purchase price of certain vehicles; requiring the Maryland Zero Emission Electric Vehicle Infrastructure Council to issue certain reports on or before certain dates; altering the amount required to be transferred each year from the Maryland Strategic Energy Investment Fund to the Transportation Trust Fund; etc.. </v>
      </c>
      <c r="R1571" s="2" t="s">
        <v>4087</v>
      </c>
      <c r="S1571" s="2" t="s">
        <v>79</v>
      </c>
    </row>
    <row r="1572" ht="15.75" customHeight="1">
      <c r="A1572" s="2" t="s">
        <v>3962</v>
      </c>
      <c r="B1572" s="2" t="s">
        <v>3814</v>
      </c>
      <c r="C1572" s="2" t="s">
        <v>3815</v>
      </c>
      <c r="D1572" s="2" t="s">
        <v>3816</v>
      </c>
      <c r="E1572" s="2" t="s">
        <v>3817</v>
      </c>
      <c r="F1572" s="2" t="s">
        <v>4088</v>
      </c>
      <c r="G1572" s="2" t="s">
        <v>407</v>
      </c>
      <c r="I1572" s="2">
        <v>8.0</v>
      </c>
      <c r="K1572" s="2" t="s">
        <v>3964</v>
      </c>
      <c r="L1572" s="2"/>
      <c r="M1572" s="2" t="s">
        <v>4089</v>
      </c>
      <c r="N1572" s="2" t="s">
        <v>4090</v>
      </c>
      <c r="O1572" s="2" t="s">
        <v>183</v>
      </c>
      <c r="P1572" s="2" t="s">
        <v>129</v>
      </c>
      <c r="Q1572" s="2" t="str">
        <f t="shared" si="14"/>
        <v>Bill Title: Public School Construction – School District Energy Use – Policy and Study, Bill Description: Prohibiting, beginning July 1, 2021, the Interagency Commission on School Construction from approving a public school construction project for a school district that has not adopted or updated a certain school district energy policy; specifying the contents of a school district energy policy; encouraging school districts to set certain targets in their school district energy policy; requiring that a school district energy policy be posted on the school district's  website and updated every 2 years; etc.. </v>
      </c>
      <c r="R1572" s="2" t="s">
        <v>4091</v>
      </c>
      <c r="S1572" s="2" t="s">
        <v>287</v>
      </c>
    </row>
    <row r="1573" ht="15.75" customHeight="1">
      <c r="A1573" s="2" t="s">
        <v>3962</v>
      </c>
      <c r="B1573" s="2" t="s">
        <v>3814</v>
      </c>
      <c r="C1573" s="2" t="s">
        <v>3815</v>
      </c>
      <c r="D1573" s="2" t="s">
        <v>3816</v>
      </c>
      <c r="E1573" s="2" t="s">
        <v>3817</v>
      </c>
      <c r="F1573" s="2" t="s">
        <v>4092</v>
      </c>
      <c r="G1573" s="2" t="s">
        <v>407</v>
      </c>
      <c r="I1573" s="2">
        <v>7.0</v>
      </c>
      <c r="K1573" s="2" t="s">
        <v>3964</v>
      </c>
      <c r="L1573" s="2"/>
      <c r="M1573" s="2" t="s">
        <v>4045</v>
      </c>
      <c r="N1573" s="2" t="s">
        <v>4093</v>
      </c>
      <c r="O1573" s="2" t="s">
        <v>89</v>
      </c>
      <c r="P1573" s="2" t="s">
        <v>36</v>
      </c>
      <c r="Q1573" s="2" t="str">
        <f t="shared" si="14"/>
        <v>Bill Title: Electric Vehicle Recharging Equipment for Multifamily Units Act, Bill Description: Providing that certain provisions of a recorded covenant or restriction, a declaration, or the bylaws or rules of a condominium or homeowners association are void and unenforceable if they prohibit or unreasonably restrict the installation or use of electric vehicle recharging equipment; requiring certain owners of electric vehicle recharging equipment to be responsible for certain costs and disclosures; requiring a unit owner or lot owner to obtain certain permits or approval; etc.. </v>
      </c>
      <c r="R1573" s="2" t="s">
        <v>4094</v>
      </c>
      <c r="S1573" s="2" t="s">
        <v>79</v>
      </c>
    </row>
    <row r="1574" ht="15.75" customHeight="1">
      <c r="A1574" s="2" t="s">
        <v>3962</v>
      </c>
      <c r="B1574" s="2" t="s">
        <v>3814</v>
      </c>
      <c r="C1574" s="2" t="s">
        <v>3815</v>
      </c>
      <c r="D1574" s="2" t="s">
        <v>3816</v>
      </c>
      <c r="E1574" s="2" t="s">
        <v>3817</v>
      </c>
      <c r="F1574" s="2" t="s">
        <v>4095</v>
      </c>
      <c r="G1574" s="2" t="s">
        <v>407</v>
      </c>
      <c r="I1574" s="2">
        <v>7.0</v>
      </c>
      <c r="K1574" s="2" t="s">
        <v>3964</v>
      </c>
      <c r="L1574" s="2"/>
      <c r="M1574" s="2" t="s">
        <v>4096</v>
      </c>
      <c r="N1574" s="2" t="s">
        <v>4097</v>
      </c>
      <c r="O1574" s="2" t="s">
        <v>89</v>
      </c>
      <c r="P1574" s="2" t="s">
        <v>1194</v>
      </c>
      <c r="Q1574" s="2" t="str">
        <f t="shared" si="14"/>
        <v>Bill Title: State Vehicle Fleet - Conversion to Zero-Emission Electric Vehicles, Bill Description: Prohibiting, beginning in fiscal year 2022, a State unit from entering into a contract to purchase or lease a vehicle for the State vehicle fleet that is not a zero-emission electric vehicle.. </v>
      </c>
      <c r="R1574" s="2" t="s">
        <v>4098</v>
      </c>
      <c r="S1574" s="2" t="s">
        <v>79</v>
      </c>
    </row>
    <row r="1575" ht="15.75" customHeight="1">
      <c r="A1575" s="2" t="s">
        <v>3962</v>
      </c>
      <c r="B1575" s="2" t="s">
        <v>3814</v>
      </c>
      <c r="C1575" s="2" t="s">
        <v>3815</v>
      </c>
      <c r="D1575" s="2" t="s">
        <v>3816</v>
      </c>
      <c r="E1575" s="2" t="s">
        <v>3817</v>
      </c>
      <c r="F1575" s="2" t="s">
        <v>4099</v>
      </c>
      <c r="G1575" s="2" t="s">
        <v>407</v>
      </c>
      <c r="I1575" s="2">
        <v>7.0</v>
      </c>
      <c r="K1575" s="2" t="s">
        <v>3964</v>
      </c>
      <c r="L1575" s="2"/>
      <c r="M1575" s="2" t="s">
        <v>4100</v>
      </c>
      <c r="N1575" s="2" t="s">
        <v>4101</v>
      </c>
      <c r="O1575" s="2" t="s">
        <v>4102</v>
      </c>
      <c r="P1575" s="2" t="s">
        <v>144</v>
      </c>
      <c r="Q1575" s="2" t="str">
        <f t="shared" si="14"/>
        <v>Bill Title: Renewable Energy Portfolio Standard and Renewable Energy Credits - Offshore Wind, Bill Description: Altering the application of the offshore wind energy component of the renewable energy portfolio standard to apply only to distribution sales of electric companies; altering the manner in which an electric company may reflect and recover offshore wind renewable energy credit costs; altering certain compliance fees for shortfalls from the offshore wind energy component of the renewable energy portfolio standard; etc.. </v>
      </c>
      <c r="R1575" s="2" t="s">
        <v>4103</v>
      </c>
      <c r="S1575" s="2" t="s">
        <v>44</v>
      </c>
    </row>
    <row r="1576" ht="15.75" customHeight="1">
      <c r="A1576" s="2" t="s">
        <v>3962</v>
      </c>
      <c r="B1576" s="2" t="s">
        <v>3814</v>
      </c>
      <c r="C1576" s="2" t="s">
        <v>3815</v>
      </c>
      <c r="D1576" s="2" t="s">
        <v>3816</v>
      </c>
      <c r="E1576" s="2" t="s">
        <v>3817</v>
      </c>
      <c r="F1576" s="2" t="s">
        <v>4104</v>
      </c>
      <c r="G1576" s="2" t="s">
        <v>407</v>
      </c>
      <c r="I1576" s="2">
        <v>7.0</v>
      </c>
      <c r="K1576" s="2" t="s">
        <v>3964</v>
      </c>
      <c r="L1576" s="2"/>
      <c r="M1576" s="2" t="s">
        <v>4105</v>
      </c>
      <c r="N1576" s="2" t="s">
        <v>4106</v>
      </c>
      <c r="O1576" s="2" t="s">
        <v>314</v>
      </c>
      <c r="P1576" s="2" t="s">
        <v>129</v>
      </c>
      <c r="Q1576" s="2" t="str">
        <f t="shared" si="14"/>
        <v>Bill Title: Capital Projects - High Performance and Green Buildings, Bill Description: Altering the definition of "high performance building" to include certain schools and public safety buildings; altering the definition of "major renovation" to mean a renovation of a certain size or value or resulting in a change in occupancy or replacement of certain utility installations; altering the type of capital projects to which certain high performance building standards apply; repealing a requirement that the Maryland Green Building Council develop certain guidelines for new public school buildings; etc.. </v>
      </c>
      <c r="R1576" s="2" t="s">
        <v>4107</v>
      </c>
      <c r="S1576" s="2" t="s">
        <v>287</v>
      </c>
    </row>
    <row r="1577" ht="15.75" customHeight="1">
      <c r="A1577" s="2" t="s">
        <v>3962</v>
      </c>
      <c r="B1577" s="2" t="s">
        <v>3814</v>
      </c>
      <c r="C1577" s="2" t="s">
        <v>3815</v>
      </c>
      <c r="D1577" s="2" t="s">
        <v>3816</v>
      </c>
      <c r="E1577" s="2" t="s">
        <v>3817</v>
      </c>
      <c r="F1577" s="2" t="s">
        <v>4108</v>
      </c>
      <c r="G1577" s="2" t="s">
        <v>407</v>
      </c>
      <c r="I1577" s="2">
        <v>6.0</v>
      </c>
      <c r="K1577" s="2" t="s">
        <v>3964</v>
      </c>
      <c r="L1577" s="2"/>
      <c r="M1577" s="2" t="s">
        <v>4077</v>
      </c>
      <c r="N1577" s="2" t="s">
        <v>4078</v>
      </c>
      <c r="O1577" s="2" t="s">
        <v>314</v>
      </c>
      <c r="P1577" s="2" t="s">
        <v>552</v>
      </c>
      <c r="Q1577" s="2" t="str">
        <f t="shared" si="14"/>
        <v>Bill Title: Maryland Energy Administration - Energy and Water Efficiency Standards - Alterations, Bill Description: Altering the application of certain testing, certification, and enforcement requirements for certain efficiency standards; requiring the Maryland Energy Administration to review certain efficiency standards on or before January 1, 2023; prohibiting the sale, offering for sale, and installation of certain products in the State under certain circumstances beginning on a certain date; requiring the Administration to adopt regulations on efficiency standards for certain products on or before January 1, 2023; etc.. </v>
      </c>
      <c r="R1577" s="2" t="s">
        <v>4109</v>
      </c>
      <c r="S1577" s="2" t="s">
        <v>287</v>
      </c>
    </row>
    <row r="1578" ht="15.75" customHeight="1">
      <c r="A1578" s="2" t="s">
        <v>3962</v>
      </c>
      <c r="B1578" s="2" t="s">
        <v>3814</v>
      </c>
      <c r="C1578" s="2" t="s">
        <v>3815</v>
      </c>
      <c r="D1578" s="2" t="s">
        <v>3816</v>
      </c>
      <c r="E1578" s="2" t="s">
        <v>3817</v>
      </c>
      <c r="F1578" s="2" t="s">
        <v>4110</v>
      </c>
      <c r="G1578" s="2" t="s">
        <v>407</v>
      </c>
      <c r="I1578" s="2">
        <v>6.0</v>
      </c>
      <c r="K1578" s="2" t="s">
        <v>3964</v>
      </c>
      <c r="L1578" s="2"/>
      <c r="M1578" s="2" t="s">
        <v>4100</v>
      </c>
      <c r="N1578" s="2" t="s">
        <v>4101</v>
      </c>
      <c r="O1578" s="2" t="s">
        <v>128</v>
      </c>
      <c r="P1578" s="2" t="s">
        <v>275</v>
      </c>
      <c r="Q1578" s="2" t="str">
        <f t="shared" si="14"/>
        <v>Bill Title: Renewable Energy Portfolio Standard and Renewable Energy Credits - Offshore Wind, Bill Description: Altering the application of the offshore wind energy component of the renewable energy portfolio standard to apply only to distribution sales of electric companies; altering the manner in which an electric company may reflect and recover offshore wind renewable energy credit costs; altering certain compliance fees for shortfalls from the offshore wind energy component of the renewable energy portfolio standard; etc.. </v>
      </c>
      <c r="R1578" s="2" t="s">
        <v>4111</v>
      </c>
      <c r="S1578" s="2" t="s">
        <v>44</v>
      </c>
    </row>
    <row r="1579" ht="15.75" customHeight="1">
      <c r="A1579" s="2" t="s">
        <v>3962</v>
      </c>
      <c r="B1579" s="2" t="s">
        <v>3814</v>
      </c>
      <c r="C1579" s="2" t="s">
        <v>3815</v>
      </c>
      <c r="D1579" s="2" t="s">
        <v>3816</v>
      </c>
      <c r="E1579" s="2" t="s">
        <v>3817</v>
      </c>
      <c r="F1579" s="2" t="s">
        <v>4112</v>
      </c>
      <c r="G1579" s="2" t="s">
        <v>407</v>
      </c>
      <c r="I1579" s="2">
        <v>6.0</v>
      </c>
      <c r="K1579" s="2" t="s">
        <v>3964</v>
      </c>
      <c r="L1579" s="2"/>
      <c r="M1579" s="2" t="s">
        <v>4113</v>
      </c>
      <c r="N1579" s="2" t="s">
        <v>4114</v>
      </c>
      <c r="O1579" s="2" t="s">
        <v>89</v>
      </c>
      <c r="P1579" s="2" t="s">
        <v>36</v>
      </c>
      <c r="Q1579" s="2" t="str">
        <f t="shared" si="14"/>
        <v>Bill Title: Environment - Electric Vehicle Charging Infrastructure - Environmental Justice Considerations, Bill Description: Requiring a unit of State government that develops electric vehicle charging infrastructure or administers public funding for the development of electric vehicle charging infrastructure to use environmental justice guidelines when selecting communities for the development of electric vehicle charging infrastructure.. </v>
      </c>
      <c r="R1579" s="2" t="s">
        <v>4115</v>
      </c>
      <c r="S1579" s="2" t="s">
        <v>79</v>
      </c>
    </row>
    <row r="1580" ht="15.75" customHeight="1">
      <c r="A1580" s="2" t="s">
        <v>3962</v>
      </c>
      <c r="B1580" s="2" t="s">
        <v>3814</v>
      </c>
      <c r="C1580" s="2" t="s">
        <v>3815</v>
      </c>
      <c r="D1580" s="2" t="s">
        <v>3816</v>
      </c>
      <c r="E1580" s="2" t="s">
        <v>3817</v>
      </c>
      <c r="F1580" s="2" t="s">
        <v>4116</v>
      </c>
      <c r="G1580" s="2" t="s">
        <v>407</v>
      </c>
      <c r="I1580" s="2">
        <v>6.0</v>
      </c>
      <c r="K1580" s="2" t="s">
        <v>3964</v>
      </c>
      <c r="L1580" s="2"/>
      <c r="M1580" s="2" t="s">
        <v>4045</v>
      </c>
      <c r="N1580" s="2" t="s">
        <v>4093</v>
      </c>
      <c r="O1580" s="2" t="s">
        <v>89</v>
      </c>
      <c r="P1580" s="2" t="s">
        <v>470</v>
      </c>
      <c r="Q1580" s="2" t="str">
        <f t="shared" si="14"/>
        <v>Bill Title: Electric Vehicle Recharging Equipment for Multifamily Units Act, Bill Description: Providing that certain provisions of a recorded covenant or restriction, a declaration, or the bylaws or rules of a condominium or homeowners association are void and unenforceable if they prohibit or unreasonably restrict the installation or use of electric vehicle recharging equipment; requiring certain owners of electric vehicle recharging equipment to be responsible for certain costs and disclosures; requiring a unit owner or lot owner to obtain certain permits or approval; etc.. </v>
      </c>
      <c r="R1580" s="2" t="s">
        <v>4117</v>
      </c>
      <c r="S1580" s="2" t="s">
        <v>79</v>
      </c>
    </row>
    <row r="1581" ht="15.75" customHeight="1">
      <c r="A1581" s="2" t="s">
        <v>3962</v>
      </c>
      <c r="B1581" s="2" t="s">
        <v>3814</v>
      </c>
      <c r="C1581" s="2" t="s">
        <v>3815</v>
      </c>
      <c r="D1581" s="2" t="s">
        <v>3816</v>
      </c>
      <c r="E1581" s="2" t="s">
        <v>3817</v>
      </c>
      <c r="F1581" s="2" t="s">
        <v>4118</v>
      </c>
      <c r="G1581" s="2" t="s">
        <v>407</v>
      </c>
      <c r="I1581" s="2">
        <v>5.0</v>
      </c>
      <c r="K1581" s="2" t="s">
        <v>3964</v>
      </c>
      <c r="L1581" s="2"/>
      <c r="M1581" s="2" t="s">
        <v>4119</v>
      </c>
      <c r="N1581" s="2" t="s">
        <v>4120</v>
      </c>
      <c r="O1581" s="2" t="s">
        <v>143</v>
      </c>
      <c r="P1581" s="2" t="s">
        <v>410</v>
      </c>
      <c r="Q1581" s="2" t="str">
        <f t="shared" si="14"/>
        <v>Bill Title: Income Tax - Credit for Energy Efficiency Upgrades - Passive Houses, Bill Description: Allowing a credit against the State income tax for certain costs, paid or incurred after July 1, 2021, by an owner of certain residential property for certain energy efficiency upgrades and for which the owner obtains a tax credit certificate from the Maryland Energy Administration; prohibiting a taxpayer from claiming the tax credit in a taxable year in which the Governor declares a certain state of emergency; requiring the Administration to report on the tax credits to the Comptroller on or before January 31 each year; etc.. </v>
      </c>
      <c r="R1581" s="2" t="s">
        <v>4121</v>
      </c>
      <c r="S1581" s="2" t="s">
        <v>145</v>
      </c>
    </row>
    <row r="1582" ht="15.75" customHeight="1">
      <c r="A1582" s="2" t="s">
        <v>3962</v>
      </c>
      <c r="B1582" s="2" t="s">
        <v>3814</v>
      </c>
      <c r="C1582" s="2" t="s">
        <v>3815</v>
      </c>
      <c r="D1582" s="2" t="s">
        <v>3816</v>
      </c>
      <c r="E1582" s="2" t="s">
        <v>3817</v>
      </c>
      <c r="F1582" s="2" t="s">
        <v>4122</v>
      </c>
      <c r="G1582" s="2" t="s">
        <v>407</v>
      </c>
      <c r="I1582" s="2">
        <v>5.0</v>
      </c>
      <c r="K1582" s="2" t="s">
        <v>3964</v>
      </c>
      <c r="L1582" s="2"/>
      <c r="M1582" s="2" t="s">
        <v>4031</v>
      </c>
      <c r="N1582" s="2" t="s">
        <v>4123</v>
      </c>
      <c r="O1582" s="2" t="s">
        <v>89</v>
      </c>
      <c r="P1582" s="2" t="s">
        <v>4124</v>
      </c>
      <c r="Q1582" s="2" t="str">
        <f t="shared" si="14"/>
        <v>Bill Title: Vehicle Laws - Plug-In Electric Drive Vehicles - Reserved Parking Spaces, Bill Description: Prohibiting a person from stopping, standing, or parking a vehicle that is not a plug-in electric drive vehicle plugged into charging equipment in a parking space that is designated by certain signage indicating for the use of plug-in electric drive vehicles only; requiring that a parking space for the use of plug-in electric drive vehicles be counted as part of the overall number of parking spaces for certain purposes; establishing a civil penalty of $100 for a violation of the Act; etc.. </v>
      </c>
      <c r="R1582" s="2" t="s">
        <v>4125</v>
      </c>
      <c r="S1582" s="2" t="s">
        <v>79</v>
      </c>
    </row>
    <row r="1583" ht="15.75" customHeight="1">
      <c r="A1583" s="2" t="s">
        <v>3962</v>
      </c>
      <c r="B1583" s="2" t="s">
        <v>3814</v>
      </c>
      <c r="C1583" s="2" t="s">
        <v>3815</v>
      </c>
      <c r="D1583" s="2" t="s">
        <v>3816</v>
      </c>
      <c r="E1583" s="2" t="s">
        <v>3817</v>
      </c>
      <c r="F1583" s="2" t="s">
        <v>4126</v>
      </c>
      <c r="G1583" s="2" t="s">
        <v>407</v>
      </c>
      <c r="I1583" s="2">
        <v>5.0</v>
      </c>
      <c r="K1583" s="2" t="s">
        <v>3964</v>
      </c>
      <c r="L1583" s="2"/>
      <c r="M1583" s="2" t="s">
        <v>4127</v>
      </c>
      <c r="N1583" s="2" t="s">
        <v>4128</v>
      </c>
      <c r="O1583" s="2" t="s">
        <v>100</v>
      </c>
      <c r="P1583" s="2" t="s">
        <v>410</v>
      </c>
      <c r="Q1583" s="2" t="str">
        <f t="shared" si="14"/>
        <v>Bill Title: Electricity – Change of Address – Maintenance of Subscriptions and Contracts, Bill Description: Authorizing a subscriber to a community solar energy generating system who has a change in the service address associated with the subscription to maintain the subscription if the new address is in the same electric territory; prohibiting an electric company or a subscription organization from terminating a subscriber's subscription due to a change of a certain address under certain circumstances; requiring an electric company to make certain changes to accommodate a subscriber's change of address under certain circumstances; etc.. </v>
      </c>
      <c r="R1583" s="2" t="s">
        <v>4129</v>
      </c>
      <c r="S1583" s="2" t="s">
        <v>44</v>
      </c>
    </row>
    <row r="1584" ht="15.75" customHeight="1">
      <c r="A1584" s="2" t="s">
        <v>3962</v>
      </c>
      <c r="B1584" s="2" t="s">
        <v>3814</v>
      </c>
      <c r="C1584" s="2" t="s">
        <v>3815</v>
      </c>
      <c r="D1584" s="2" t="s">
        <v>3816</v>
      </c>
      <c r="E1584" s="2" t="s">
        <v>3817</v>
      </c>
      <c r="F1584" s="2" t="s">
        <v>4130</v>
      </c>
      <c r="G1584" s="2" t="s">
        <v>407</v>
      </c>
      <c r="I1584" s="2">
        <v>5.0</v>
      </c>
      <c r="K1584" s="2" t="s">
        <v>3964</v>
      </c>
      <c r="L1584" s="2"/>
      <c r="M1584" s="2" t="s">
        <v>4131</v>
      </c>
      <c r="N1584" s="2" t="s">
        <v>3987</v>
      </c>
      <c r="O1584" s="2" t="s">
        <v>1404</v>
      </c>
      <c r="P1584" s="2" t="s">
        <v>101</v>
      </c>
      <c r="Q1584" s="2" t="str">
        <f t="shared" si="14"/>
        <v>Bill Title: Motor Fuel Tax Rates - Consumer Price Index Adjustment - Repeal, Bill Description: Repealing a requirement that certain motor fuel tax rates be adjusted in future years based on growth in the Consumer Price Index for All Urban Consumers.. </v>
      </c>
      <c r="R1584" s="2" t="s">
        <v>4132</v>
      </c>
      <c r="S1584" s="2" t="s">
        <v>79</v>
      </c>
    </row>
    <row r="1585" ht="15.75" customHeight="1">
      <c r="A1585" s="2" t="s">
        <v>3962</v>
      </c>
      <c r="B1585" s="2" t="s">
        <v>3814</v>
      </c>
      <c r="C1585" s="2" t="s">
        <v>3815</v>
      </c>
      <c r="D1585" s="2" t="s">
        <v>3816</v>
      </c>
      <c r="E1585" s="2" t="s">
        <v>3817</v>
      </c>
      <c r="F1585" s="2" t="s">
        <v>4133</v>
      </c>
      <c r="G1585" s="2" t="s">
        <v>407</v>
      </c>
      <c r="I1585" s="2">
        <v>5.0</v>
      </c>
      <c r="K1585" s="2" t="s">
        <v>3964</v>
      </c>
      <c r="L1585" s="2"/>
      <c r="M1585" s="2" t="s">
        <v>4134</v>
      </c>
      <c r="N1585" s="2" t="s">
        <v>4135</v>
      </c>
      <c r="O1585" s="2" t="s">
        <v>23</v>
      </c>
      <c r="P1585" s="2" t="s">
        <v>101</v>
      </c>
      <c r="Q1585" s="2" t="str">
        <f t="shared" si="14"/>
        <v>Bill Title: Public Service Commission - Electricity and Gas Suppliers - Training and Educational Program, Bill Description: Requiring the Public Service Commission to develop a training and educational program for certain licensed energy suppliers; requiring the Commission to develop the program in consultation with interested stakeholders, including electricity suppliers and gas suppliers; requiring designated representatives to demonstrate a thorough understanding of certain Commission regulations; requiring the Commission to conduct an examination at the conclusion of training and provide certification on a satisfactory score; etc.. </v>
      </c>
      <c r="R1585" s="2" t="s">
        <v>4136</v>
      </c>
      <c r="S1585" s="2" t="s">
        <v>65</v>
      </c>
    </row>
    <row r="1586" ht="15.75" customHeight="1">
      <c r="A1586" s="2" t="s">
        <v>3962</v>
      </c>
      <c r="B1586" s="2" t="s">
        <v>3814</v>
      </c>
      <c r="C1586" s="2" t="s">
        <v>3815</v>
      </c>
      <c r="D1586" s="2" t="s">
        <v>3816</v>
      </c>
      <c r="E1586" s="2" t="s">
        <v>3817</v>
      </c>
      <c r="F1586" s="2" t="s">
        <v>4137</v>
      </c>
      <c r="G1586" s="2" t="s">
        <v>407</v>
      </c>
      <c r="I1586" s="2">
        <v>5.0</v>
      </c>
      <c r="K1586" s="2" t="s">
        <v>3964</v>
      </c>
      <c r="L1586" s="2"/>
      <c r="M1586" s="2" t="s">
        <v>4138</v>
      </c>
      <c r="N1586" s="2" t="s">
        <v>4139</v>
      </c>
      <c r="O1586" s="2" t="s">
        <v>1165</v>
      </c>
      <c r="P1586" s="2" t="s">
        <v>36</v>
      </c>
      <c r="Q1586" s="2" t="str">
        <f t="shared" si="14"/>
        <v>Bill Title: Electricity and Gas - Limited-Income Mechanisms and Assistance, Bill Description: Authorizing certain gas and electric utilities to adopt a limited-income mechanism to benefit certain eligible limited-income customers, subject to the approval of the Public Service Commission; expanding the electric universal service program to customers who are at least 67 years old with annual incomes at or below 200% of the federal poverty level; establishing a Workgroup on Low-Income Utility Assistance to study low-income energy assistance programs; etc.. </v>
      </c>
      <c r="R1586" s="2" t="s">
        <v>4140</v>
      </c>
      <c r="S1586" s="2" t="s">
        <v>145</v>
      </c>
    </row>
    <row r="1587" ht="15.75" customHeight="1">
      <c r="A1587" s="2" t="s">
        <v>3962</v>
      </c>
      <c r="B1587" s="2" t="s">
        <v>3814</v>
      </c>
      <c r="C1587" s="2" t="s">
        <v>3815</v>
      </c>
      <c r="D1587" s="2" t="s">
        <v>3816</v>
      </c>
      <c r="E1587" s="2" t="s">
        <v>3817</v>
      </c>
      <c r="F1587" s="2" t="s">
        <v>4141</v>
      </c>
      <c r="G1587" s="2" t="s">
        <v>407</v>
      </c>
      <c r="I1587" s="2">
        <v>4.0</v>
      </c>
      <c r="K1587" s="2" t="s">
        <v>3964</v>
      </c>
      <c r="L1587" s="2"/>
      <c r="M1587" s="2" t="s">
        <v>4142</v>
      </c>
      <c r="N1587" s="2" t="s">
        <v>4143</v>
      </c>
      <c r="O1587" s="2" t="s">
        <v>4144</v>
      </c>
      <c r="P1587" s="2" t="s">
        <v>129</v>
      </c>
      <c r="Q1587" s="2" t="str">
        <f t="shared" si="14"/>
        <v>Bill Title: Maryland Strategic Energy Investment Fund – Use of Funds and Electric Vehicle Excise Tax Credits, Bill Description: Altering the purposes for which certain compliance fees paid into the Maryland Strategic Energy Investment Fund may be used; requiring at least 50% of certain energy-related loans and grants made by the Maryland Energy Administration to directly benefit low-income residents of the State; requiring certain vehicle excise tax credits for the purchase of certain electric vehicles to be issued from the Transportation Trust Fund under certain circumstances; etc.. </v>
      </c>
      <c r="R1587" s="2" t="s">
        <v>4145</v>
      </c>
      <c r="S1587" s="2" t="s">
        <v>145</v>
      </c>
    </row>
    <row r="1588" ht="15.75" customHeight="1">
      <c r="A1588" s="2" t="s">
        <v>3962</v>
      </c>
      <c r="B1588" s="2" t="s">
        <v>3814</v>
      </c>
      <c r="C1588" s="2" t="s">
        <v>3815</v>
      </c>
      <c r="D1588" s="2" t="s">
        <v>3816</v>
      </c>
      <c r="E1588" s="2" t="s">
        <v>3817</v>
      </c>
      <c r="F1588" s="2" t="s">
        <v>4146</v>
      </c>
      <c r="G1588" s="2" t="s">
        <v>407</v>
      </c>
      <c r="I1588" s="2">
        <v>4.0</v>
      </c>
      <c r="K1588" s="2" t="s">
        <v>3964</v>
      </c>
      <c r="L1588" s="2"/>
      <c r="M1588" s="2" t="s">
        <v>4147</v>
      </c>
      <c r="N1588" s="2" t="s">
        <v>4148</v>
      </c>
      <c r="O1588" s="2" t="s">
        <v>1966</v>
      </c>
      <c r="P1588" s="2" t="s">
        <v>129</v>
      </c>
      <c r="Q1588" s="2" t="str">
        <f t="shared" si="14"/>
        <v>Bill Title: Local Government – Clean Energy Loan Programs – Grid Resilience Projects, Bill Description: Altering the purpose of a certain clean energy loan program established by a county or municipality to include loans to certain residential and commercial property owners to finance grid resilience projects when installed with energy efficiency projects or renewable energy projects; and requiring a certain ordinance or resolution that establishes a certain clean energy loan program to include certain eligibility requirements for certain grid resilience projects.. </v>
      </c>
      <c r="R1588" s="2" t="s">
        <v>4149</v>
      </c>
      <c r="S1588" s="2" t="s">
        <v>145</v>
      </c>
    </row>
    <row r="1589" ht="15.75" customHeight="1">
      <c r="A1589" s="2" t="s">
        <v>4150</v>
      </c>
      <c r="B1589" s="2" t="s">
        <v>3814</v>
      </c>
      <c r="C1589" s="2" t="s">
        <v>3815</v>
      </c>
      <c r="D1589" s="2" t="s">
        <v>3816</v>
      </c>
      <c r="E1589" s="2" t="s">
        <v>3817</v>
      </c>
      <c r="F1589" s="2" t="s">
        <v>4151</v>
      </c>
      <c r="G1589" s="2" t="s">
        <v>407</v>
      </c>
      <c r="I1589" s="2">
        <v>44.0</v>
      </c>
      <c r="K1589" s="2" t="s">
        <v>4152</v>
      </c>
      <c r="M1589" s="2" t="s">
        <v>4153</v>
      </c>
      <c r="N1589" s="2" t="s">
        <v>4154</v>
      </c>
      <c r="O1589" s="2" t="s">
        <v>437</v>
      </c>
      <c r="P1589" s="2" t="s">
        <v>333</v>
      </c>
      <c r="Q1589" s="2" t="str">
        <f t="shared" si="14"/>
        <v>Bill Title: Transportation - Maryland Transit Administration Funding and MARC Rail Extension Study (Transit Safety and Investment Act), Bill Description: Establishing the Purple Line Construction Zone Grant Program to provide funds to qualified small businesses to assist in offsetting business revenue lost as a result of the construction of the Purple Line light rail project; requiring in each of fiscal years 2023 and 2024 the Department of Commerce to provide $1,000,000 in general funds to the Program; requiring the Department of Transportation to conduct a study on extending Maryland Area Regional Commuter (MARC) rail service to western Maryland; etc.. </v>
      </c>
      <c r="R1589" s="2" t="s">
        <v>4155</v>
      </c>
    </row>
    <row r="1590" ht="15.75" customHeight="1">
      <c r="A1590" s="2" t="s">
        <v>4150</v>
      </c>
      <c r="B1590" s="2" t="s">
        <v>3814</v>
      </c>
      <c r="C1590" s="2" t="s">
        <v>3815</v>
      </c>
      <c r="D1590" s="2" t="s">
        <v>3816</v>
      </c>
      <c r="E1590" s="2" t="s">
        <v>3817</v>
      </c>
      <c r="F1590" s="2" t="s">
        <v>4156</v>
      </c>
      <c r="G1590" s="2" t="s">
        <v>407</v>
      </c>
      <c r="I1590" s="2">
        <v>43.0</v>
      </c>
      <c r="K1590" s="2" t="s">
        <v>4152</v>
      </c>
      <c r="M1590" s="2" t="s">
        <v>4153</v>
      </c>
      <c r="N1590" s="2" t="s">
        <v>4157</v>
      </c>
      <c r="O1590" s="2" t="s">
        <v>437</v>
      </c>
      <c r="P1590" s="2" t="s">
        <v>24</v>
      </c>
      <c r="Q1590" s="2" t="str">
        <f t="shared" si="14"/>
        <v>Bill Title: Transportation - Maryland Transit Administration Funding and MARC Rail Extension Study (Transit Safety and Investment Act), Bill Description: Establishing the Purple Line Construction Zone Grant Program to provide funds to qualified small businesses to assist in offsetting business revenue lost due to the construction of the Purple Line light rail project; requiring in each of fiscal years 2023 and 2024 the Department of Commerce to provide $1,000,000 in general funds to the Program; requiring the Department and the Maryland Transportation Administration to consult with small businesses in developing certain regulations; limiting grants awarded to $50,000 or less; etc.. </v>
      </c>
      <c r="R1590" s="2" t="s">
        <v>4158</v>
      </c>
    </row>
    <row r="1591" ht="15.75" customHeight="1">
      <c r="A1591" s="2" t="s">
        <v>4150</v>
      </c>
      <c r="B1591" s="2" t="s">
        <v>3814</v>
      </c>
      <c r="C1591" s="2" t="s">
        <v>3815</v>
      </c>
      <c r="D1591" s="2" t="s">
        <v>3816</v>
      </c>
      <c r="E1591" s="2" t="s">
        <v>3817</v>
      </c>
      <c r="F1591" s="2" t="s">
        <v>4159</v>
      </c>
      <c r="G1591" s="2" t="s">
        <v>407</v>
      </c>
      <c r="I1591" s="2">
        <v>27.0</v>
      </c>
      <c r="K1591" s="2" t="s">
        <v>4152</v>
      </c>
      <c r="M1591" s="2" t="s">
        <v>4160</v>
      </c>
      <c r="N1591" s="2" t="s">
        <v>4161</v>
      </c>
      <c r="O1591" s="2" t="s">
        <v>4162</v>
      </c>
      <c r="P1591" s="2" t="s">
        <v>36</v>
      </c>
      <c r="Q1591" s="2" t="str">
        <f t="shared" si="14"/>
        <v>Bill Title: Electric Distribution System Planning and Required Labor Standards, Bill Description: Establishing certain State policy goals with regard to the State's electric distribution system; requiring the Public Service Commission and the Maryland Energy Administration to provide assistance and support to electric companies for applying for and obtaining access to certain federal funds to meet the State's policy goals for the electric distribution system; requiring the Administration to identify  certain funding sources; establishing labor standards for contractors and subcontractors participating in certain projects; etc.. </v>
      </c>
      <c r="R1591" s="2" t="s">
        <v>4111</v>
      </c>
      <c r="S1591" s="2" t="s">
        <v>65</v>
      </c>
    </row>
    <row r="1592" ht="15.75" customHeight="1">
      <c r="A1592" s="2" t="s">
        <v>4150</v>
      </c>
      <c r="B1592" s="2" t="s">
        <v>3814</v>
      </c>
      <c r="C1592" s="2" t="s">
        <v>3815</v>
      </c>
      <c r="D1592" s="2" t="s">
        <v>3816</v>
      </c>
      <c r="E1592" s="2" t="s">
        <v>3817</v>
      </c>
      <c r="F1592" s="2" t="s">
        <v>4163</v>
      </c>
      <c r="G1592" s="2" t="s">
        <v>407</v>
      </c>
      <c r="I1592" s="2">
        <v>26.0</v>
      </c>
      <c r="K1592" s="2" t="s">
        <v>4152</v>
      </c>
      <c r="M1592" s="2" t="s">
        <v>3832</v>
      </c>
      <c r="N1592" s="2" t="s">
        <v>3833</v>
      </c>
      <c r="O1592" s="2" t="s">
        <v>4164</v>
      </c>
      <c r="P1592" s="2" t="s">
        <v>129</v>
      </c>
      <c r="Q1592" s="2" t="str">
        <f t="shared" si="14"/>
        <v>Bill Title: Economic Development - Advanced Clean Energy and Clean Energy Innovation Investments and Initiatives, Bill Description: Altering references to the term "clean energy" to be "advanced clean energy" for purposes of certain provisions of law concerning the Maryland Clean Energy Center and the Maryland Energy Innovation Institute; altering certain findings of the General Assembly, the purposes of certain provisions of law concerning the development of clean energy industries in the State, and the purposes, powers, and duties of the Center and Institute to include certain actions supporting clean energy innovation; etc.. </v>
      </c>
      <c r="R1592" s="2" t="s">
        <v>4165</v>
      </c>
      <c r="S1592" s="2" t="s">
        <v>260</v>
      </c>
    </row>
    <row r="1593" ht="15.75" customHeight="1">
      <c r="A1593" s="2" t="s">
        <v>4150</v>
      </c>
      <c r="B1593" s="2" t="s">
        <v>3814</v>
      </c>
      <c r="C1593" s="2" t="s">
        <v>3815</v>
      </c>
      <c r="D1593" s="2" t="s">
        <v>3816</v>
      </c>
      <c r="E1593" s="2" t="s">
        <v>3817</v>
      </c>
      <c r="F1593" s="2" t="s">
        <v>4166</v>
      </c>
      <c r="G1593" s="2" t="s">
        <v>407</v>
      </c>
      <c r="I1593" s="2">
        <v>25.0</v>
      </c>
      <c r="K1593" s="2" t="s">
        <v>4152</v>
      </c>
      <c r="M1593" s="2" t="s">
        <v>4167</v>
      </c>
      <c r="N1593" s="2" t="s">
        <v>4168</v>
      </c>
      <c r="O1593" s="2" t="s">
        <v>143</v>
      </c>
      <c r="P1593" s="2" t="s">
        <v>101</v>
      </c>
      <c r="Q1593" s="2" t="str">
        <f t="shared" si="14"/>
        <v>Bill Title: Public Utilities - Energy Efficiency and Conservation Programs - Energy Performance Targets and Low-Income Housing, Bill Description: Requiring the Department of Housing and Community Development to procure or provide for electricity customers energy efficiency and conservation programs and services designed to achieve an annual incremental gross energy savings of at least 0.4% starting in 2023; requiring the Department to develop a plan to coordinate and leverage funding sources to support certain energy efficiency and other home upgrades and a plan to provide energy efficiency retrofits to all low-income households by 2030; etc.. </v>
      </c>
      <c r="R1593" s="2" t="s">
        <v>4169</v>
      </c>
      <c r="S1593" s="2" t="s">
        <v>65</v>
      </c>
    </row>
    <row r="1594" ht="15.75" customHeight="1">
      <c r="A1594" s="2" t="s">
        <v>4150</v>
      </c>
      <c r="B1594" s="2" t="s">
        <v>3814</v>
      </c>
      <c r="C1594" s="2" t="s">
        <v>3815</v>
      </c>
      <c r="D1594" s="2" t="s">
        <v>3816</v>
      </c>
      <c r="E1594" s="2" t="s">
        <v>3817</v>
      </c>
      <c r="F1594" s="2" t="s">
        <v>4170</v>
      </c>
      <c r="G1594" s="2" t="s">
        <v>407</v>
      </c>
      <c r="I1594" s="2">
        <v>25.0</v>
      </c>
      <c r="K1594" s="2" t="s">
        <v>4152</v>
      </c>
      <c r="M1594" s="2" t="s">
        <v>4171</v>
      </c>
      <c r="N1594" s="2" t="s">
        <v>4172</v>
      </c>
      <c r="O1594" s="2" t="s">
        <v>437</v>
      </c>
      <c r="P1594" s="2" t="s">
        <v>4173</v>
      </c>
      <c r="Q1594" s="2" t="str">
        <f t="shared" si="14"/>
        <v>Bill Title: Equity in Transportation Sector – Guidelines and Analyses (Transportation Equity Analyses and Assurances Act of 2021), Bill Description: Requiring the Maryland Transportation Plan to include achieving equity in the transportation sector in the State transportation goals; requiring the State Report on Transportation to include certain measurable transportation indicators; requiring the State Department of Transportation to evaluate the transportation indicators to identify any racial disparities; requiring the Department to evaluate certain indicators to identify any impact on persons with disabilities; etc.. </v>
      </c>
      <c r="R1594" s="2" t="s">
        <v>4174</v>
      </c>
      <c r="S1594" s="2" t="s">
        <v>172</v>
      </c>
    </row>
    <row r="1595" ht="15.75" customHeight="1">
      <c r="A1595" s="2" t="s">
        <v>4150</v>
      </c>
      <c r="B1595" s="2" t="s">
        <v>3814</v>
      </c>
      <c r="C1595" s="2" t="s">
        <v>3815</v>
      </c>
      <c r="D1595" s="2" t="s">
        <v>3816</v>
      </c>
      <c r="E1595" s="2" t="s">
        <v>3817</v>
      </c>
      <c r="F1595" s="2" t="s">
        <v>4175</v>
      </c>
      <c r="G1595" s="2" t="s">
        <v>407</v>
      </c>
      <c r="I1595" s="2">
        <v>24.0</v>
      </c>
      <c r="K1595" s="2" t="s">
        <v>4152</v>
      </c>
      <c r="M1595" s="2" t="s">
        <v>4176</v>
      </c>
      <c r="N1595" s="2" t="s">
        <v>4177</v>
      </c>
      <c r="O1595" s="2" t="s">
        <v>92</v>
      </c>
      <c r="P1595" s="2" t="s">
        <v>36</v>
      </c>
      <c r="Q1595" s="2" t="str">
        <f t="shared" si="14"/>
        <v>Bill Title: Equity in Transportation Sector - Guidelines and Analyses, Bill Description: Requiring that equity be considered when State transportation plans, reports, and goals are developed; altering the membership of the advisory committee on State transportation goals; requiring the Department of Transportation, in collaboration with the Maryland Transportation Administration, to conduct a transit equity analysis and consult with certain communities before announcing any reduction or cancellation of a capital expansion project in the construction program of the Consolidated Transportation Program; etc.. </v>
      </c>
      <c r="R1595" s="2" t="s">
        <v>4178</v>
      </c>
    </row>
    <row r="1596" ht="15.75" customHeight="1">
      <c r="A1596" s="2" t="s">
        <v>4150</v>
      </c>
      <c r="B1596" s="2" t="s">
        <v>3814</v>
      </c>
      <c r="C1596" s="2" t="s">
        <v>3815</v>
      </c>
      <c r="D1596" s="2" t="s">
        <v>3816</v>
      </c>
      <c r="E1596" s="2" t="s">
        <v>3817</v>
      </c>
      <c r="F1596" s="2" t="s">
        <v>4179</v>
      </c>
      <c r="G1596" s="2" t="s">
        <v>407</v>
      </c>
      <c r="I1596" s="2">
        <v>23.0</v>
      </c>
      <c r="K1596" s="2" t="s">
        <v>4152</v>
      </c>
      <c r="M1596" s="2" t="s">
        <v>4167</v>
      </c>
      <c r="N1596" s="2" t="s">
        <v>4168</v>
      </c>
      <c r="O1596" s="2" t="s">
        <v>4180</v>
      </c>
      <c r="P1596" s="2" t="s">
        <v>1194</v>
      </c>
      <c r="Q1596" s="2" t="str">
        <f t="shared" si="14"/>
        <v>Bill Title: Public Utilities - Energy Efficiency and Conservation Programs - Energy Performance Targets and Low-Income Housing, Bill Description: Requiring the Department of Housing and Community Development to procure or provide for electricity customers energy efficiency and conservation programs and services designed to achieve an annual incremental gross energy savings of at least 0.4% starting in 2023; requiring the Department to develop a plan to coordinate and leverage funding sources to support certain energy efficiency and other home upgrades and a plan to provide energy efficiency retrofits to all low-income households by 2030; etc.. </v>
      </c>
      <c r="R1596" s="2" t="s">
        <v>4181</v>
      </c>
      <c r="S1596" s="2" t="s">
        <v>65</v>
      </c>
    </row>
    <row r="1597" ht="15.75" customHeight="1">
      <c r="A1597" s="2" t="s">
        <v>4150</v>
      </c>
      <c r="B1597" s="2" t="s">
        <v>3814</v>
      </c>
      <c r="C1597" s="2" t="s">
        <v>3815</v>
      </c>
      <c r="D1597" s="2" t="s">
        <v>3816</v>
      </c>
      <c r="E1597" s="2" t="s">
        <v>3817</v>
      </c>
      <c r="F1597" s="2" t="s">
        <v>4182</v>
      </c>
      <c r="G1597" s="2" t="s">
        <v>407</v>
      </c>
      <c r="I1597" s="2">
        <v>23.0</v>
      </c>
      <c r="K1597" s="2" t="s">
        <v>4152</v>
      </c>
      <c r="M1597" s="2" t="s">
        <v>3832</v>
      </c>
      <c r="N1597" s="2" t="s">
        <v>3833</v>
      </c>
      <c r="O1597" s="2" t="s">
        <v>4183</v>
      </c>
      <c r="P1597" s="2" t="s">
        <v>24</v>
      </c>
      <c r="Q1597" s="2" t="str">
        <f t="shared" si="14"/>
        <v>Bill Title: Economic Development - Advanced Clean Energy and Clean Energy Innovation Investments and Initiatives, Bill Description: Altering references to the term "clean energy" to be "advanced clean energy" for purposes of certain provisions of law concerning the Maryland Clean Energy Center and the Maryland Energy Innovation Institute; altering certain findings of the General Assembly, the purposes of certain provisions of law concerning the development of clean energy industries in the State, and the purposes, powers, and duties of the Center and Institute to include certain actions supporting clean energy innovation; etc.. </v>
      </c>
      <c r="R1597" s="2" t="s">
        <v>4184</v>
      </c>
      <c r="S1597" s="2" t="s">
        <v>260</v>
      </c>
    </row>
    <row r="1598" ht="15.75" customHeight="1">
      <c r="A1598" s="2" t="s">
        <v>4150</v>
      </c>
      <c r="B1598" s="2" t="s">
        <v>3814</v>
      </c>
      <c r="C1598" s="2" t="s">
        <v>3815</v>
      </c>
      <c r="D1598" s="2" t="s">
        <v>3816</v>
      </c>
      <c r="E1598" s="2" t="s">
        <v>3817</v>
      </c>
      <c r="F1598" s="2" t="s">
        <v>4185</v>
      </c>
      <c r="G1598" s="2" t="s">
        <v>407</v>
      </c>
      <c r="I1598" s="2">
        <v>22.0</v>
      </c>
      <c r="K1598" s="2" t="s">
        <v>4152</v>
      </c>
      <c r="M1598" s="2" t="s">
        <v>4186</v>
      </c>
      <c r="N1598" s="2" t="s">
        <v>4187</v>
      </c>
      <c r="O1598" s="2" t="s">
        <v>1700</v>
      </c>
      <c r="P1598" s="2" t="s">
        <v>101</v>
      </c>
      <c r="Q1598" s="2" t="str">
        <f t="shared" si="14"/>
        <v>Bill Title: Climate Solutions Act of 2020 – Greenhouse Gas Emissions Reduction Act, Bill Description: Increasing the greenhouse gas emissions reductions that the State must achieve by 2030; requiring the State to achieve net-zero statewide greenhouse gas emissions by 2045; requiring the Department of the Environment to adopt a final plan that reduces statewide greenhouse gas emissions by 60% by 2030 and sets the State on a path toward achieving net-zero statewide greenhouse gas emissions by 2045, on or before December 31, 2020; establishing the Climate Jobs Workgroup; etc.. </v>
      </c>
      <c r="R1598" s="2" t="s">
        <v>4136</v>
      </c>
      <c r="S1598" s="2" t="s">
        <v>172</v>
      </c>
    </row>
    <row r="1599" ht="15.75" customHeight="1">
      <c r="A1599" s="2" t="s">
        <v>4150</v>
      </c>
      <c r="B1599" s="2" t="s">
        <v>3814</v>
      </c>
      <c r="C1599" s="2" t="s">
        <v>3815</v>
      </c>
      <c r="D1599" s="2" t="s">
        <v>3816</v>
      </c>
      <c r="E1599" s="2" t="s">
        <v>3817</v>
      </c>
      <c r="F1599" s="2" t="s">
        <v>4188</v>
      </c>
      <c r="G1599" s="2" t="s">
        <v>407</v>
      </c>
      <c r="I1599" s="2">
        <v>22.0</v>
      </c>
      <c r="K1599" s="2" t="s">
        <v>4152</v>
      </c>
      <c r="M1599" s="2" t="s">
        <v>4176</v>
      </c>
      <c r="N1599" s="2" t="s">
        <v>4189</v>
      </c>
      <c r="O1599" s="2" t="s">
        <v>778</v>
      </c>
      <c r="P1599" s="2" t="s">
        <v>413</v>
      </c>
      <c r="Q1599" s="2" t="str">
        <f t="shared" si="14"/>
        <v>Bill Title: Equity in Transportation Sector - Guidelines and Analyses, Bill Description: Requiring that equity be considered when State transportation plans, reports, and goals are developed; altering the membership of the advisory committee on State transportation goals, benchmarks, and indicators; requiring the Department of Transportation, in collaboration with the Maryland Transportation Administration, to conduct certain analyses and consult with certain communities before announcing any reduction or cancellation of a certain project in the construction program of the Consolidated Transportation Program; etc.. </v>
      </c>
      <c r="R1599" s="2" t="s">
        <v>4190</v>
      </c>
    </row>
    <row r="1600" ht="15.75" customHeight="1">
      <c r="A1600" s="2" t="s">
        <v>4150</v>
      </c>
      <c r="B1600" s="2" t="s">
        <v>3814</v>
      </c>
      <c r="C1600" s="2" t="s">
        <v>3815</v>
      </c>
      <c r="D1600" s="2" t="s">
        <v>3816</v>
      </c>
      <c r="E1600" s="2" t="s">
        <v>3817</v>
      </c>
      <c r="F1600" s="2" t="s">
        <v>4191</v>
      </c>
      <c r="G1600" s="2" t="s">
        <v>407</v>
      </c>
      <c r="I1600" s="2">
        <v>21.0</v>
      </c>
      <c r="K1600" s="2" t="s">
        <v>4152</v>
      </c>
      <c r="M1600" s="2" t="s">
        <v>4192</v>
      </c>
      <c r="N1600" s="2" t="s">
        <v>4193</v>
      </c>
      <c r="O1600" s="2" t="s">
        <v>1279</v>
      </c>
      <c r="P1600" s="2" t="s">
        <v>552</v>
      </c>
      <c r="Q1600" s="2" t="str">
        <f t="shared" si="14"/>
        <v>Bill Title: Montgomery County - Community Choice Energy - Pilot Program MC 17-21, Bill Description: Applying certain laws regarding net energy metering and community solar generating systems to customers served by a community choice aggregator; altering the circumstances under which counties and municipal corporations may act as an aggregator; establishing the Community Choice Aggregator Pilot Program; establishing a process by which, beginning on December 31, 2023, a certain county may form a community choice aggregator; requiring a certain county to develop a plan and give notice of a certain aggregation plan; etc.. </v>
      </c>
      <c r="R1600" s="2" t="s">
        <v>4194</v>
      </c>
      <c r="S1600" s="2" t="s">
        <v>65</v>
      </c>
    </row>
    <row r="1601" ht="15.75" customHeight="1">
      <c r="A1601" s="2" t="s">
        <v>4150</v>
      </c>
      <c r="B1601" s="2" t="s">
        <v>3814</v>
      </c>
      <c r="C1601" s="2" t="s">
        <v>3815</v>
      </c>
      <c r="D1601" s="2" t="s">
        <v>3816</v>
      </c>
      <c r="E1601" s="2" t="s">
        <v>3817</v>
      </c>
      <c r="F1601" s="2" t="s">
        <v>4195</v>
      </c>
      <c r="G1601" s="2" t="s">
        <v>407</v>
      </c>
      <c r="I1601" s="2">
        <v>20.0</v>
      </c>
      <c r="K1601" s="2" t="s">
        <v>4152</v>
      </c>
      <c r="M1601" s="2" t="s">
        <v>4196</v>
      </c>
      <c r="N1601" s="2" t="s">
        <v>4197</v>
      </c>
      <c r="O1601" s="2" t="s">
        <v>568</v>
      </c>
      <c r="P1601" s="2" t="s">
        <v>129</v>
      </c>
      <c r="Q1601" s="2" t="str">
        <f t="shared" si="14"/>
        <v>Bill Title: Public Utilities - Energy Distribution Planning and Required Labor Standards, Bill Description: Establishing the Distribution System Planning Workgroup to study issues related to energy distribution planning and implementation; requiring the Public Service Commission to adopt regulations on or before January 1, 2024, related to energy distribution planning and implementation; requiring the Commission and the Maryland Energy Administration to coordinate efforts with utilities to apply for certain federal funds; and establishing labor standards for contractors and subcontractors participating in certain projects.. </v>
      </c>
      <c r="R1601" s="2" t="s">
        <v>4198</v>
      </c>
      <c r="S1601" s="2" t="s">
        <v>65</v>
      </c>
    </row>
    <row r="1602" ht="15.75" customHeight="1">
      <c r="A1602" s="2" t="s">
        <v>4150</v>
      </c>
      <c r="B1602" s="2" t="s">
        <v>3814</v>
      </c>
      <c r="C1602" s="2" t="s">
        <v>3815</v>
      </c>
      <c r="D1602" s="2" t="s">
        <v>3816</v>
      </c>
      <c r="E1602" s="2" t="s">
        <v>3817</v>
      </c>
      <c r="F1602" s="2" t="s">
        <v>4199</v>
      </c>
      <c r="G1602" s="2" t="s">
        <v>407</v>
      </c>
      <c r="I1602" s="2">
        <v>19.0</v>
      </c>
      <c r="K1602" s="2" t="s">
        <v>4152</v>
      </c>
      <c r="M1602" s="2" t="s">
        <v>4200</v>
      </c>
      <c r="N1602" s="2" t="s">
        <v>4201</v>
      </c>
      <c r="O1602" s="2" t="s">
        <v>29</v>
      </c>
      <c r="P1602" s="2" t="s">
        <v>40</v>
      </c>
      <c r="Q1602" s="2" t="str">
        <f t="shared" si="14"/>
        <v>Bill Title: Energy Generation, Transmission, and Storage Projects - Required Community Benefit Agreement and Labor Standards, Bill Description: Requiring the Public Service Commission to condition the approval of a certificate of public convenience and necessity for the construction of a certain generating station or qualified generator lead line and an exemption from the requirement for a certificate of public convenience and necessity on the requirement that the developer of the project take all reasonable actions to enter into a community benefits agreement and adhere to certain labor standards and reporting requirements; etc.. </v>
      </c>
      <c r="R1602" s="2" t="s">
        <v>4202</v>
      </c>
      <c r="S1602" s="2" t="s">
        <v>65</v>
      </c>
    </row>
    <row r="1603" ht="15.75" customHeight="1">
      <c r="A1603" s="2" t="s">
        <v>4150</v>
      </c>
      <c r="B1603" s="2" t="s">
        <v>3814</v>
      </c>
      <c r="C1603" s="2" t="s">
        <v>3815</v>
      </c>
      <c r="D1603" s="2" t="s">
        <v>3816</v>
      </c>
      <c r="E1603" s="2" t="s">
        <v>3817</v>
      </c>
      <c r="F1603" s="2" t="s">
        <v>4203</v>
      </c>
      <c r="G1603" s="2" t="s">
        <v>407</v>
      </c>
      <c r="I1603" s="2">
        <v>17.0</v>
      </c>
      <c r="K1603" s="2" t="s">
        <v>4152</v>
      </c>
      <c r="M1603" s="2" t="s">
        <v>4186</v>
      </c>
      <c r="N1603" s="2" t="s">
        <v>4204</v>
      </c>
      <c r="O1603" s="2" t="s">
        <v>4205</v>
      </c>
      <c r="P1603" s="2" t="s">
        <v>129</v>
      </c>
      <c r="Q1603" s="2" t="str">
        <f t="shared" si="14"/>
        <v>Bill Title: Climate Solutions Act of 2020 – Greenhouse Gas Emissions Reduction Act, Bill Description: Increasing the greenhouse gas emissions reductions that the State must achieve by 2030; requiring the State to achieve net-zero statewide greenhouse gas emissions by 2045; requiring the Department of the Environment to adopt a final plan that reduces statewide greenhouse gas emissions by 60% by 2030 and sets the State on a path toward achieving net-zero statewide greenhouse gas emissions by 2045, on or before December 31, 2020; establishing the Climate Jobs Working Group; etc.. </v>
      </c>
      <c r="R1603" s="2" t="s">
        <v>4206</v>
      </c>
      <c r="S1603" s="2" t="s">
        <v>172</v>
      </c>
    </row>
    <row r="1604" ht="15.75" customHeight="1">
      <c r="A1604" s="2" t="s">
        <v>4150</v>
      </c>
      <c r="B1604" s="2" t="s">
        <v>3814</v>
      </c>
      <c r="C1604" s="2" t="s">
        <v>3815</v>
      </c>
      <c r="D1604" s="2" t="s">
        <v>3816</v>
      </c>
      <c r="E1604" s="2" t="s">
        <v>3817</v>
      </c>
      <c r="F1604" s="2" t="s">
        <v>4207</v>
      </c>
      <c r="G1604" s="2" t="s">
        <v>407</v>
      </c>
      <c r="I1604" s="2">
        <v>17.0</v>
      </c>
      <c r="K1604" s="2" t="s">
        <v>4152</v>
      </c>
      <c r="M1604" s="2" t="s">
        <v>4208</v>
      </c>
      <c r="N1604" s="2" t="s">
        <v>4209</v>
      </c>
      <c r="O1604" s="2" t="s">
        <v>1086</v>
      </c>
      <c r="P1604" s="2" t="s">
        <v>24</v>
      </c>
      <c r="Q1604" s="2" t="str">
        <f t="shared" si="14"/>
        <v>Bill Title: Public Utilities - Low-Income Housing - Energy Performance Targets, Bill Description: Requiring the Public Service Commission, for the 2021-2023 program cycle, by regulation or order, to the extent that the Commission determines that low-income programs are available, to require the Department of Housing and Community Development to procure or provide for electricity customers energy efficiency and conservation programs and services designed to achieve a target annual incremental gross energy savings of at least 1% per year starting in 2022; etc.. </v>
      </c>
      <c r="R1604" s="2" t="s">
        <v>4210</v>
      </c>
      <c r="S1604" s="2" t="s">
        <v>287</v>
      </c>
    </row>
    <row r="1605" ht="15.75" customHeight="1">
      <c r="A1605" s="2" t="s">
        <v>4150</v>
      </c>
      <c r="B1605" s="2" t="s">
        <v>3814</v>
      </c>
      <c r="C1605" s="2" t="s">
        <v>3815</v>
      </c>
      <c r="D1605" s="2" t="s">
        <v>3816</v>
      </c>
      <c r="E1605" s="2" t="s">
        <v>3817</v>
      </c>
      <c r="F1605" s="2" t="s">
        <v>4211</v>
      </c>
      <c r="G1605" s="2" t="s">
        <v>407</v>
      </c>
      <c r="I1605" s="2">
        <v>17.0</v>
      </c>
      <c r="K1605" s="2" t="s">
        <v>4152</v>
      </c>
      <c r="M1605" s="2" t="s">
        <v>4212</v>
      </c>
      <c r="N1605" s="2" t="s">
        <v>4213</v>
      </c>
      <c r="O1605" s="2" t="s">
        <v>51</v>
      </c>
      <c r="P1605" s="2" t="s">
        <v>333</v>
      </c>
      <c r="Q1605" s="2" t="str">
        <f t="shared" si="14"/>
        <v>Bill Title: Renewable Energy Portfolio Standard and Geothermal Heating and Cooling Systems, Bill Description: Altering the renewable energy portfolio standard in certain years to require a certain percentage of energy from Tier 1 renewable sources each year to be derived from certain geothermal heating and cooling systems; requiring a certain percentage of energy required to be derived from certain geothermal heating and cooling systems to be from systems installed on certain property; altering the methods for calculating certain energy savings; providing for the regulation and enforcement of certain requirements by the Department of Labor; etc.. </v>
      </c>
      <c r="R1605" s="2" t="s">
        <v>4214</v>
      </c>
      <c r="S1605" s="2" t="s">
        <v>44</v>
      </c>
    </row>
    <row r="1606" ht="15.75" customHeight="1">
      <c r="A1606" s="2" t="s">
        <v>4150</v>
      </c>
      <c r="B1606" s="2" t="s">
        <v>3814</v>
      </c>
      <c r="C1606" s="2" t="s">
        <v>3815</v>
      </c>
      <c r="D1606" s="2" t="s">
        <v>3816</v>
      </c>
      <c r="E1606" s="2" t="s">
        <v>3817</v>
      </c>
      <c r="F1606" s="2" t="s">
        <v>4215</v>
      </c>
      <c r="G1606" s="2" t="s">
        <v>407</v>
      </c>
      <c r="I1606" s="2">
        <v>17.0</v>
      </c>
      <c r="K1606" s="2" t="s">
        <v>4152</v>
      </c>
      <c r="M1606" s="2" t="s">
        <v>4216</v>
      </c>
      <c r="N1606" s="2" t="s">
        <v>4217</v>
      </c>
      <c r="O1606" s="2" t="s">
        <v>4218</v>
      </c>
      <c r="P1606" s="2" t="s">
        <v>101</v>
      </c>
      <c r="Q1606" s="2" t="str">
        <f t="shared" si="14"/>
        <v>Bill Title: Maryland Association of Environmental and Outdoor Education Grant - Funding and Evaluation - Extension, Bill Description: Extending through fiscal year 2028 the requirement that the Governor include a certain amount in the State budget for increasing the number of green schools in the State; and extending through calendar year 2029 the annual evaluation of the impact of the funds appropriated under the Act on increasing the number of green schools in the State.. </v>
      </c>
      <c r="R1606" s="2" t="s">
        <v>4219</v>
      </c>
    </row>
    <row r="1607" ht="15.75" customHeight="1">
      <c r="A1607" s="2" t="s">
        <v>4150</v>
      </c>
      <c r="B1607" s="2" t="s">
        <v>3814</v>
      </c>
      <c r="C1607" s="2" t="s">
        <v>3815</v>
      </c>
      <c r="D1607" s="2" t="s">
        <v>3816</v>
      </c>
      <c r="E1607" s="2" t="s">
        <v>3817</v>
      </c>
      <c r="F1607" s="2" t="s">
        <v>4220</v>
      </c>
      <c r="G1607" s="2" t="s">
        <v>407</v>
      </c>
      <c r="I1607" s="2">
        <v>17.0</v>
      </c>
      <c r="K1607" s="2" t="s">
        <v>4152</v>
      </c>
      <c r="M1607" s="2" t="s">
        <v>4221</v>
      </c>
      <c r="N1607" s="2" t="s">
        <v>4222</v>
      </c>
      <c r="O1607" s="2" t="s">
        <v>4223</v>
      </c>
      <c r="P1607" s="2" t="s">
        <v>101</v>
      </c>
      <c r="Q1607" s="2" t="str">
        <f t="shared" si="14"/>
        <v>Bill Title: Maryland Energy Administration – Resiliency Hub Grant Program and Fund, Bill Description: Establishing the Resiliency Hub Grant Program in the Maryland Energy Administration to develop resiliency hubs that serve low- and moderate-income households at no cost to the households; defining "resiliency hub" as a location where solar photovoltaic and battery energy storage are designed to provide electricity during extended grid outages; requiring the Administration to establish certain procedures and criteria for the Program; requiring that certain fines and penalties be credited to a certain fund; etc.. </v>
      </c>
      <c r="R1607" s="2" t="s">
        <v>4224</v>
      </c>
      <c r="S1607" s="2" t="s">
        <v>145</v>
      </c>
    </row>
    <row r="1608" ht="15.75" customHeight="1">
      <c r="A1608" s="2" t="s">
        <v>4150</v>
      </c>
      <c r="B1608" s="2" t="s">
        <v>3814</v>
      </c>
      <c r="C1608" s="2" t="s">
        <v>3815</v>
      </c>
      <c r="D1608" s="2" t="s">
        <v>3816</v>
      </c>
      <c r="E1608" s="2" t="s">
        <v>3817</v>
      </c>
      <c r="F1608" s="2" t="s">
        <v>4225</v>
      </c>
      <c r="G1608" s="2" t="s">
        <v>407</v>
      </c>
      <c r="I1608" s="2">
        <v>16.0</v>
      </c>
      <c r="K1608" s="2" t="s">
        <v>4152</v>
      </c>
      <c r="M1608" s="2" t="s">
        <v>4065</v>
      </c>
      <c r="N1608" s="2" t="s">
        <v>4226</v>
      </c>
      <c r="O1608" s="2" t="s">
        <v>441</v>
      </c>
      <c r="P1608" s="2" t="s">
        <v>104</v>
      </c>
      <c r="Q1608" s="2" t="str">
        <f t="shared" si="14"/>
        <v>Bill Title: Maryland Transit Administration – Conversion to Zero–Emission Buses (Zero–Emission Bus Transition Act), Bill Description: Prohibiting, beginning in fiscal year 2023, the Maryland Transit Administration from purchasing buses for the Administration's State transit bus fleet that are not zero-emission buses, subject to a certain exception; authorizing the Administration to purchase alternative-fuel buses under certain circumstances; requiring the Administration, on or before January 1, 2022, and each January 1 thereafter, to submit a report to certain committees of the General Assembly on the implementation of the Act; etc.. </v>
      </c>
      <c r="R1608" s="2" t="s">
        <v>4227</v>
      </c>
      <c r="S1608" s="2" t="s">
        <v>172</v>
      </c>
    </row>
    <row r="1609" ht="15.75" customHeight="1">
      <c r="A1609" s="2" t="s">
        <v>4150</v>
      </c>
      <c r="B1609" s="2" t="s">
        <v>3814</v>
      </c>
      <c r="C1609" s="2" t="s">
        <v>3815</v>
      </c>
      <c r="D1609" s="2" t="s">
        <v>3816</v>
      </c>
      <c r="E1609" s="2" t="s">
        <v>3817</v>
      </c>
      <c r="F1609" s="2" t="s">
        <v>4228</v>
      </c>
      <c r="G1609" s="2" t="s">
        <v>407</v>
      </c>
      <c r="I1609" s="2">
        <v>16.0</v>
      </c>
      <c r="K1609" s="2" t="s">
        <v>4152</v>
      </c>
      <c r="M1609" s="2" t="s">
        <v>4229</v>
      </c>
      <c r="N1609" s="2" t="s">
        <v>4209</v>
      </c>
      <c r="O1609" s="2" t="s">
        <v>214</v>
      </c>
      <c r="P1609" s="2" t="s">
        <v>36</v>
      </c>
      <c r="Q1609" s="2" t="str">
        <f t="shared" si="14"/>
        <v>Bill Title: Public Utilities – Low–Income Housing – Energy Performance Targets, Bill Description: Requiring the Public Service Commission, for the 2021-2023 program cycle, by regulation or order, to the extent that the Commission determines that low-income programs are available, to require the Department of Housing and Community Development to procure or provide for electricity customers energy efficiency and conservation programs and services designed to achieve a target annual incremental gross energy savings of at least 1% per year starting in 2022; etc.. </v>
      </c>
      <c r="R1609" s="2" t="s">
        <v>4230</v>
      </c>
      <c r="S1609" s="2" t="s">
        <v>287</v>
      </c>
    </row>
    <row r="1610" ht="15.75" customHeight="1">
      <c r="A1610" s="2" t="s">
        <v>4150</v>
      </c>
      <c r="B1610" s="2" t="s">
        <v>3814</v>
      </c>
      <c r="C1610" s="2" t="s">
        <v>3815</v>
      </c>
      <c r="D1610" s="2" t="s">
        <v>3816</v>
      </c>
      <c r="E1610" s="2" t="s">
        <v>3817</v>
      </c>
      <c r="F1610" s="2" t="s">
        <v>4231</v>
      </c>
      <c r="G1610" s="2" t="s">
        <v>407</v>
      </c>
      <c r="I1610" s="2">
        <v>16.0</v>
      </c>
      <c r="K1610" s="2" t="s">
        <v>4152</v>
      </c>
      <c r="M1610" s="2" t="s">
        <v>4232</v>
      </c>
      <c r="N1610" s="2" t="s">
        <v>4233</v>
      </c>
      <c r="O1610" s="2" t="s">
        <v>4234</v>
      </c>
      <c r="P1610" s="2" t="s">
        <v>101</v>
      </c>
      <c r="Q1610" s="2" t="str">
        <f t="shared" si="14"/>
        <v>Bill Title: Energy Generation Projects - Required Community Benefit Agreement and Labor Standards, Bill Description: Requiring a person who is a developer of a project, on the approval of a certificate of public convenience and necessity for the construction of a certain generating station or qualified generator lead line and an exemption from the requirement for a certificate of public convenience and necessity, to take all reasonable actions to enter into a community benefits agreement and adhere to certain labor standards and reporting requirements; etc.. </v>
      </c>
      <c r="R1610" s="2" t="s">
        <v>4235</v>
      </c>
      <c r="S1610" s="2" t="s">
        <v>65</v>
      </c>
    </row>
    <row r="1611" ht="15.75" customHeight="1">
      <c r="A1611" s="2" t="s">
        <v>4150</v>
      </c>
      <c r="B1611" s="2" t="s">
        <v>3814</v>
      </c>
      <c r="C1611" s="2" t="s">
        <v>3815</v>
      </c>
      <c r="D1611" s="2" t="s">
        <v>3816</v>
      </c>
      <c r="E1611" s="2" t="s">
        <v>3817</v>
      </c>
      <c r="F1611" s="2" t="s">
        <v>4236</v>
      </c>
      <c r="G1611" s="2" t="s">
        <v>407</v>
      </c>
      <c r="I1611" s="2">
        <v>15.0</v>
      </c>
      <c r="K1611" s="2" t="s">
        <v>4152</v>
      </c>
      <c r="M1611" s="2" t="s">
        <v>4237</v>
      </c>
      <c r="N1611" s="2" t="s">
        <v>4238</v>
      </c>
      <c r="O1611" s="2" t="s">
        <v>100</v>
      </c>
      <c r="P1611" s="2" t="s">
        <v>2943</v>
      </c>
      <c r="Q1611" s="2" t="str">
        <f t="shared" si="14"/>
        <v>Bill Title: Electricity - Community Solar Energy Generation - Consolidated Billing, Bill Description: Authorizing a subscriber organization for a community solar energy generating system to participate in consolidated billing provided by the electric company serving the territory of the community solar energy generating system.. </v>
      </c>
      <c r="R1611" s="2" t="s">
        <v>4239</v>
      </c>
      <c r="S1611" s="2" t="s">
        <v>65</v>
      </c>
    </row>
    <row r="1612" ht="15.75" customHeight="1">
      <c r="A1612" s="2" t="s">
        <v>4150</v>
      </c>
      <c r="B1612" s="2" t="s">
        <v>3814</v>
      </c>
      <c r="C1612" s="2" t="s">
        <v>3815</v>
      </c>
      <c r="D1612" s="2" t="s">
        <v>3816</v>
      </c>
      <c r="E1612" s="2" t="s">
        <v>3817</v>
      </c>
      <c r="F1612" s="2" t="s">
        <v>4240</v>
      </c>
      <c r="G1612" s="2" t="s">
        <v>407</v>
      </c>
      <c r="I1612" s="2">
        <v>15.0</v>
      </c>
      <c r="K1612" s="2" t="s">
        <v>4152</v>
      </c>
      <c r="M1612" s="2" t="s">
        <v>4241</v>
      </c>
      <c r="N1612" s="2" t="s">
        <v>4242</v>
      </c>
      <c r="O1612" s="2" t="s">
        <v>778</v>
      </c>
      <c r="P1612" s="2" t="s">
        <v>101</v>
      </c>
      <c r="Q1612" s="2" t="str">
        <f t="shared" si="14"/>
        <v>Bill Title: Maryland Transit Administration - Conversion to Zero-Emission Buses (Zero-Emission Bus Transition Act Revisions), Bill Description: Requiring the Maryland Transit Administration to provide certain safety and workforce development training for its operations training workforce and its maintenance workforce; requiring the Administration's annual report on the implementation of the conversion of the State's transit bus fleet to zero-emission buses to include a plan that ensures certain employee protections and a certification that the Administration is adhering to the plan; etc.. </v>
      </c>
      <c r="R1612" s="2" t="s">
        <v>4243</v>
      </c>
      <c r="S1612" s="2" t="s">
        <v>79</v>
      </c>
    </row>
    <row r="1613" ht="15.75" customHeight="1">
      <c r="A1613" s="2" t="s">
        <v>4150</v>
      </c>
      <c r="B1613" s="2" t="s">
        <v>3814</v>
      </c>
      <c r="C1613" s="2" t="s">
        <v>3815</v>
      </c>
      <c r="D1613" s="2" t="s">
        <v>3816</v>
      </c>
      <c r="E1613" s="2" t="s">
        <v>3817</v>
      </c>
      <c r="F1613" s="2" t="s">
        <v>4244</v>
      </c>
      <c r="G1613" s="2" t="s">
        <v>407</v>
      </c>
      <c r="I1613" s="2">
        <v>14.0</v>
      </c>
      <c r="K1613" s="2" t="s">
        <v>4152</v>
      </c>
      <c r="M1613" s="2" t="s">
        <v>4245</v>
      </c>
      <c r="N1613" s="2" t="s">
        <v>4246</v>
      </c>
      <c r="O1613" s="2" t="s">
        <v>2174</v>
      </c>
      <c r="P1613" s="2" t="s">
        <v>129</v>
      </c>
      <c r="Q1613" s="2" t="str">
        <f t="shared" si="14"/>
        <v>Bill Title: Maryland Energy Administration Study on Geothermal Heating and Cooling Systems and Geothermal Energy Workgroup, Bill Description: Requiring the Maryland Energy Administration to conduct a comprehensive technical study on geothermal heating and cooling systems; requiring the Administration to submit the results to the Geothermal Energy Workgroup by October 1, 2021; establishing the Workgroup to study the impact of an increase in the use of geothermal energy, examine ways to expand geothermal energy in the State, and study the impact of the industry on jobs; requiring the Administration to develop recommendations for an incentive structure; etc.. </v>
      </c>
      <c r="R1613" s="2" t="s">
        <v>4247</v>
      </c>
      <c r="S1613" s="2" t="s">
        <v>44</v>
      </c>
    </row>
    <row r="1614" ht="15.75" customHeight="1">
      <c r="A1614" s="2" t="s">
        <v>4150</v>
      </c>
      <c r="B1614" s="2" t="s">
        <v>3814</v>
      </c>
      <c r="C1614" s="2" t="s">
        <v>3815</v>
      </c>
      <c r="D1614" s="2" t="s">
        <v>3816</v>
      </c>
      <c r="E1614" s="2" t="s">
        <v>3817</v>
      </c>
      <c r="F1614" s="2" t="s">
        <v>4248</v>
      </c>
      <c r="G1614" s="2" t="s">
        <v>407</v>
      </c>
      <c r="I1614" s="2">
        <v>12.0</v>
      </c>
      <c r="K1614" s="2" t="s">
        <v>4152</v>
      </c>
      <c r="M1614" s="2" t="s">
        <v>4241</v>
      </c>
      <c r="N1614" s="2" t="s">
        <v>4249</v>
      </c>
      <c r="O1614" s="2" t="s">
        <v>778</v>
      </c>
      <c r="P1614" s="2" t="s">
        <v>101</v>
      </c>
      <c r="Q1614" s="2" t="str">
        <f t="shared" si="14"/>
        <v>Bill Title: Maryland Transit Administration - Conversion to Zero-Emission Buses (Zero-Emission Bus Transition Act Revisions), Bill Description: Requiring the Maryland Transit Administration to provide certain safety and workforce development training for its operations training workforce and its maintenance workforce; requiring the Administration's annual report on the implementation of the conversion of the State's transit bus fleet to zero-emission buses to include a plan that ensures certain employee protections and a certification that the Administration is adhering to the plan.. </v>
      </c>
      <c r="R1614" s="2" t="s">
        <v>4250</v>
      </c>
      <c r="S1614" s="2" t="s">
        <v>79</v>
      </c>
    </row>
    <row r="1615" ht="15.75" customHeight="1">
      <c r="A1615" s="2" t="s">
        <v>4150</v>
      </c>
      <c r="B1615" s="2" t="s">
        <v>3814</v>
      </c>
      <c r="C1615" s="2" t="s">
        <v>3815</v>
      </c>
      <c r="D1615" s="2" t="s">
        <v>3816</v>
      </c>
      <c r="E1615" s="2" t="s">
        <v>3817</v>
      </c>
      <c r="F1615" s="2" t="s">
        <v>4251</v>
      </c>
      <c r="G1615" s="2" t="s">
        <v>407</v>
      </c>
      <c r="I1615" s="2">
        <v>12.0</v>
      </c>
      <c r="K1615" s="2" t="s">
        <v>4152</v>
      </c>
      <c r="M1615" s="2" t="s">
        <v>4105</v>
      </c>
      <c r="N1615" s="2" t="s">
        <v>4106</v>
      </c>
      <c r="O1615" s="2" t="s">
        <v>290</v>
      </c>
      <c r="P1615" s="2" t="s">
        <v>1148</v>
      </c>
      <c r="Q1615" s="2" t="str">
        <f t="shared" si="14"/>
        <v>Bill Title: Capital Projects - High Performance and Green Buildings, Bill Description: Altering the definition of "high performance building" to include certain schools and public safety buildings; altering the definition of "major renovation" to mean a renovation of a certain size or value or resulting in a change in occupancy or replacement of certain utility installations; altering the type of capital projects to which certain high performance building standards apply; repealing a requirement that the Maryland Green Building Council develop certain guidelines for new public school buildings; etc.. </v>
      </c>
      <c r="R1615" s="2" t="s">
        <v>4252</v>
      </c>
      <c r="S1615" s="2" t="s">
        <v>287</v>
      </c>
    </row>
    <row r="1616" ht="15.75" customHeight="1">
      <c r="A1616" s="2" t="s">
        <v>4150</v>
      </c>
      <c r="B1616" s="2" t="s">
        <v>3814</v>
      </c>
      <c r="C1616" s="2" t="s">
        <v>3815</v>
      </c>
      <c r="D1616" s="2" t="s">
        <v>3816</v>
      </c>
      <c r="E1616" s="2" t="s">
        <v>3817</v>
      </c>
      <c r="F1616" s="2" t="s">
        <v>4253</v>
      </c>
      <c r="G1616" s="2" t="s">
        <v>407</v>
      </c>
      <c r="I1616" s="2">
        <v>12.0</v>
      </c>
      <c r="K1616" s="2" t="s">
        <v>4152</v>
      </c>
      <c r="M1616" s="2" t="s">
        <v>4254</v>
      </c>
      <c r="N1616" s="2" t="s">
        <v>4255</v>
      </c>
      <c r="O1616" s="2" t="s">
        <v>1823</v>
      </c>
      <c r="P1616" s="2" t="s">
        <v>184</v>
      </c>
      <c r="Q1616" s="2" t="str">
        <f t="shared" si="14"/>
        <v>Bill Title: Environment - Statewide Green Business Certification Program, Bill Description: Requiring the Department of the Environment to establish and administer a statewide green business certification program to recognize businesses operating in a manner that reduces their environmental footprint and provide consumers with information on how to identify those businesses; and requiring the Department to update and enhance the statewide green business certification program in consultation with the Montgomery County Green Business Certification Program.. </v>
      </c>
      <c r="R1616" s="2" t="s">
        <v>4256</v>
      </c>
      <c r="S1616" s="2" t="s">
        <v>287</v>
      </c>
    </row>
    <row r="1617" ht="15.75" customHeight="1">
      <c r="A1617" s="2" t="s">
        <v>4150</v>
      </c>
      <c r="B1617" s="2" t="s">
        <v>3814</v>
      </c>
      <c r="C1617" s="2" t="s">
        <v>3815</v>
      </c>
      <c r="D1617" s="2" t="s">
        <v>3816</v>
      </c>
      <c r="E1617" s="2" t="s">
        <v>3817</v>
      </c>
      <c r="F1617" s="2" t="s">
        <v>4257</v>
      </c>
      <c r="G1617" s="2" t="s">
        <v>407</v>
      </c>
      <c r="I1617" s="2">
        <v>11.0</v>
      </c>
      <c r="K1617" s="2" t="s">
        <v>4152</v>
      </c>
      <c r="M1617" s="2" t="s">
        <v>4007</v>
      </c>
      <c r="N1617" s="2" t="s">
        <v>4258</v>
      </c>
      <c r="O1617" s="2" t="s">
        <v>1773</v>
      </c>
      <c r="P1617" s="2" t="s">
        <v>101</v>
      </c>
      <c r="Q1617" s="2" t="str">
        <f t="shared" si="14"/>
        <v>Bill Title: Public Utilities – Electric School Bus Pilot Program, Bill Description: Establishing an electric school bus pilot program; requiring the Public Service Commission to implement and administer the pilot program; authorizing investor-owned electric companies to apply to the Commission to implement an electric school bus pilot program with a participating school system if the pilot program meets certain standards; and authorizing investor-owned electric companies to recover certain costs under the pilot program, subject to the approval of the Commission.. </v>
      </c>
      <c r="R1617" s="2" t="s">
        <v>4259</v>
      </c>
      <c r="S1617" s="2" t="s">
        <v>145</v>
      </c>
    </row>
    <row r="1618" ht="15.75" customHeight="1">
      <c r="A1618" s="2" t="s">
        <v>4150</v>
      </c>
      <c r="B1618" s="2" t="s">
        <v>3814</v>
      </c>
      <c r="C1618" s="2" t="s">
        <v>3815</v>
      </c>
      <c r="D1618" s="2" t="s">
        <v>3816</v>
      </c>
      <c r="E1618" s="2" t="s">
        <v>3817</v>
      </c>
      <c r="F1618" s="2" t="s">
        <v>4260</v>
      </c>
      <c r="G1618" s="2" t="s">
        <v>407</v>
      </c>
      <c r="I1618" s="2">
        <v>10.0</v>
      </c>
      <c r="K1618" s="2" t="s">
        <v>4152</v>
      </c>
      <c r="M1618" s="2" t="s">
        <v>4261</v>
      </c>
      <c r="N1618" s="2" t="s">
        <v>4262</v>
      </c>
      <c r="O1618" s="2" t="s">
        <v>290</v>
      </c>
      <c r="P1618" s="2" t="s">
        <v>144</v>
      </c>
      <c r="Q1618" s="2" t="str">
        <f t="shared" si="14"/>
        <v>Bill Title: Department of General Services - Energy-Conserving Standards (Maryland Sustainable Buildings Act of 2021), Bill Description: Requiring the Department of General Services to establish and update, every five years, certain standards for State buildings to conserve energy and minimize adverse impacts on birds; requiring the Department to consider the physical health and mental health of building occupants when developing or updating certain standards; requiring the Maryland Green Building Council to include certain standards in any requirements that the Council establishes for participation in a higher performance building program; etc.. </v>
      </c>
      <c r="R1618" s="2" t="s">
        <v>4263</v>
      </c>
      <c r="S1618" s="2" t="s">
        <v>287</v>
      </c>
    </row>
    <row r="1619" ht="15.75" customHeight="1">
      <c r="A1619" s="2" t="s">
        <v>4150</v>
      </c>
      <c r="B1619" s="2" t="s">
        <v>3814</v>
      </c>
      <c r="C1619" s="2" t="s">
        <v>3815</v>
      </c>
      <c r="D1619" s="2" t="s">
        <v>3816</v>
      </c>
      <c r="E1619" s="2" t="s">
        <v>3817</v>
      </c>
      <c r="F1619" s="2" t="s">
        <v>4264</v>
      </c>
      <c r="G1619" s="2" t="s">
        <v>407</v>
      </c>
      <c r="I1619" s="2">
        <v>8.0</v>
      </c>
      <c r="K1619" s="2" t="s">
        <v>4152</v>
      </c>
      <c r="M1619" s="2" t="s">
        <v>4265</v>
      </c>
      <c r="N1619" s="2" t="s">
        <v>4266</v>
      </c>
      <c r="O1619" s="2" t="s">
        <v>2174</v>
      </c>
      <c r="P1619" s="2" t="s">
        <v>215</v>
      </c>
      <c r="Q1619" s="2" t="str">
        <f t="shared" si="14"/>
        <v>Bill Title: Primary and Secondary Education – School District Energy Use – Policy and Study, Bill Description: Requiring each school district to adopt or update a school district energy policy beginning July 1, 2022; specifying the contents of a school district energy policy; encouraging school districts to set targets to increase the school district's use of renewable energy and reduce the school district's greenhouse gas emissions; requiring that a school district energy policy be posted on the school district's  website and updated every 3 years; requiring the development of a certain standardized reporting template for school districts; etc.. </v>
      </c>
      <c r="R1619" s="2" t="s">
        <v>4267</v>
      </c>
      <c r="S1619" s="2" t="s">
        <v>65</v>
      </c>
    </row>
    <row r="1620" ht="15.75" customHeight="1">
      <c r="A1620" s="2" t="s">
        <v>4150</v>
      </c>
      <c r="B1620" s="2" t="s">
        <v>3814</v>
      </c>
      <c r="C1620" s="2" t="s">
        <v>3815</v>
      </c>
      <c r="D1620" s="2" t="s">
        <v>3816</v>
      </c>
      <c r="E1620" s="2" t="s">
        <v>3817</v>
      </c>
      <c r="F1620" s="2" t="s">
        <v>4268</v>
      </c>
      <c r="G1620" s="2" t="s">
        <v>407</v>
      </c>
      <c r="I1620" s="2">
        <v>8.0</v>
      </c>
      <c r="K1620" s="2" t="s">
        <v>4152</v>
      </c>
      <c r="M1620" s="2" t="s">
        <v>4221</v>
      </c>
      <c r="N1620" s="2" t="s">
        <v>4222</v>
      </c>
      <c r="O1620" s="2" t="s">
        <v>4269</v>
      </c>
      <c r="P1620" s="2" t="s">
        <v>36</v>
      </c>
      <c r="Q1620" s="2" t="str">
        <f t="shared" si="14"/>
        <v>Bill Title: Maryland Energy Administration – Resiliency Hub Grant Program and Fund, Bill Description: Establishing the Resiliency Hub Grant Program in the Maryland Energy Administration to develop resiliency hubs that serve low- and moderate-income households at no cost to the households; defining "resiliency hub" as a location where solar photovoltaic and battery energy storage are designed to provide electricity during extended grid outages; requiring the Administration to establish certain procedures and criteria for the Program; requiring that certain fines and penalties be credited to a certain fund; etc.. </v>
      </c>
      <c r="R1620" s="2" t="s">
        <v>4270</v>
      </c>
      <c r="S1620" s="2" t="s">
        <v>145</v>
      </c>
    </row>
    <row r="1621" ht="15.75" customHeight="1">
      <c r="A1621" s="2" t="s">
        <v>4150</v>
      </c>
      <c r="B1621" s="2" t="s">
        <v>3814</v>
      </c>
      <c r="C1621" s="2" t="s">
        <v>3815</v>
      </c>
      <c r="D1621" s="2" t="s">
        <v>3816</v>
      </c>
      <c r="E1621" s="2" t="s">
        <v>3817</v>
      </c>
      <c r="F1621" s="2" t="s">
        <v>4271</v>
      </c>
      <c r="G1621" s="2" t="s">
        <v>407</v>
      </c>
      <c r="I1621" s="2">
        <v>8.0</v>
      </c>
      <c r="K1621" s="2" t="s">
        <v>4152</v>
      </c>
      <c r="M1621" s="2" t="s">
        <v>4272</v>
      </c>
      <c r="N1621" s="2" t="s">
        <v>4273</v>
      </c>
      <c r="O1621" s="2" t="s">
        <v>290</v>
      </c>
      <c r="P1621" s="2" t="s">
        <v>101</v>
      </c>
      <c r="Q1621" s="2" t="str">
        <f t="shared" si="14"/>
        <v>Bill Title: Department of General Services – Energy–Conserving Standards (Maryland Sustainable Buildings Act of 2022), Bill Description: Requiring the Department of General Services to establish and periodically update standards for State buildings to conserve energy and minimize adverse impacts on birds; requiring the Maryland Green Building Council to include the standards in any requirements that the Council establishes for participation in a higher-performance building program in the State; and defining "State building".. </v>
      </c>
      <c r="R1621" s="2" t="s">
        <v>4274</v>
      </c>
      <c r="S1621" s="2" t="s">
        <v>287</v>
      </c>
    </row>
    <row r="1622" ht="15.75" customHeight="1">
      <c r="A1622" s="2" t="s">
        <v>4150</v>
      </c>
      <c r="B1622" s="2" t="s">
        <v>3814</v>
      </c>
      <c r="C1622" s="2" t="s">
        <v>3815</v>
      </c>
      <c r="D1622" s="2" t="s">
        <v>3816</v>
      </c>
      <c r="E1622" s="2" t="s">
        <v>3817</v>
      </c>
      <c r="F1622" s="2" t="s">
        <v>4275</v>
      </c>
      <c r="G1622" s="2" t="s">
        <v>407</v>
      </c>
      <c r="I1622" s="2">
        <v>8.0</v>
      </c>
      <c r="K1622" s="2" t="s">
        <v>4152</v>
      </c>
      <c r="M1622" s="2" t="s">
        <v>4276</v>
      </c>
      <c r="N1622" s="2" t="s">
        <v>4277</v>
      </c>
      <c r="O1622" s="2" t="s">
        <v>89</v>
      </c>
      <c r="P1622" s="2" t="s">
        <v>36</v>
      </c>
      <c r="Q1622" s="2" t="str">
        <f t="shared" si="14"/>
        <v>Bill Title: State Vehicle Fleet - Conversion to Zero-Emission Passenger Cars and Other Light-Duty Vehicles, Bill Description: Establishing the intent of the General Assembly that a certain percentage of passenger cars and other light-duty vehicles in the State vehicle fleet be zero-emission vehicles by certain years; requiring the State to ensure that a certain minimum percentage of vehicles purchases for the State vehicle fleet in certain fiscal years are zero-emission vehicles, subject to the availability of funding; requiring the Department of General Services to ensure the development of certain charging infrastructure; etc.. </v>
      </c>
      <c r="R1622" s="2" t="s">
        <v>4278</v>
      </c>
      <c r="S1622" s="2" t="s">
        <v>79</v>
      </c>
    </row>
    <row r="1623" ht="15.75" customHeight="1">
      <c r="A1623" s="2" t="s">
        <v>4150</v>
      </c>
      <c r="B1623" s="2" t="s">
        <v>3814</v>
      </c>
      <c r="C1623" s="2" t="s">
        <v>3815</v>
      </c>
      <c r="D1623" s="2" t="s">
        <v>3816</v>
      </c>
      <c r="E1623" s="2" t="s">
        <v>3817</v>
      </c>
      <c r="F1623" s="2" t="s">
        <v>4279</v>
      </c>
      <c r="G1623" s="2" t="s">
        <v>407</v>
      </c>
      <c r="I1623" s="2">
        <v>8.0</v>
      </c>
      <c r="K1623" s="2" t="s">
        <v>4152</v>
      </c>
      <c r="M1623" s="2" t="s">
        <v>4280</v>
      </c>
      <c r="N1623" s="2" t="s">
        <v>4255</v>
      </c>
      <c r="O1623" s="2" t="s">
        <v>143</v>
      </c>
      <c r="P1623" s="2" t="s">
        <v>333</v>
      </c>
      <c r="Q1623" s="2" t="str">
        <f t="shared" si="14"/>
        <v>Bill Title: Environment – Statewide Green Business Certification Program, Bill Description: Requiring the Department of the Environment to establish and administer a statewide green business certification program to recognize businesses operating in a manner that reduces their environmental footprint and provide consumers with information on how to identify those businesses; and requiring the Department to update and enhance the statewide green business certification program in consultation with the Montgomery County Green Business Certification Program.. </v>
      </c>
      <c r="R1623" s="2" t="s">
        <v>4000</v>
      </c>
      <c r="S1623" s="2" t="s">
        <v>287</v>
      </c>
    </row>
    <row r="1624" ht="15.75" customHeight="1">
      <c r="A1624" s="2" t="s">
        <v>4150</v>
      </c>
      <c r="B1624" s="2" t="s">
        <v>3814</v>
      </c>
      <c r="C1624" s="2" t="s">
        <v>3815</v>
      </c>
      <c r="D1624" s="2" t="s">
        <v>3816</v>
      </c>
      <c r="E1624" s="2" t="s">
        <v>3817</v>
      </c>
      <c r="F1624" s="2" t="s">
        <v>4281</v>
      </c>
      <c r="G1624" s="2" t="s">
        <v>407</v>
      </c>
      <c r="I1624" s="2">
        <v>7.0</v>
      </c>
      <c r="K1624" s="2" t="s">
        <v>4152</v>
      </c>
      <c r="M1624" s="2" t="s">
        <v>4282</v>
      </c>
      <c r="N1624" s="2" t="s">
        <v>4283</v>
      </c>
      <c r="O1624" s="2" t="s">
        <v>143</v>
      </c>
      <c r="P1624" s="2" t="s">
        <v>291</v>
      </c>
      <c r="Q1624" s="2" t="str">
        <f t="shared" si="14"/>
        <v>Bill Title: Capital Projects - High Performance and Green Buildings - Alterations (Green Building Restoration Act), Bill Description: Altering the definition of "high performance building" to include certain schools and public safety buildings; altering the application of certain high performance building requirements to apply to capital projects for which more than 25% of the funding for the acquisition, construction, or renovation of the project is from State funds; repealing a requirement that the Maryland Green Building Council develop guidelines for new public school buildings to achieve a certain rating without requiring a certain certification; etc.. </v>
      </c>
      <c r="R1624" s="2" t="s">
        <v>4284</v>
      </c>
      <c r="S1624" s="2" t="s">
        <v>145</v>
      </c>
    </row>
    <row r="1625" ht="15.75" customHeight="1">
      <c r="A1625" s="2" t="s">
        <v>4150</v>
      </c>
      <c r="B1625" s="2" t="s">
        <v>3814</v>
      </c>
      <c r="C1625" s="2" t="s">
        <v>3815</v>
      </c>
      <c r="D1625" s="2" t="s">
        <v>3816</v>
      </c>
      <c r="E1625" s="2" t="s">
        <v>3817</v>
      </c>
      <c r="F1625" s="2" t="s">
        <v>4285</v>
      </c>
      <c r="G1625" s="2" t="s">
        <v>407</v>
      </c>
      <c r="I1625" s="2">
        <v>7.0</v>
      </c>
      <c r="K1625" s="2" t="s">
        <v>4152</v>
      </c>
      <c r="M1625" s="2" t="s">
        <v>4216</v>
      </c>
      <c r="N1625" s="2" t="s">
        <v>4217</v>
      </c>
      <c r="O1625" s="2" t="s">
        <v>143</v>
      </c>
      <c r="P1625" s="2" t="s">
        <v>144</v>
      </c>
      <c r="Q1625" s="2" t="str">
        <f t="shared" si="14"/>
        <v>Bill Title: Maryland Association of Environmental and Outdoor Education Grant - Funding and Evaluation - Extension, Bill Description: Extending through fiscal year 2028 the requirement that the Governor include a certain amount in the State budget for increasing the number of green schools in the State; and extending through calendar year 2029 the annual evaluation of the impact of the funds appropriated under the Act on increasing the number of green schools in the State.. </v>
      </c>
      <c r="R1625" s="2" t="s">
        <v>4286</v>
      </c>
    </row>
    <row r="1626" ht="15.75" customHeight="1">
      <c r="A1626" s="2" t="s">
        <v>4150</v>
      </c>
      <c r="B1626" s="2" t="s">
        <v>3814</v>
      </c>
      <c r="C1626" s="2" t="s">
        <v>3815</v>
      </c>
      <c r="D1626" s="2" t="s">
        <v>3816</v>
      </c>
      <c r="E1626" s="2" t="s">
        <v>3817</v>
      </c>
      <c r="F1626" s="2" t="s">
        <v>4287</v>
      </c>
      <c r="G1626" s="2" t="s">
        <v>407</v>
      </c>
      <c r="I1626" s="2">
        <v>6.0</v>
      </c>
      <c r="K1626" s="2" t="s">
        <v>4152</v>
      </c>
      <c r="M1626" s="2" t="s">
        <v>4288</v>
      </c>
      <c r="N1626" s="2" t="s">
        <v>4289</v>
      </c>
      <c r="O1626" s="2" t="s">
        <v>143</v>
      </c>
      <c r="P1626" s="2" t="s">
        <v>4290</v>
      </c>
      <c r="Q1626" s="2" t="str">
        <f t="shared" si="14"/>
        <v>Bill Title: Capital Projects – High Performance and Green Buildings – Alterations (Green Building Restoration Act), Bill Description: Altering the application of certain high performance building requirements to apply to capital projects for which more than 50% of the funding is for the acquisition, construction, or renovation of the project is from State funds; repealing a requirement that the Maryland Green Building Council develop guidelines for new public school buildings to achieve a LEED Silver or comparable rating; requiring the Maryland Green Building Council to ensure that certain State buildings, schools and community colleges meet certain standards; etc.. </v>
      </c>
      <c r="R1626" s="2" t="s">
        <v>4291</v>
      </c>
      <c r="S1626" s="2" t="s">
        <v>287</v>
      </c>
    </row>
    <row r="1627" ht="15.75" customHeight="1">
      <c r="A1627" s="2" t="s">
        <v>4150</v>
      </c>
      <c r="B1627" s="2" t="s">
        <v>3814</v>
      </c>
      <c r="C1627" s="2" t="s">
        <v>3815</v>
      </c>
      <c r="D1627" s="2" t="s">
        <v>3816</v>
      </c>
      <c r="E1627" s="2" t="s">
        <v>3817</v>
      </c>
      <c r="F1627" s="2" t="s">
        <v>4292</v>
      </c>
      <c r="G1627" s="2" t="s">
        <v>407</v>
      </c>
      <c r="I1627" s="2">
        <v>5.0</v>
      </c>
      <c r="K1627" s="2" t="s">
        <v>4152</v>
      </c>
      <c r="M1627" s="2" t="s">
        <v>4293</v>
      </c>
      <c r="N1627" s="2" t="s">
        <v>4294</v>
      </c>
      <c r="O1627" s="2" t="s">
        <v>290</v>
      </c>
      <c r="P1627" s="2" t="s">
        <v>93</v>
      </c>
      <c r="Q1627" s="2" t="str">
        <f t="shared" si="14"/>
        <v>Bill Title: Department of General Services - Energy-Conserving Standards (Maryland Sustainable Buildings Act of 2020), Bill Description: Requiring the Department of General Services to establish and periodically update certain standards for State buildings to conserve energy and minimize adverse impacts on birds; requiring the Department to reduce the lighting of existing State buildings in a certain manner; requiring the Maryland Green Building Council to include certain standards in any requirements that the Council establishes for participation in a higher performance building program; etc.. </v>
      </c>
      <c r="R1627" s="2" t="s">
        <v>4295</v>
      </c>
      <c r="S1627" s="2" t="s">
        <v>287</v>
      </c>
    </row>
    <row r="1628" ht="15.75" customHeight="1">
      <c r="A1628" s="2" t="s">
        <v>4150</v>
      </c>
      <c r="B1628" s="2" t="s">
        <v>3814</v>
      </c>
      <c r="C1628" s="2" t="s">
        <v>3815</v>
      </c>
      <c r="D1628" s="2" t="s">
        <v>3816</v>
      </c>
      <c r="E1628" s="2" t="s">
        <v>3817</v>
      </c>
      <c r="F1628" s="2" t="s">
        <v>4296</v>
      </c>
      <c r="G1628" s="2" t="s">
        <v>407</v>
      </c>
      <c r="I1628" s="2">
        <v>5.0</v>
      </c>
      <c r="K1628" s="2" t="s">
        <v>4152</v>
      </c>
      <c r="M1628" s="2" t="s">
        <v>4297</v>
      </c>
      <c r="N1628" s="2" t="s">
        <v>4298</v>
      </c>
      <c r="O1628" s="2" t="s">
        <v>1265</v>
      </c>
      <c r="P1628" s="2" t="s">
        <v>470</v>
      </c>
      <c r="Q1628" s="2" t="str">
        <f t="shared" si="14"/>
        <v>Bill Title: Coal – Tax Credits and Exemption – Repeal, Bill Description: Repealing a certain credit against the public service company franchise tax for the purchase of Maryland-mined coal during a certain year; repealing a certain credit against the State income tax that certain cogenerators or electricity suppliers may claim for the purchase of Maryland-mined coal during a certain taxable year; repealing an exemption to the sales and use tax for the sale of coal used in certain residential properties; etc.. </v>
      </c>
      <c r="R1628" s="2" t="s">
        <v>4299</v>
      </c>
      <c r="S1628" s="2" t="s">
        <v>25</v>
      </c>
    </row>
    <row r="1629" ht="15.75" customHeight="1">
      <c r="A1629" s="2" t="s">
        <v>4150</v>
      </c>
      <c r="B1629" s="2" t="s">
        <v>3814</v>
      </c>
      <c r="C1629" s="2" t="s">
        <v>3815</v>
      </c>
      <c r="D1629" s="2" t="s">
        <v>3816</v>
      </c>
      <c r="E1629" s="2" t="s">
        <v>3817</v>
      </c>
      <c r="F1629" s="2" t="s">
        <v>4300</v>
      </c>
      <c r="G1629" s="2" t="s">
        <v>407</v>
      </c>
      <c r="I1629" s="2">
        <v>5.0</v>
      </c>
      <c r="K1629" s="2" t="s">
        <v>4152</v>
      </c>
      <c r="M1629" s="2" t="s">
        <v>4301</v>
      </c>
      <c r="N1629" s="2" t="s">
        <v>4302</v>
      </c>
      <c r="O1629" s="2" t="s">
        <v>112</v>
      </c>
      <c r="P1629" s="2" t="s">
        <v>129</v>
      </c>
      <c r="Q1629" s="2" t="str">
        <f t="shared" si="14"/>
        <v>Bill Title: Criminal Law - Crimes Involving Computers - Ransomware, Bill Description: Prohibiting a person from knowingly possessing certain ransomware with the intent to use that ransomware for introduction into the computer, computer network, or computer system of another person without the authorization of the other person; establishing that a person who violates the Act is guilty of a misdemeanor and on conviction is subject to imprisonment not exceeding 10 years or a fine not exceeding $10,000 or both; applying the Act prospectively; etc.. </v>
      </c>
      <c r="R1629" s="2" t="s">
        <v>4303</v>
      </c>
    </row>
    <row r="1630" ht="15.75" customHeight="1">
      <c r="A1630" s="2" t="s">
        <v>4150</v>
      </c>
      <c r="B1630" s="2" t="s">
        <v>3814</v>
      </c>
      <c r="C1630" s="2" t="s">
        <v>3815</v>
      </c>
      <c r="D1630" s="2" t="s">
        <v>3816</v>
      </c>
      <c r="E1630" s="2" t="s">
        <v>3817</v>
      </c>
      <c r="F1630" s="2" t="s">
        <v>4304</v>
      </c>
      <c r="G1630" s="2" t="s">
        <v>407</v>
      </c>
      <c r="I1630" s="2">
        <v>5.0</v>
      </c>
      <c r="K1630" s="2" t="s">
        <v>4152</v>
      </c>
      <c r="M1630" s="2" t="s">
        <v>4305</v>
      </c>
      <c r="N1630" s="2" t="s">
        <v>4306</v>
      </c>
      <c r="O1630" s="2" t="s">
        <v>4307</v>
      </c>
      <c r="P1630" s="2" t="s">
        <v>1194</v>
      </c>
      <c r="Q1630" s="2" t="str">
        <f t="shared" si="14"/>
        <v>Bill Title: Clean Energy Jobs - Workforce Development - Scope, Bill Description: Altering the scope of apprenticeship and training programs that may receive certain support through the Clean Energy Workforce Account from the Maryland Strategic Energy Investment Fund for clean energy industry development; providing that $750,000 from the Fund be designated for the recruitment of individuals, including veterans and formerly incarcerated individuals, to the pre-apprenticeship jobs training programs and the registered apprenticeship jobs training programs beginning in fiscal year 2021; etc.. </v>
      </c>
      <c r="R1630" s="2" t="s">
        <v>4308</v>
      </c>
      <c r="S1630" s="2" t="s">
        <v>260</v>
      </c>
    </row>
    <row r="1631" ht="15.75" customHeight="1">
      <c r="A1631" s="2" t="s">
        <v>4150</v>
      </c>
      <c r="B1631" s="2" t="s">
        <v>3814</v>
      </c>
      <c r="C1631" s="2" t="s">
        <v>3815</v>
      </c>
      <c r="D1631" s="2" t="s">
        <v>3816</v>
      </c>
      <c r="E1631" s="2" t="s">
        <v>3817</v>
      </c>
      <c r="F1631" s="2" t="s">
        <v>4309</v>
      </c>
      <c r="G1631" s="2" t="s">
        <v>407</v>
      </c>
      <c r="I1631" s="2">
        <v>5.0</v>
      </c>
      <c r="K1631" s="2" t="s">
        <v>4152</v>
      </c>
      <c r="M1631" s="2" t="s">
        <v>4310</v>
      </c>
      <c r="N1631" s="2" t="s">
        <v>4311</v>
      </c>
      <c r="O1631" s="2" t="s">
        <v>4312</v>
      </c>
      <c r="P1631" s="2" t="s">
        <v>101</v>
      </c>
      <c r="Q1631" s="2" t="str">
        <f t="shared" si="14"/>
        <v>Bill Title: State Retirement and Pension System - Investment Climate Risk - Fiduciary Duties, Bill Description: Requiring a fiduciary of the State Retirement and Pension System to consider certain climate risks on the System's assets; requiring a climate risk assessment to include a certain review of the System's investment portfolio to determine the level of climate risk across certain sectors and asset classes, identification of investment opportunities in certain energy sectors, a process for regular reassessment of certain impact of climate risk, and utilization of the best data and practices for climate risk analyses; etc.. </v>
      </c>
      <c r="R1631" s="2" t="s">
        <v>4313</v>
      </c>
      <c r="S1631" s="2" t="s">
        <v>172</v>
      </c>
    </row>
    <row r="1632" ht="15.75" customHeight="1">
      <c r="A1632" s="2" t="s">
        <v>4150</v>
      </c>
      <c r="B1632" s="2" t="s">
        <v>3814</v>
      </c>
      <c r="C1632" s="2" t="s">
        <v>3815</v>
      </c>
      <c r="D1632" s="2" t="s">
        <v>3816</v>
      </c>
      <c r="E1632" s="2" t="s">
        <v>3817</v>
      </c>
      <c r="F1632" s="2" t="s">
        <v>4314</v>
      </c>
      <c r="G1632" s="2" t="s">
        <v>407</v>
      </c>
      <c r="I1632" s="2">
        <v>4.0</v>
      </c>
      <c r="K1632" s="2" t="s">
        <v>4152</v>
      </c>
      <c r="M1632" s="2" t="s">
        <v>4315</v>
      </c>
      <c r="N1632" s="2" t="s">
        <v>4316</v>
      </c>
      <c r="O1632" s="2" t="s">
        <v>143</v>
      </c>
      <c r="P1632" s="2" t="s">
        <v>101</v>
      </c>
      <c r="Q1632" s="2" t="str">
        <f t="shared" si="14"/>
        <v>Bill Title: Housing and Community Development - Neighborhood Revitalization - Passive House Pilot Program, Bill Description: Establishing the Passive House Pilot Program in the Department of Housing and Community Development to assist a nonprofit organization in partnership with neighboring high schools and institutes of higher education to provide students with career and technical educational experiences through the renovation of residential properties to become passive houses; requiring the Department to solicit proposals from nonprofit organizations that feature certain elements; requiring the Department to give priority to certain proposals; etc.. </v>
      </c>
      <c r="R1632" s="2" t="s">
        <v>4317</v>
      </c>
    </row>
    <row r="1633" ht="15.75" customHeight="1">
      <c r="A1633" s="2" t="s">
        <v>4150</v>
      </c>
      <c r="B1633" s="2" t="s">
        <v>3814</v>
      </c>
      <c r="C1633" s="2" t="s">
        <v>3815</v>
      </c>
      <c r="D1633" s="2" t="s">
        <v>3816</v>
      </c>
      <c r="E1633" s="2" t="s">
        <v>3817</v>
      </c>
      <c r="F1633" s="2" t="s">
        <v>4318</v>
      </c>
      <c r="G1633" s="2" t="s">
        <v>407</v>
      </c>
      <c r="I1633" s="2">
        <v>4.0</v>
      </c>
      <c r="K1633" s="2" t="s">
        <v>4152</v>
      </c>
      <c r="M1633" s="2" t="s">
        <v>4319</v>
      </c>
      <c r="N1633" s="2" t="s">
        <v>4320</v>
      </c>
      <c r="O1633" s="2" t="s">
        <v>2469</v>
      </c>
      <c r="P1633" s="2" t="s">
        <v>144</v>
      </c>
      <c r="Q1633" s="2" t="str">
        <f t="shared" si="14"/>
        <v>Bill Title: Washington Suburban Sanitary Commission - Plumbing and Fuel Gas Services - Licenses and Penalties PG/MC 109-22, Bill Description: Prohibiting a person from providing, attempting to provide, or offering to provide certain plumbing services in any area under the regulatory jurisdiction of the Washington Suburban Sanitary Commission without a license from the Commission; prohibiting a person from assisting, attempting to assist, or offering to assist in providing certain fuel gas services in any area under the regulatory jurisdiction of the Commission without a license from the Commission; establishing a certain penalty for certain violations; etc.. </v>
      </c>
      <c r="R1633" s="2" t="s">
        <v>4321</v>
      </c>
      <c r="S1633" s="2" t="s">
        <v>65</v>
      </c>
    </row>
    <row r="1634" ht="15.75" customHeight="1">
      <c r="A1634" s="2" t="s">
        <v>4150</v>
      </c>
      <c r="B1634" s="2" t="s">
        <v>3814</v>
      </c>
      <c r="C1634" s="2" t="s">
        <v>3815</v>
      </c>
      <c r="D1634" s="2" t="s">
        <v>3816</v>
      </c>
      <c r="E1634" s="2" t="s">
        <v>3817</v>
      </c>
      <c r="F1634" s="2" t="s">
        <v>4322</v>
      </c>
      <c r="G1634" s="2" t="s">
        <v>407</v>
      </c>
      <c r="I1634" s="2">
        <v>4.0</v>
      </c>
      <c r="K1634" s="2" t="s">
        <v>4152</v>
      </c>
      <c r="M1634" s="2" t="s">
        <v>4323</v>
      </c>
      <c r="N1634" s="2" t="s">
        <v>4324</v>
      </c>
      <c r="O1634" s="2" t="s">
        <v>2174</v>
      </c>
      <c r="P1634" s="2" t="s">
        <v>144</v>
      </c>
      <c r="Q1634" s="2" t="str">
        <f t="shared" si="14"/>
        <v>Bill Title: Maryland Environmental Service Reform Act of 2021, Bill Description: Altering from voting to nonvoting the type of membership position the Executive Director of the Maryland Environmental Service holds on the Board of Directors of the Service; removing the Deputy Director of the Service from the Board; requiring the Director to present certain expense information at each regular meeting of the Board; requiring the Board, by December 31, 2021, and every 5 years thereafter to obtain a certain assessment of the Board's operations by an independent consultant or accountant; etc.. </v>
      </c>
      <c r="R1634" s="2" t="s">
        <v>4267</v>
      </c>
      <c r="S1634" s="2" t="s">
        <v>65</v>
      </c>
    </row>
    <row r="1635" ht="15.75" customHeight="1">
      <c r="A1635" s="2" t="s">
        <v>4325</v>
      </c>
      <c r="B1635" s="2" t="s">
        <v>4326</v>
      </c>
      <c r="C1635" s="2" t="s">
        <v>3815</v>
      </c>
      <c r="D1635" s="2" t="s">
        <v>3816</v>
      </c>
      <c r="E1635" s="2" t="s">
        <v>3817</v>
      </c>
      <c r="F1635" s="2" t="s">
        <v>4327</v>
      </c>
      <c r="G1635" s="2" t="s">
        <v>407</v>
      </c>
      <c r="I1635" s="2">
        <v>24.0</v>
      </c>
      <c r="K1635" s="2" t="s">
        <v>4328</v>
      </c>
      <c r="M1635" s="2" t="s">
        <v>4329</v>
      </c>
      <c r="N1635" s="2" t="s">
        <v>4330</v>
      </c>
      <c r="O1635" s="2" t="s">
        <v>214</v>
      </c>
      <c r="P1635" s="2" t="s">
        <v>226</v>
      </c>
      <c r="Q1635" s="2" t="str">
        <f t="shared" si="14"/>
        <v>Bill Title: Sales and Use Tax and Personal Property Tax – Services, Aircraft Parts and Equipment, and Data Centers, Bill Description: Altering the definition of "taxable service" under the sales and use tax to impose the tax on certain services; providing an exemption from the sales and use tax for certain materials, parts, and equipment used to repair, maintain, or upgrade aircraft or certain aircraft systems, and for certain qualified data center personal property for use at qualified data centers; requiring the Department of Commerce to verify certain eligibility; requiring the Comptroller to issue certain certificates of eligibility; etc.. </v>
      </c>
      <c r="R1635" s="2" t="s">
        <v>4331</v>
      </c>
    </row>
    <row r="1636" ht="15.75" customHeight="1">
      <c r="A1636" s="2" t="s">
        <v>4325</v>
      </c>
      <c r="B1636" s="2" t="s">
        <v>4326</v>
      </c>
      <c r="C1636" s="2" t="s">
        <v>3815</v>
      </c>
      <c r="D1636" s="2" t="s">
        <v>3816</v>
      </c>
      <c r="E1636" s="2" t="s">
        <v>3817</v>
      </c>
      <c r="F1636" s="2" t="s">
        <v>4332</v>
      </c>
      <c r="G1636" s="2" t="s">
        <v>407</v>
      </c>
      <c r="I1636" s="2">
        <v>16.0</v>
      </c>
      <c r="K1636" s="2" t="s">
        <v>4328</v>
      </c>
      <c r="M1636" s="2" t="s">
        <v>4333</v>
      </c>
      <c r="N1636" s="2" t="s">
        <v>4334</v>
      </c>
      <c r="O1636" s="2" t="s">
        <v>63</v>
      </c>
      <c r="P1636" s="2" t="s">
        <v>215</v>
      </c>
      <c r="Q1636" s="2" t="str">
        <f t="shared" si="14"/>
        <v>Bill Title: Electricity and Gas - Energy Suppliers - Supply Offers, Bill Description: Requiring the Public Service Commission, by January 1, 2023, to establish an administrative process to approve supply offers for electricity or gas for households in the State that receive energy assistance through a program in the Office of Home Energy Programs; prohibiting, beginning on July 1, 2023, unless the Commission has approved the supply offer, a third-party retail supplier from offering to provide electricity or gas, renewing a certain contract, or charging a certain fee to certain households in the State; etc.. </v>
      </c>
      <c r="R1636" s="2" t="s">
        <v>4335</v>
      </c>
      <c r="S1636" s="2" t="s">
        <v>145</v>
      </c>
    </row>
    <row r="1637" ht="15.75" customHeight="1">
      <c r="A1637" s="2" t="s">
        <v>4325</v>
      </c>
      <c r="B1637" s="2" t="s">
        <v>4326</v>
      </c>
      <c r="C1637" s="2" t="s">
        <v>3815</v>
      </c>
      <c r="D1637" s="2" t="s">
        <v>3816</v>
      </c>
      <c r="E1637" s="2" t="s">
        <v>3817</v>
      </c>
      <c r="F1637" s="2" t="s">
        <v>4336</v>
      </c>
      <c r="G1637" s="2" t="s">
        <v>407</v>
      </c>
      <c r="I1637" s="2">
        <v>15.0</v>
      </c>
      <c r="K1637" s="2" t="s">
        <v>4328</v>
      </c>
      <c r="M1637" s="2" t="s">
        <v>4337</v>
      </c>
      <c r="N1637" s="2" t="s">
        <v>4338</v>
      </c>
      <c r="O1637" s="2" t="s">
        <v>143</v>
      </c>
      <c r="P1637" s="2" t="s">
        <v>144</v>
      </c>
      <c r="Q1637" s="2" t="str">
        <f t="shared" si="14"/>
        <v>Bill Title: Landlord and Tenant - Repossession for Failure to Pay Rent - Registration of Affected Property, Bill Description: Establishing that information regarding the status of a rental property as an affected property under certain lead-based paint abatement laws may be an issue of fact at trial.. </v>
      </c>
      <c r="R1637" s="2" t="s">
        <v>4339</v>
      </c>
    </row>
    <row r="1638" ht="15.75" customHeight="1">
      <c r="A1638" s="2" t="s">
        <v>4325</v>
      </c>
      <c r="B1638" s="2" t="s">
        <v>4326</v>
      </c>
      <c r="C1638" s="2" t="s">
        <v>3815</v>
      </c>
      <c r="D1638" s="2" t="s">
        <v>3816</v>
      </c>
      <c r="E1638" s="2" t="s">
        <v>3817</v>
      </c>
      <c r="F1638" s="2" t="s">
        <v>4340</v>
      </c>
      <c r="G1638" s="2" t="s">
        <v>407</v>
      </c>
      <c r="I1638" s="2">
        <v>15.0</v>
      </c>
      <c r="K1638" s="2" t="s">
        <v>4328</v>
      </c>
      <c r="M1638" s="2" t="s">
        <v>4333</v>
      </c>
      <c r="N1638" s="2" t="s">
        <v>4334</v>
      </c>
      <c r="O1638" s="2" t="s">
        <v>63</v>
      </c>
      <c r="P1638" s="2" t="s">
        <v>24</v>
      </c>
      <c r="Q1638" s="2" t="str">
        <f t="shared" si="14"/>
        <v>Bill Title: Electricity and Gas - Energy Suppliers - Supply Offers, Bill Description: Requiring the Public Service Commission, by January 1, 2023, to establish an administrative process to approve supply offers for electricity or gas for households in the State that receive energy assistance through a program in the Office of Home Energy Programs; prohibiting, beginning on July 1, 2023, unless the Commission has approved the supply offer, a third-party retail supplier from offering to provide electricity or gas, renewing a certain contract, or charging a certain fee to certain households in the State; etc.. </v>
      </c>
      <c r="R1638" s="2" t="s">
        <v>4341</v>
      </c>
      <c r="S1638" s="2" t="s">
        <v>145</v>
      </c>
    </row>
    <row r="1639" ht="15.75" customHeight="1">
      <c r="A1639" s="2" t="s">
        <v>4325</v>
      </c>
      <c r="B1639" s="2" t="s">
        <v>4326</v>
      </c>
      <c r="C1639" s="2" t="s">
        <v>3815</v>
      </c>
      <c r="D1639" s="2" t="s">
        <v>3816</v>
      </c>
      <c r="E1639" s="2" t="s">
        <v>3817</v>
      </c>
      <c r="F1639" s="2" t="s">
        <v>4342</v>
      </c>
      <c r="G1639" s="2" t="s">
        <v>407</v>
      </c>
      <c r="I1639" s="2">
        <v>11.0</v>
      </c>
      <c r="K1639" s="2" t="s">
        <v>4328</v>
      </c>
      <c r="M1639" s="2" t="s">
        <v>4343</v>
      </c>
      <c r="N1639" s="2" t="s">
        <v>4344</v>
      </c>
      <c r="O1639" s="2" t="s">
        <v>63</v>
      </c>
      <c r="P1639" s="2" t="s">
        <v>30</v>
      </c>
      <c r="Q1639" s="2" t="str">
        <f t="shared" si="14"/>
        <v>Bill Title: Electricity Suppliers and Gas Suppliers - Consumer Protections, Bill Description: Authorizing the Office of People's Counsel to investigate and request certain documents from an electricity supplier or a gas supplier under certain circumstances; requiring the Office of People's Counsel to have a reasonable basis before initiating a certain investigation; requiring an electricity supplier or a gas supplier to provide certain written responses and documents to the Office of People's Counsel under certain circumstances; etc.. </v>
      </c>
      <c r="R1639" s="2" t="s">
        <v>4345</v>
      </c>
      <c r="S1639" s="2" t="s">
        <v>65</v>
      </c>
    </row>
    <row r="1640" ht="15.75" customHeight="1">
      <c r="A1640" s="2" t="s">
        <v>4325</v>
      </c>
      <c r="B1640" s="2" t="s">
        <v>4326</v>
      </c>
      <c r="C1640" s="2" t="s">
        <v>3815</v>
      </c>
      <c r="D1640" s="2" t="s">
        <v>3816</v>
      </c>
      <c r="E1640" s="2" t="s">
        <v>3817</v>
      </c>
      <c r="F1640" s="2" t="s">
        <v>4346</v>
      </c>
      <c r="G1640" s="2" t="s">
        <v>407</v>
      </c>
      <c r="I1640" s="2">
        <v>9.0</v>
      </c>
      <c r="K1640" s="2" t="s">
        <v>4328</v>
      </c>
      <c r="M1640" s="2" t="s">
        <v>4347</v>
      </c>
      <c r="N1640" s="2" t="s">
        <v>4348</v>
      </c>
      <c r="O1640" s="2" t="s">
        <v>4349</v>
      </c>
      <c r="P1640" s="2" t="s">
        <v>36</v>
      </c>
      <c r="Q1640" s="2" t="str">
        <f t="shared" si="14"/>
        <v>Bill Title: Public Utilities - Net Energy Metering, Bill Description: Prohibiting the Public Service Commission from prohibiting the construction or operation of multiple net metered solar generating facilities located on separate contiguous lots that are owned by a local government solely because the capacity of the combined net metering systems exceeds the 2 megawatt limit under certain circumstances.. </v>
      </c>
      <c r="R1640" s="2" t="s">
        <v>4350</v>
      </c>
      <c r="S1640" s="2" t="s">
        <v>44</v>
      </c>
    </row>
    <row r="1641" ht="15.75" customHeight="1">
      <c r="A1641" s="2" t="s">
        <v>4325</v>
      </c>
      <c r="B1641" s="2" t="s">
        <v>4326</v>
      </c>
      <c r="C1641" s="2" t="s">
        <v>3815</v>
      </c>
      <c r="D1641" s="2" t="s">
        <v>3816</v>
      </c>
      <c r="E1641" s="2" t="s">
        <v>3817</v>
      </c>
      <c r="F1641" s="2" t="s">
        <v>4351</v>
      </c>
      <c r="G1641" s="2" t="s">
        <v>407</v>
      </c>
      <c r="I1641" s="2">
        <v>9.0</v>
      </c>
      <c r="K1641" s="2" t="s">
        <v>4328</v>
      </c>
      <c r="M1641" s="2" t="s">
        <v>4352</v>
      </c>
      <c r="N1641" s="2" t="s">
        <v>4353</v>
      </c>
      <c r="O1641" s="2" t="s">
        <v>103</v>
      </c>
      <c r="P1641" s="2" t="s">
        <v>275</v>
      </c>
      <c r="Q1641" s="2" t="str">
        <f t="shared" si="14"/>
        <v>Bill Title: Public Utilities – Net Energy Metering, Bill Description: Prohibiting the Public Service Commission from prohibiting the construction or operation of multiple net metered solar generating facilities located on contiguous lots that are owned by a local government solely because the capacity of the combined net metering systems exceeds the 2 megawatt limit under certain circumstances.. </v>
      </c>
      <c r="R1641" s="2" t="s">
        <v>4354</v>
      </c>
      <c r="S1641" s="2" t="s">
        <v>44</v>
      </c>
    </row>
    <row r="1642" ht="15.75" customHeight="1">
      <c r="A1642" s="2" t="s">
        <v>4325</v>
      </c>
      <c r="B1642" s="2" t="s">
        <v>4326</v>
      </c>
      <c r="C1642" s="2" t="s">
        <v>3815</v>
      </c>
      <c r="D1642" s="2" t="s">
        <v>3816</v>
      </c>
      <c r="E1642" s="2" t="s">
        <v>3817</v>
      </c>
      <c r="F1642" s="2" t="s">
        <v>4355</v>
      </c>
      <c r="G1642" s="2" t="s">
        <v>407</v>
      </c>
      <c r="I1642" s="2">
        <v>9.0</v>
      </c>
      <c r="K1642" s="2" t="s">
        <v>4328</v>
      </c>
      <c r="M1642" s="2" t="s">
        <v>4356</v>
      </c>
      <c r="N1642" s="2" t="s">
        <v>4357</v>
      </c>
      <c r="O1642" s="2" t="s">
        <v>214</v>
      </c>
      <c r="P1642" s="2" t="s">
        <v>101</v>
      </c>
      <c r="Q1642" s="2" t="str">
        <f t="shared" si="14"/>
        <v>Bill Title: Public Utilities - Low-Income and Middle-Income Housing - Energy Performance Targets, Bill Description: Requiring the Public Service Commission, for the 2021-2023 program cycle, by regulation or order, to the extent that the Commission determines that low-income programs are available, to require the Department of Housing and Community Development to procure or provide for electricity customers energy efficiency and conservation programs and services designed to achieve a target annual incremental gross energy savings of at least 1% per year starting in 2021; etc.. </v>
      </c>
      <c r="R1642" s="2" t="s">
        <v>4358</v>
      </c>
      <c r="S1642" s="2" t="s">
        <v>287</v>
      </c>
    </row>
    <row r="1643" ht="15.75" customHeight="1">
      <c r="A1643" s="2" t="s">
        <v>4325</v>
      </c>
      <c r="B1643" s="2" t="s">
        <v>4326</v>
      </c>
      <c r="C1643" s="2" t="s">
        <v>3815</v>
      </c>
      <c r="D1643" s="2" t="s">
        <v>3816</v>
      </c>
      <c r="E1643" s="2" t="s">
        <v>3817</v>
      </c>
      <c r="F1643" s="2" t="s">
        <v>4359</v>
      </c>
      <c r="G1643" s="2" t="s">
        <v>407</v>
      </c>
      <c r="I1643" s="2">
        <v>9.0</v>
      </c>
      <c r="K1643" s="2" t="s">
        <v>4328</v>
      </c>
      <c r="M1643" s="2" t="s">
        <v>4356</v>
      </c>
      <c r="N1643" s="2" t="s">
        <v>4357</v>
      </c>
      <c r="O1643" s="2" t="s">
        <v>214</v>
      </c>
      <c r="P1643" s="2" t="s">
        <v>4290</v>
      </c>
      <c r="Q1643" s="2" t="str">
        <f t="shared" si="14"/>
        <v>Bill Title: Public Utilities - Low-Income and Middle-Income Housing - Energy Performance Targets, Bill Description: Requiring the Public Service Commission, for the 2021-2023 program cycle, by regulation or order, to the extent that the Commission determines that low-income programs are available, to require the Department of Housing and Community Development to procure or provide for electricity customers energy efficiency and conservation programs and services designed to achieve a target annual incremental gross energy savings of at least 1% per year starting in 2021; etc.. </v>
      </c>
      <c r="R1643" s="2" t="s">
        <v>4360</v>
      </c>
      <c r="S1643" s="2" t="s">
        <v>287</v>
      </c>
    </row>
    <row r="1644" ht="15.75" customHeight="1">
      <c r="A1644" s="2" t="s">
        <v>4325</v>
      </c>
      <c r="B1644" s="2" t="s">
        <v>4326</v>
      </c>
      <c r="C1644" s="2" t="s">
        <v>3815</v>
      </c>
      <c r="D1644" s="2" t="s">
        <v>3816</v>
      </c>
      <c r="E1644" s="2" t="s">
        <v>3817</v>
      </c>
      <c r="F1644" s="2" t="s">
        <v>4361</v>
      </c>
      <c r="G1644" s="2" t="s">
        <v>407</v>
      </c>
      <c r="I1644" s="2">
        <v>9.0</v>
      </c>
      <c r="K1644" s="2" t="s">
        <v>4328</v>
      </c>
      <c r="M1644" s="2" t="s">
        <v>4362</v>
      </c>
      <c r="N1644" s="2" t="s">
        <v>4363</v>
      </c>
      <c r="O1644" s="2" t="s">
        <v>143</v>
      </c>
      <c r="P1644" s="2" t="s">
        <v>4290</v>
      </c>
      <c r="Q1644" s="2" t="str">
        <f t="shared" si="14"/>
        <v>Bill Title: County and Municipal Street Lighting Investment Act, Bill Description: Authorizing a certain county or municipality, after giving 60 days written notice to the electric company and the Public Service Commission, to convert its street lighting service to a certain alternative-energy-only tariff, submit a request to acquire certain street lighting equipment from the electric company, and enter into an agreement to purchase electricity for a certain use from any available electricity supplier under certain circumstances; etc.. </v>
      </c>
      <c r="R1644" s="2" t="s">
        <v>4291</v>
      </c>
      <c r="S1644" s="2" t="s">
        <v>44</v>
      </c>
    </row>
    <row r="1645" ht="15.75" customHeight="1">
      <c r="A1645" s="2" t="s">
        <v>4325</v>
      </c>
      <c r="B1645" s="2" t="s">
        <v>4326</v>
      </c>
      <c r="C1645" s="2" t="s">
        <v>3815</v>
      </c>
      <c r="D1645" s="2" t="s">
        <v>3816</v>
      </c>
      <c r="E1645" s="2" t="s">
        <v>3817</v>
      </c>
      <c r="F1645" s="2" t="s">
        <v>4364</v>
      </c>
      <c r="G1645" s="2" t="s">
        <v>407</v>
      </c>
      <c r="I1645" s="2">
        <v>9.0</v>
      </c>
      <c r="K1645" s="2" t="s">
        <v>4328</v>
      </c>
      <c r="M1645" s="2" t="s">
        <v>4362</v>
      </c>
      <c r="N1645" s="2" t="s">
        <v>4363</v>
      </c>
      <c r="O1645" s="2" t="s">
        <v>35</v>
      </c>
      <c r="P1645" s="2" t="s">
        <v>101</v>
      </c>
      <c r="Q1645" s="2" t="str">
        <f t="shared" si="14"/>
        <v>Bill Title: County and Municipal Street Lighting Investment Act, Bill Description: Authorizing a certain county or municipality, after giving 60 days written notice to the electric company and the Public Service Commission, to convert its street lighting service to a certain alternative-energy-only tariff, submit a request to acquire certain street lighting equipment from the electric company, and enter into an agreement to purchase electricity for a certain use from any available electricity supplier under certain circumstances; etc.. </v>
      </c>
      <c r="R1645" s="2" t="s">
        <v>4365</v>
      </c>
    </row>
    <row r="1646" ht="15.75" customHeight="1">
      <c r="A1646" s="2" t="s">
        <v>4325</v>
      </c>
      <c r="B1646" s="2" t="s">
        <v>4326</v>
      </c>
      <c r="C1646" s="2" t="s">
        <v>3815</v>
      </c>
      <c r="D1646" s="2" t="s">
        <v>3816</v>
      </c>
      <c r="E1646" s="2" t="s">
        <v>3817</v>
      </c>
      <c r="F1646" s="2" t="s">
        <v>4366</v>
      </c>
      <c r="G1646" s="2" t="s">
        <v>407</v>
      </c>
      <c r="I1646" s="2">
        <v>9.0</v>
      </c>
      <c r="K1646" s="2" t="s">
        <v>4328</v>
      </c>
      <c r="M1646" s="2" t="s">
        <v>4367</v>
      </c>
      <c r="N1646" s="2" t="s">
        <v>4368</v>
      </c>
      <c r="O1646" s="2" t="s">
        <v>496</v>
      </c>
      <c r="P1646" s="2" t="s">
        <v>30</v>
      </c>
      <c r="Q1646" s="2" t="str">
        <f t="shared" si="14"/>
        <v>Bill Title: Electricity and Gas – Energy Suppliers – Assisted Customers, Bill Description: Prohibiting a retail electricity or natural gas supplier from knowingly enrolling a certain residential customer with or submitting an enrollment to change the customer's electricity or natural gas supplier to a competitive supplier if the customer had received certain financial assistance in the preceding 12 months; requiring an electric or natural gas company to confirm certain matters in its records at a certain time; etc.. </v>
      </c>
      <c r="R1646" s="2" t="s">
        <v>4345</v>
      </c>
      <c r="S1646" s="2" t="s">
        <v>65</v>
      </c>
    </row>
    <row r="1647" ht="15.75" customHeight="1">
      <c r="A1647" s="2" t="s">
        <v>4325</v>
      </c>
      <c r="B1647" s="2" t="s">
        <v>4326</v>
      </c>
      <c r="C1647" s="2" t="s">
        <v>3815</v>
      </c>
      <c r="D1647" s="2" t="s">
        <v>3816</v>
      </c>
      <c r="E1647" s="2" t="s">
        <v>3817</v>
      </c>
      <c r="F1647" s="2" t="s">
        <v>4369</v>
      </c>
      <c r="G1647" s="2" t="s">
        <v>407</v>
      </c>
      <c r="I1647" s="2">
        <v>8.0</v>
      </c>
      <c r="K1647" s="2" t="s">
        <v>4328</v>
      </c>
      <c r="M1647" s="2" t="s">
        <v>4370</v>
      </c>
      <c r="N1647" s="2" t="s">
        <v>4371</v>
      </c>
      <c r="O1647" s="2" t="s">
        <v>496</v>
      </c>
      <c r="P1647" s="2" t="s">
        <v>90</v>
      </c>
      <c r="Q1647" s="2" t="str">
        <f t="shared" si="14"/>
        <v>Bill Title: Electricity and Gas - Energy Suppliers - Assisted Customers, Bill Description: Prohibiting, with a certain exception, a retail electricity or natural gas supplier from knowingly enrolling a certain residential customer with or submitting an enrollment to change the customer's electricity supplier to a competitive supplier if the customer had received certain financial assistance in the preceding 12 months; requiring an electric company to confirm certain matters in its records at a certain time; requiring an electric company to verify a customer's status at a certain time; etc.. </v>
      </c>
      <c r="R1647" s="2" t="s">
        <v>4372</v>
      </c>
      <c r="S1647" s="2" t="s">
        <v>65</v>
      </c>
    </row>
    <row r="1648" ht="15.75" customHeight="1">
      <c r="A1648" s="2" t="s">
        <v>4325</v>
      </c>
      <c r="B1648" s="2" t="s">
        <v>4326</v>
      </c>
      <c r="C1648" s="2" t="s">
        <v>3815</v>
      </c>
      <c r="D1648" s="2" t="s">
        <v>3816</v>
      </c>
      <c r="E1648" s="2" t="s">
        <v>3817</v>
      </c>
      <c r="F1648" s="2" t="s">
        <v>4373</v>
      </c>
      <c r="G1648" s="2" t="s">
        <v>407</v>
      </c>
      <c r="I1648" s="2">
        <v>8.0</v>
      </c>
      <c r="K1648" s="2" t="s">
        <v>4328</v>
      </c>
      <c r="M1648" s="2" t="s">
        <v>4374</v>
      </c>
      <c r="N1648" s="2" t="s">
        <v>4375</v>
      </c>
      <c r="O1648" s="2" t="s">
        <v>63</v>
      </c>
      <c r="P1648" s="2" t="s">
        <v>101</v>
      </c>
      <c r="Q1648" s="2" t="str">
        <f t="shared" si="14"/>
        <v>Bill Title: Electricity – Considerations for Certificate of Public Convenience and Necessity and Overhead Transmission Lines, Bill Description: Requiring the Public Service Commission to take final action on an application for a certificate of public convenience and necessity only after due consideration of certain factors including whether the applicant's design prioritizes the use or upgrading of existing infrastructure; prohibiting the construction of an overhead transmission line that is aligned with and within 1 mile of a conservation easement unless there is a certain showing of good cause; and providing for the application of the Act.. </v>
      </c>
      <c r="R1648" s="2" t="s">
        <v>4132</v>
      </c>
      <c r="S1648" s="2" t="s">
        <v>31</v>
      </c>
    </row>
    <row r="1649" ht="15.75" customHeight="1">
      <c r="A1649" s="2" t="s">
        <v>4325</v>
      </c>
      <c r="B1649" s="2" t="s">
        <v>4326</v>
      </c>
      <c r="C1649" s="2" t="s">
        <v>3815</v>
      </c>
      <c r="D1649" s="2" t="s">
        <v>3816</v>
      </c>
      <c r="E1649" s="2" t="s">
        <v>3817</v>
      </c>
      <c r="F1649" s="2" t="s">
        <v>4376</v>
      </c>
      <c r="G1649" s="2" t="s">
        <v>407</v>
      </c>
      <c r="I1649" s="2">
        <v>7.0</v>
      </c>
      <c r="K1649" s="2" t="s">
        <v>4328</v>
      </c>
      <c r="M1649" s="2" t="s">
        <v>4377</v>
      </c>
      <c r="N1649" s="2" t="s">
        <v>4378</v>
      </c>
      <c r="O1649" s="2" t="s">
        <v>112</v>
      </c>
      <c r="P1649" s="2" t="s">
        <v>650</v>
      </c>
      <c r="Q1649" s="2" t="str">
        <f t="shared" si="14"/>
        <v>Bill Title: Cybersecurity - Critical Infrastructure and Public Service Companies (Critical Infrastructure Security Act of 2022), Bill Description: Authorizing the Department of Emergency Management to take action to reduce the disaster risk and vulnerability of critical infrastructure; establishing the Critical Infrastructure Cybersecurity Grant Program in the Department to leverage certain funds to make cybersecurity improvements to critical infrastructure; altering the duties and staffing requirements of the Public Service Commission to include cybersecurity; authorizing the Office of People's Counsel to retain or hire an expert in cybersecurity; etc.. </v>
      </c>
      <c r="R1649" s="2" t="s">
        <v>4379</v>
      </c>
      <c r="S1649" s="2" t="s">
        <v>31</v>
      </c>
    </row>
    <row r="1650" ht="15.75" customHeight="1">
      <c r="A1650" s="2" t="s">
        <v>4325</v>
      </c>
      <c r="B1650" s="2" t="s">
        <v>4326</v>
      </c>
      <c r="C1650" s="2" t="s">
        <v>3815</v>
      </c>
      <c r="D1650" s="2" t="s">
        <v>3816</v>
      </c>
      <c r="E1650" s="2" t="s">
        <v>3817</v>
      </c>
      <c r="F1650" s="2" t="s">
        <v>4380</v>
      </c>
      <c r="G1650" s="2" t="s">
        <v>407</v>
      </c>
      <c r="I1650" s="2">
        <v>5.0</v>
      </c>
      <c r="K1650" s="2" t="s">
        <v>4328</v>
      </c>
      <c r="M1650" s="2" t="s">
        <v>4053</v>
      </c>
      <c r="N1650" s="2" t="s">
        <v>4381</v>
      </c>
      <c r="O1650" s="2" t="s">
        <v>496</v>
      </c>
      <c r="P1650" s="2" t="s">
        <v>333</v>
      </c>
      <c r="Q1650" s="2" t="str">
        <f t="shared" si="14"/>
        <v>Bill Title: Public Utilities - Gas Service Regulator Safety (Flower Branch Act), Bill Description: Requiring that any gas service newly installed at an occupied structure may have a gas service regulator installed only outside the structure; requiring an existing interior gas service regulator in a multifamily residential structure to be relocated outside whenever a gas service line or regulator is replaced; requiring a gas company, on or before January 1, 2022, to file a plan with the Public Service Commission to relocate any gas service regulator that provides service to a multifamily residential structure; etc.. </v>
      </c>
      <c r="R1650" s="2" t="s">
        <v>4382</v>
      </c>
      <c r="S1650" s="2" t="s">
        <v>31</v>
      </c>
    </row>
    <row r="1651" ht="15.75" customHeight="1">
      <c r="A1651" s="2" t="s">
        <v>4325</v>
      </c>
      <c r="B1651" s="2" t="s">
        <v>4326</v>
      </c>
      <c r="C1651" s="2" t="s">
        <v>3815</v>
      </c>
      <c r="D1651" s="2" t="s">
        <v>3816</v>
      </c>
      <c r="E1651" s="2" t="s">
        <v>3817</v>
      </c>
      <c r="F1651" s="2" t="s">
        <v>4383</v>
      </c>
      <c r="G1651" s="2" t="s">
        <v>407</v>
      </c>
      <c r="I1651" s="2">
        <v>5.0</v>
      </c>
      <c r="K1651" s="2" t="s">
        <v>4328</v>
      </c>
      <c r="M1651" s="2" t="s">
        <v>4384</v>
      </c>
      <c r="N1651" s="2" t="s">
        <v>4385</v>
      </c>
      <c r="O1651" s="2" t="s">
        <v>51</v>
      </c>
      <c r="P1651" s="2" t="s">
        <v>36</v>
      </c>
      <c r="Q1651" s="2" t="str">
        <f t="shared" si="14"/>
        <v>Bill Title: Renewable Energy Portfolio Standard - Wastewater Heating or Cooling System, Bill Description: Expanding the types of energy sources that qualify as Tier 1 renewable sources under the renewable energy portfolio standard; adding certain wastewater used in certain manners to the definition of a "Tier 1 renewable source"; authorizing energy from a wastewater heating or cooling system to be eligible for inclusion in meeting the renewable energy portfolio standard under certain conditions; requiring the Public Service Commission to determine the energy savings of a wastewater heating or cooling system in a certain manner; etc.. </v>
      </c>
      <c r="R1651" s="2" t="s">
        <v>4111</v>
      </c>
      <c r="S1651" s="2" t="s">
        <v>44</v>
      </c>
    </row>
    <row r="1652" ht="15.75" customHeight="1">
      <c r="A1652" s="2" t="s">
        <v>4325</v>
      </c>
      <c r="B1652" s="2" t="s">
        <v>4326</v>
      </c>
      <c r="C1652" s="2" t="s">
        <v>3815</v>
      </c>
      <c r="D1652" s="2" t="s">
        <v>3816</v>
      </c>
      <c r="E1652" s="2" t="s">
        <v>3817</v>
      </c>
      <c r="F1652" s="2" t="s">
        <v>4386</v>
      </c>
      <c r="G1652" s="2" t="s">
        <v>407</v>
      </c>
      <c r="I1652" s="2">
        <v>5.0</v>
      </c>
      <c r="K1652" s="2" t="s">
        <v>4328</v>
      </c>
      <c r="M1652" s="2" t="s">
        <v>4053</v>
      </c>
      <c r="N1652" s="2" t="s">
        <v>4381</v>
      </c>
      <c r="O1652" s="2" t="s">
        <v>496</v>
      </c>
      <c r="P1652" s="2" t="s">
        <v>101</v>
      </c>
      <c r="Q1652" s="2" t="str">
        <f t="shared" si="14"/>
        <v>Bill Title: Public Utilities - Gas Service Regulator Safety (Flower Branch Act), Bill Description: Requiring that any gas service newly installed at an occupied structure may have a gas service regulator installed only outside the structure; requiring an existing interior gas service regulator in a multifamily residential structure to be relocated outside whenever a gas service line or regulator is replaced; requiring a gas company, on or before January 1, 2022, to file a plan with the Public Service Commission to relocate any gas service regulator that provides service to a multifamily residential structure; etc.. </v>
      </c>
      <c r="R1652" s="2" t="s">
        <v>4243</v>
      </c>
      <c r="S1652" s="2" t="s">
        <v>31</v>
      </c>
    </row>
    <row r="1653" ht="15.75" customHeight="1">
      <c r="A1653" s="2" t="s">
        <v>4325</v>
      </c>
      <c r="B1653" s="2" t="s">
        <v>4326</v>
      </c>
      <c r="C1653" s="2" t="s">
        <v>3815</v>
      </c>
      <c r="D1653" s="2" t="s">
        <v>3816</v>
      </c>
      <c r="E1653" s="2" t="s">
        <v>3817</v>
      </c>
      <c r="F1653" s="2" t="s">
        <v>4387</v>
      </c>
      <c r="G1653" s="2" t="s">
        <v>407</v>
      </c>
      <c r="I1653" s="2">
        <v>5.0</v>
      </c>
      <c r="K1653" s="2" t="s">
        <v>4328</v>
      </c>
      <c r="M1653" s="2" t="s">
        <v>4388</v>
      </c>
      <c r="N1653" s="2" t="s">
        <v>4389</v>
      </c>
      <c r="O1653" s="2" t="s">
        <v>112</v>
      </c>
      <c r="P1653" s="2" t="s">
        <v>215</v>
      </c>
      <c r="Q1653" s="2" t="str">
        <f t="shared" si="14"/>
        <v>Bill Title: Human Services - Critical Medical Needs Program - Application for Assistance, Bill Description: Requiring the Office of Home Energy Programs to allow 90 days after applying for assistance for an individual to provide certain medical certification when a critical medically vulnerable individual applies for assistance from the Critical Medical Needs Program if the applicant is at least 60 years old and assisted by a navigator.. </v>
      </c>
      <c r="R1653" s="2" t="s">
        <v>4390</v>
      </c>
      <c r="S1653" s="2" t="s">
        <v>145</v>
      </c>
    </row>
    <row r="1654" ht="15.75" customHeight="1">
      <c r="A1654" s="2" t="s">
        <v>4325</v>
      </c>
      <c r="B1654" s="2" t="s">
        <v>4326</v>
      </c>
      <c r="C1654" s="2" t="s">
        <v>3815</v>
      </c>
      <c r="D1654" s="2" t="s">
        <v>3816</v>
      </c>
      <c r="E1654" s="2" t="s">
        <v>3817</v>
      </c>
      <c r="F1654" s="2" t="s">
        <v>4391</v>
      </c>
      <c r="G1654" s="2" t="s">
        <v>407</v>
      </c>
      <c r="I1654" s="2">
        <v>5.0</v>
      </c>
      <c r="K1654" s="2" t="s">
        <v>4328</v>
      </c>
      <c r="M1654" s="2" t="s">
        <v>4392</v>
      </c>
      <c r="N1654" s="2" t="s">
        <v>4393</v>
      </c>
      <c r="O1654" s="2" t="s">
        <v>112</v>
      </c>
      <c r="P1654" s="2" t="s">
        <v>4394</v>
      </c>
      <c r="Q1654" s="2" t="str">
        <f t="shared" si="14"/>
        <v>Bill Title: Home Energy Assistance - Critical Medical Needs Program - Power to the People Pilot Program, Bill Description: Requiring the Office of Home Energy Programs, in coordination with the United Way of Central Maryland and the Fuel Fund of Maryland, to establish the Power to the People Pilot Program on or before July 1, 2022, to expand access to the Critical Medical Needs Program; requiring the Pilot Program to provide training for certain individuals to serve as navigators under the Critical Medical Needs Program; requiring the United Way of Central Maryland to develop a certain screening intake process; etc.. </v>
      </c>
      <c r="R1654" s="2" t="s">
        <v>4395</v>
      </c>
      <c r="S1654" s="2" t="s">
        <v>145</v>
      </c>
    </row>
    <row r="1655" ht="15.75" customHeight="1">
      <c r="A1655" s="2" t="s">
        <v>4325</v>
      </c>
      <c r="B1655" s="2" t="s">
        <v>4326</v>
      </c>
      <c r="C1655" s="2" t="s">
        <v>3815</v>
      </c>
      <c r="D1655" s="2" t="s">
        <v>3816</v>
      </c>
      <c r="E1655" s="2" t="s">
        <v>3817</v>
      </c>
      <c r="F1655" s="2" t="s">
        <v>4396</v>
      </c>
      <c r="G1655" s="2" t="s">
        <v>407</v>
      </c>
      <c r="I1655" s="2">
        <v>5.0</v>
      </c>
      <c r="K1655" s="2" t="s">
        <v>4328</v>
      </c>
      <c r="M1655" s="2" t="s">
        <v>4397</v>
      </c>
      <c r="N1655" s="2" t="s">
        <v>4398</v>
      </c>
      <c r="O1655" s="2" t="s">
        <v>1700</v>
      </c>
      <c r="P1655" s="2" t="s">
        <v>129</v>
      </c>
      <c r="Q1655" s="2" t="str">
        <f t="shared" si="14"/>
        <v>Bill Title: Clean Energy and Energy Efficiency - Investment in Low-Income Communities, Bill Description: Requiring the Commission on Environmental Justice and Sustainable Communities to develop certain policies and recommendations to place certain priorities in certain years for directing certain spending on clean energy and energy efficiency programs, projects, or investments to benefit certain low-income communities; providing for the application of certain priorities to certain programs, projects, and investments; requiring the Commission to consult with the Department of the Environment and certain other agencies; etc.. </v>
      </c>
      <c r="R1655" s="2" t="s">
        <v>4399</v>
      </c>
      <c r="S1655" s="2" t="s">
        <v>287</v>
      </c>
    </row>
    <row r="1656" ht="15.75" customHeight="1">
      <c r="A1656" s="2" t="s">
        <v>4400</v>
      </c>
      <c r="B1656" s="2" t="s">
        <v>4401</v>
      </c>
      <c r="C1656" s="2" t="s">
        <v>3815</v>
      </c>
      <c r="D1656" s="2" t="s">
        <v>3816</v>
      </c>
      <c r="E1656" s="2" t="s">
        <v>3817</v>
      </c>
      <c r="F1656" s="2" t="s">
        <v>4402</v>
      </c>
      <c r="G1656" s="2" t="s">
        <v>407</v>
      </c>
      <c r="I1656" s="2">
        <v>30.0</v>
      </c>
      <c r="K1656" s="2" t="s">
        <v>4403</v>
      </c>
      <c r="M1656" s="2" t="s">
        <v>4403</v>
      </c>
      <c r="N1656" s="2" t="s">
        <v>4404</v>
      </c>
      <c r="O1656" s="2" t="s">
        <v>4405</v>
      </c>
      <c r="P1656" s="2" t="s">
        <v>275</v>
      </c>
      <c r="Q1656" s="2" t="str">
        <f t="shared" si="14"/>
        <v>Bill Title: Clean and Renewable Energy Standard (CARES), Bill Description: Altering the "renewable energy portfolio standard" to be the "clean and renewable energy standard"; altering the eligibility of certain sources of energy for the creation of credits under the clean and renewable energy standard; removing certain sources from the definition of a Tier 1 renewable source; altering provisions relating to the intent of the General Assembly; altering and extending the minimum required percentage of energy that must be derived from certain energy sources in certain years; etc.. </v>
      </c>
      <c r="R1656" s="2" t="s">
        <v>4390</v>
      </c>
      <c r="S1656" s="2" t="s">
        <v>44</v>
      </c>
    </row>
    <row r="1657" ht="15.75" customHeight="1">
      <c r="A1657" s="2" t="s">
        <v>4400</v>
      </c>
      <c r="B1657" s="2" t="s">
        <v>4401</v>
      </c>
      <c r="C1657" s="2" t="s">
        <v>3815</v>
      </c>
      <c r="D1657" s="2" t="s">
        <v>3816</v>
      </c>
      <c r="E1657" s="2" t="s">
        <v>3817</v>
      </c>
      <c r="F1657" s="2" t="s">
        <v>4406</v>
      </c>
      <c r="G1657" s="2" t="s">
        <v>407</v>
      </c>
      <c r="I1657" s="2">
        <v>24.0</v>
      </c>
      <c r="K1657" s="2" t="s">
        <v>4403</v>
      </c>
      <c r="M1657" s="2" t="s">
        <v>4403</v>
      </c>
      <c r="N1657" s="2" t="s">
        <v>4404</v>
      </c>
      <c r="O1657" s="2" t="s">
        <v>4407</v>
      </c>
      <c r="P1657" s="2" t="s">
        <v>104</v>
      </c>
      <c r="Q1657" s="2" t="str">
        <f t="shared" si="14"/>
        <v>Bill Title: Clean and Renewable Energy Standard (CARES), Bill Description: Altering the "renewable energy portfolio standard" to be the "clean and renewable energy standard"; altering the eligibility of certain sources of energy for the creation of credits under the clean and renewable energy standard; removing certain sources from the definition of a Tier 1 renewable source; altering provisions relating to the intent of the General Assembly; altering and extending the minimum required percentage of energy that must be derived from certain energy sources in certain years; etc.. </v>
      </c>
      <c r="R1657" s="2" t="s">
        <v>4132</v>
      </c>
      <c r="S1657" s="2" t="s">
        <v>44</v>
      </c>
    </row>
    <row r="1658" ht="15.75" customHeight="1">
      <c r="A1658" s="2" t="s">
        <v>4408</v>
      </c>
      <c r="B1658" s="2" t="s">
        <v>4401</v>
      </c>
      <c r="C1658" s="2" t="s">
        <v>3815</v>
      </c>
      <c r="D1658" s="2" t="s">
        <v>3816</v>
      </c>
      <c r="E1658" s="2" t="s">
        <v>3817</v>
      </c>
      <c r="F1658" s="2" t="s">
        <v>4409</v>
      </c>
      <c r="G1658" s="2" t="s">
        <v>407</v>
      </c>
      <c r="I1658" s="2">
        <v>13.0</v>
      </c>
      <c r="K1658" s="2" t="s">
        <v>4410</v>
      </c>
      <c r="M1658" s="2" t="s">
        <v>4411</v>
      </c>
      <c r="N1658" s="2" t="s">
        <v>4412</v>
      </c>
      <c r="O1658" s="2" t="s">
        <v>1534</v>
      </c>
      <c r="P1658" s="2" t="s">
        <v>101</v>
      </c>
      <c r="Q1658" s="2" t="str">
        <f t="shared" si="14"/>
        <v>Bill Title: Natural Gas - Strategic Infrastructure Development and Enhancement - Surcharge and Plans (STRIDE Act of 2022), Bill Description: Including infrastructure replacement project costs under the Strategic Infrastructure Development and Enhancement Program in certain gas company base rates during a multiyear rate plan; and continuing an annual surcharge for eligible future infrastructure project costs not included in certain gas company base rates during a multiyear rate plan.. </v>
      </c>
      <c r="R1658" s="2" t="s">
        <v>4243</v>
      </c>
      <c r="S1658" s="2" t="s">
        <v>65</v>
      </c>
    </row>
    <row r="1659" ht="15.75" customHeight="1">
      <c r="A1659" s="2" t="s">
        <v>4408</v>
      </c>
      <c r="B1659" s="2" t="s">
        <v>4401</v>
      </c>
      <c r="C1659" s="2" t="s">
        <v>3815</v>
      </c>
      <c r="D1659" s="2" t="s">
        <v>3816</v>
      </c>
      <c r="E1659" s="2" t="s">
        <v>3817</v>
      </c>
      <c r="F1659" s="2" t="s">
        <v>4413</v>
      </c>
      <c r="G1659" s="2" t="s">
        <v>407</v>
      </c>
      <c r="I1659" s="2">
        <v>9.0</v>
      </c>
      <c r="K1659" s="2" t="s">
        <v>4410</v>
      </c>
      <c r="M1659" s="2" t="s">
        <v>4414</v>
      </c>
      <c r="N1659" s="2" t="s">
        <v>4415</v>
      </c>
      <c r="O1659" s="2" t="s">
        <v>4416</v>
      </c>
      <c r="P1659" s="2" t="s">
        <v>144</v>
      </c>
      <c r="Q1659" s="2" t="str">
        <f t="shared" si="14"/>
        <v>Bill Title: Public Utilities - Transitional and Default Electric Service - Implementation, Bill Description: Requiring the Public Service Commission, by regulation or order, to require that customers are provided access to certain charges for electricity service; requiring the Commission to determine the terms and conditions of transitional electric service and default service; requiring the Commission to administer the transition to default service through a competitive assignment process beginning with electric service rendered on October 1, 2023, and thereafter; etc.. </v>
      </c>
      <c r="R1659" s="2" t="s">
        <v>4417</v>
      </c>
      <c r="S1659" s="2" t="s">
        <v>65</v>
      </c>
    </row>
    <row r="1660" ht="15.75" customHeight="1">
      <c r="A1660" s="2" t="s">
        <v>4408</v>
      </c>
      <c r="B1660" s="2" t="s">
        <v>4401</v>
      </c>
      <c r="C1660" s="2" t="s">
        <v>3815</v>
      </c>
      <c r="D1660" s="2" t="s">
        <v>3816</v>
      </c>
      <c r="E1660" s="2" t="s">
        <v>3817</v>
      </c>
      <c r="F1660" s="2" t="s">
        <v>4418</v>
      </c>
      <c r="G1660" s="2" t="s">
        <v>407</v>
      </c>
      <c r="I1660" s="2">
        <v>9.0</v>
      </c>
      <c r="K1660" s="2" t="s">
        <v>4410</v>
      </c>
      <c r="M1660" s="2" t="s">
        <v>4411</v>
      </c>
      <c r="N1660" s="2" t="s">
        <v>4412</v>
      </c>
      <c r="O1660" s="2" t="s">
        <v>3494</v>
      </c>
      <c r="P1660" s="2" t="s">
        <v>4419</v>
      </c>
      <c r="Q1660" s="2" t="str">
        <f t="shared" si="14"/>
        <v>Bill Title: Natural Gas - Strategic Infrastructure Development and Enhancement - Surcharge and Plans (STRIDE Act of 2022), Bill Description: Including infrastructure replacement project costs under the Strategic Infrastructure Development and Enhancement Program in certain gas company base rates during a multiyear rate plan; and continuing an annual surcharge for eligible future infrastructure project costs not included in certain gas company base rates during a multiyear rate plan.. </v>
      </c>
      <c r="R1660" s="2" t="s">
        <v>4420</v>
      </c>
      <c r="S1660" s="2" t="s">
        <v>65</v>
      </c>
    </row>
    <row r="1661" ht="15.75" customHeight="1">
      <c r="A1661" s="2" t="s">
        <v>4408</v>
      </c>
      <c r="B1661" s="2" t="s">
        <v>4401</v>
      </c>
      <c r="C1661" s="2" t="s">
        <v>3815</v>
      </c>
      <c r="D1661" s="2" t="s">
        <v>3816</v>
      </c>
      <c r="E1661" s="2" t="s">
        <v>3817</v>
      </c>
      <c r="F1661" s="2" t="s">
        <v>4421</v>
      </c>
      <c r="G1661" s="2" t="s">
        <v>407</v>
      </c>
      <c r="I1661" s="2">
        <v>6.0</v>
      </c>
      <c r="K1661" s="2" t="s">
        <v>4410</v>
      </c>
      <c r="M1661" s="2" t="s">
        <v>4422</v>
      </c>
      <c r="N1661" s="2" t="s">
        <v>4423</v>
      </c>
      <c r="O1661" s="2" t="s">
        <v>496</v>
      </c>
      <c r="P1661" s="2" t="s">
        <v>36</v>
      </c>
      <c r="Q1661" s="2" t="str">
        <f t="shared" si="14"/>
        <v>Bill Title: Natural Gas – Strategic Infrastructure Development and Enhancement – Surcharge and Plans, Bill Description: Providing for the inclusion of certain project costs under the Strategic Infrastructure Development and Enhancement Program in certain gas company base rates during a multiyear rate plan; and providing for the continuation of a certain surcharge for eligible future infrastructure project costs not included in base rates.. </v>
      </c>
      <c r="R1661" s="2" t="s">
        <v>4424</v>
      </c>
      <c r="S1661" s="2" t="s">
        <v>65</v>
      </c>
    </row>
    <row r="1662" ht="15.75" customHeight="1">
      <c r="A1662" s="2" t="s">
        <v>4408</v>
      </c>
      <c r="B1662" s="2" t="s">
        <v>4401</v>
      </c>
      <c r="C1662" s="2" t="s">
        <v>3815</v>
      </c>
      <c r="D1662" s="2" t="s">
        <v>3816</v>
      </c>
      <c r="E1662" s="2" t="s">
        <v>3817</v>
      </c>
      <c r="F1662" s="2" t="s">
        <v>4425</v>
      </c>
      <c r="G1662" s="2" t="s">
        <v>407</v>
      </c>
      <c r="I1662" s="2">
        <v>6.0</v>
      </c>
      <c r="K1662" s="2" t="s">
        <v>4410</v>
      </c>
      <c r="M1662" s="2" t="s">
        <v>4426</v>
      </c>
      <c r="N1662" s="2" t="s">
        <v>4427</v>
      </c>
      <c r="O1662" s="2" t="s">
        <v>4428</v>
      </c>
      <c r="P1662" s="2" t="s">
        <v>101</v>
      </c>
      <c r="Q1662" s="2" t="str">
        <f t="shared" si="14"/>
        <v>Bill Title: Clean Energy Attribute Credits and Procurement, Bill Description: Establishing a clean energy attribute credit standard for certain purposes; repealing certain provisions relating to the renewable energy portfolio standard; stating certain findings of the General Assembly; stating certain policies of the State regarding certain energy sources and markets; requiring the Public Service Commission to appoint an independent administrator for certain purposes with certain qualifications and certain duties; providing for the term and reappointment of the independent administrator; etc.. </v>
      </c>
      <c r="R1662" s="2" t="s">
        <v>4429</v>
      </c>
      <c r="S1662" s="2" t="s">
        <v>44</v>
      </c>
    </row>
    <row r="1663" ht="15.75" customHeight="1">
      <c r="A1663" s="2" t="s">
        <v>4430</v>
      </c>
      <c r="B1663" s="2" t="s">
        <v>4326</v>
      </c>
      <c r="C1663" s="2" t="s">
        <v>3815</v>
      </c>
      <c r="D1663" s="2" t="s">
        <v>3816</v>
      </c>
      <c r="E1663" s="2" t="s">
        <v>3817</v>
      </c>
      <c r="F1663" s="2" t="s">
        <v>4431</v>
      </c>
      <c r="G1663" s="2" t="s">
        <v>407</v>
      </c>
      <c r="I1663" s="2">
        <v>97.0</v>
      </c>
      <c r="K1663" s="2" t="s">
        <v>4432</v>
      </c>
      <c r="M1663" s="2" t="s">
        <v>4433</v>
      </c>
      <c r="N1663" s="2" t="s">
        <v>4434</v>
      </c>
      <c r="O1663" s="2" t="s">
        <v>4435</v>
      </c>
      <c r="P1663" s="2" t="s">
        <v>101</v>
      </c>
      <c r="Q1663" s="2" t="str">
        <f t="shared" si="14"/>
        <v>Bill Title: Climate Solutions Now Act of 2022, Bill Description: Requiring the State to reduce statewide greenhouse gas emissions by altering statewide greenhouse gas emissions goals, establishing of a net-zero statewide greenhouse gas emissions goal, developing certain energy efficiency and emissions reduction requirements for certain buildings, requiring electric companies to increase their annual incremental gross energy savings, establishing certain zero-emission vehicle requirements for the State fleet, and establishing an electric school bus pilot program; etc.. </v>
      </c>
      <c r="R1663" s="2" t="s">
        <v>4436</v>
      </c>
      <c r="S1663" s="2" t="s">
        <v>172</v>
      </c>
    </row>
    <row r="1664" ht="15.75" customHeight="1">
      <c r="A1664" s="2" t="s">
        <v>4430</v>
      </c>
      <c r="B1664" s="2" t="s">
        <v>4326</v>
      </c>
      <c r="C1664" s="2" t="s">
        <v>3815</v>
      </c>
      <c r="D1664" s="2" t="s">
        <v>3816</v>
      </c>
      <c r="E1664" s="2" t="s">
        <v>3817</v>
      </c>
      <c r="F1664" s="2" t="s">
        <v>4437</v>
      </c>
      <c r="G1664" s="2" t="s">
        <v>407</v>
      </c>
      <c r="I1664" s="2">
        <v>72.0</v>
      </c>
      <c r="K1664" s="2" t="s">
        <v>4432</v>
      </c>
      <c r="M1664" s="2" t="s">
        <v>4438</v>
      </c>
      <c r="N1664" s="2" t="s">
        <v>4439</v>
      </c>
      <c r="O1664" s="2" t="s">
        <v>4440</v>
      </c>
      <c r="P1664" s="2" t="s">
        <v>4290</v>
      </c>
      <c r="Q1664" s="2" t="str">
        <f t="shared" si="14"/>
        <v>Bill Title: Climate Solutions Now Act of 2021, Bill Description: Requiring the State to reduce statewide greenhouse gas emissions by 60% from 2006 levels by 2030; requiring the State to achieve net-zero statewide greenhouse gas emissions by 2045; requiring the Maryland Department of Labor to adopt regulations establishing certain energy conservation requirements for certain buildings by July 1, 2022; establishing a goal of planting and helping to maintain in the State 5,000,000 sustainable trees of species native to the State by the end of 2030; etc.. </v>
      </c>
      <c r="R1664" s="2" t="s">
        <v>4441</v>
      </c>
      <c r="S1664" s="2" t="s">
        <v>65</v>
      </c>
    </row>
    <row r="1665" ht="15.75" customHeight="1">
      <c r="A1665" s="2" t="s">
        <v>4430</v>
      </c>
      <c r="B1665" s="2" t="s">
        <v>4326</v>
      </c>
      <c r="C1665" s="2" t="s">
        <v>3815</v>
      </c>
      <c r="D1665" s="2" t="s">
        <v>3816</v>
      </c>
      <c r="E1665" s="2" t="s">
        <v>3817</v>
      </c>
      <c r="F1665" s="2" t="s">
        <v>4442</v>
      </c>
      <c r="G1665" s="2" t="s">
        <v>407</v>
      </c>
      <c r="I1665" s="2">
        <v>64.0</v>
      </c>
      <c r="K1665" s="2" t="s">
        <v>4432</v>
      </c>
      <c r="M1665" s="2" t="s">
        <v>4438</v>
      </c>
      <c r="N1665" s="2" t="s">
        <v>4443</v>
      </c>
      <c r="O1665" s="2" t="s">
        <v>4444</v>
      </c>
      <c r="P1665" s="2" t="s">
        <v>2203</v>
      </c>
      <c r="Q1665" s="2" t="str">
        <f t="shared" si="14"/>
        <v>Bill Title: Climate Solutions Now Act of 2021, Bill Description: Requiring the State to reduce statewide greenhouse gas emissions by 60% from 2006 levels by 2030; requiring the State to achieve net-zero statewide greenhouse gas emissions by 2045; requiring the Maryland Department of Labor to adopt regulations establishing certain energy conservation requirements for certain buildings by July 1, 2022; establishing a goal of planting and helping to maintain in the State 5,000,000 sustainable trees of species native to the State by the end of 2030; terminating certain provisions of the Act; etc.. </v>
      </c>
      <c r="R1665" s="2" t="s">
        <v>4445</v>
      </c>
      <c r="S1665" s="2" t="s">
        <v>65</v>
      </c>
    </row>
    <row r="1666" ht="15.75" customHeight="1">
      <c r="A1666" s="2" t="s">
        <v>4430</v>
      </c>
      <c r="B1666" s="2" t="s">
        <v>4326</v>
      </c>
      <c r="C1666" s="2" t="s">
        <v>3815</v>
      </c>
      <c r="D1666" s="2" t="s">
        <v>3816</v>
      </c>
      <c r="E1666" s="2" t="s">
        <v>3817</v>
      </c>
      <c r="F1666" s="2" t="s">
        <v>4446</v>
      </c>
      <c r="G1666" s="2" t="s">
        <v>407</v>
      </c>
      <c r="I1666" s="2">
        <v>28.0</v>
      </c>
      <c r="K1666" s="2" t="s">
        <v>4432</v>
      </c>
      <c r="M1666" s="2" t="s">
        <v>4447</v>
      </c>
      <c r="N1666" s="2" t="s">
        <v>4448</v>
      </c>
      <c r="O1666" s="2" t="s">
        <v>342</v>
      </c>
      <c r="P1666" s="2" t="s">
        <v>90</v>
      </c>
      <c r="Q1666" s="2" t="str">
        <f t="shared" si="14"/>
        <v>Bill Title: Electric Generation - Transition From Fossil Fuels - Carbon Dioxide Emissions Rate and Transition Account, Bill Description: Prohibiting the carbon dioxide emissions rate for certain affected electric generating units from exceeding a certain amount; establishing the Fossil Fuel Community Transition Account to provide grants to certain individuals and communities; requiring the Department of Commerce to establish certain policies and procedures for the administration of the Account; requiring the Maryland Energy Administration to use the Maryland Strategic Energy Investment Fund to provide funding for the Account; etc.. </v>
      </c>
      <c r="R1666" s="2" t="s">
        <v>4449</v>
      </c>
      <c r="S1666" s="2" t="s">
        <v>260</v>
      </c>
    </row>
    <row r="1667" ht="15.75" customHeight="1">
      <c r="A1667" s="2" t="s">
        <v>4430</v>
      </c>
      <c r="B1667" s="2" t="s">
        <v>4326</v>
      </c>
      <c r="C1667" s="2" t="s">
        <v>3815</v>
      </c>
      <c r="D1667" s="2" t="s">
        <v>3816</v>
      </c>
      <c r="E1667" s="2" t="s">
        <v>3817</v>
      </c>
      <c r="F1667" s="2" t="s">
        <v>4450</v>
      </c>
      <c r="G1667" s="2" t="s">
        <v>407</v>
      </c>
      <c r="I1667" s="2">
        <v>26.0</v>
      </c>
      <c r="K1667" s="2" t="s">
        <v>4432</v>
      </c>
      <c r="M1667" s="2" t="s">
        <v>4451</v>
      </c>
      <c r="N1667" s="2" t="s">
        <v>4452</v>
      </c>
      <c r="O1667" s="2" t="s">
        <v>4453</v>
      </c>
      <c r="P1667" s="2" t="s">
        <v>226</v>
      </c>
      <c r="Q1667" s="2" t="str">
        <f t="shared" si="14"/>
        <v>Bill Title: Building Standards and Emissions Reductions – High Performance, State, and Local Government Buildings, State Operations, and Eligible Projects, Bill Description: Altering the definition of "high performance building" to include certain schools and public safety buildings and require that the building meet certain building standards; requiring the Department of General Services to establish a maximum acceptable global warming potential for certain categories of eligible materials used in certain eligible projects; requiring a unit of State government to specify the eligible materials that will be used in an eligible project in the solicitation for an eligible project; etc.. </v>
      </c>
      <c r="R1667" s="2" t="s">
        <v>4454</v>
      </c>
      <c r="S1667" s="2" t="s">
        <v>172</v>
      </c>
    </row>
    <row r="1668" ht="15.75" customHeight="1">
      <c r="A1668" s="2" t="s">
        <v>4430</v>
      </c>
      <c r="B1668" s="2" t="s">
        <v>4326</v>
      </c>
      <c r="C1668" s="2" t="s">
        <v>3815</v>
      </c>
      <c r="D1668" s="2" t="s">
        <v>3816</v>
      </c>
      <c r="E1668" s="2" t="s">
        <v>3817</v>
      </c>
      <c r="F1668" s="2" t="s">
        <v>4455</v>
      </c>
      <c r="G1668" s="2" t="s">
        <v>407</v>
      </c>
      <c r="I1668" s="2">
        <v>26.0</v>
      </c>
      <c r="K1668" s="2" t="s">
        <v>4432</v>
      </c>
      <c r="M1668" s="2" t="s">
        <v>4447</v>
      </c>
      <c r="N1668" s="2" t="s">
        <v>4448</v>
      </c>
      <c r="O1668" s="2" t="s">
        <v>4456</v>
      </c>
      <c r="P1668" s="2" t="s">
        <v>101</v>
      </c>
      <c r="Q1668" s="2" t="str">
        <f t="shared" si="14"/>
        <v>Bill Title: Electric Generation - Transition From Fossil Fuels - Carbon Dioxide Emissions Rate and Transition Account, Bill Description: Prohibiting the carbon dioxide emissions rate for certain affected electric generating units from exceeding a certain amount; establishing the Fossil Fuel Community Transition Account to provide grants to certain individuals and communities; requiring the Department of Commerce to establish certain policies and procedures for the administration of the Account; requiring the Maryland Energy Administration to use the Maryland Strategic Energy Investment Fund to provide funding for the Account; etc.. </v>
      </c>
      <c r="R1668" s="2" t="s">
        <v>4243</v>
      </c>
      <c r="S1668" s="2" t="s">
        <v>260</v>
      </c>
    </row>
    <row r="1669" ht="15.75" customHeight="1">
      <c r="A1669" s="2" t="s">
        <v>4430</v>
      </c>
      <c r="B1669" s="2" t="s">
        <v>4326</v>
      </c>
      <c r="C1669" s="2" t="s">
        <v>3815</v>
      </c>
      <c r="D1669" s="2" t="s">
        <v>3816</v>
      </c>
      <c r="E1669" s="2" t="s">
        <v>3817</v>
      </c>
      <c r="F1669" s="2" t="s">
        <v>4457</v>
      </c>
      <c r="G1669" s="2" t="s">
        <v>407</v>
      </c>
      <c r="I1669" s="2">
        <v>21.0</v>
      </c>
      <c r="K1669" s="2" t="s">
        <v>4432</v>
      </c>
      <c r="M1669" s="2" t="s">
        <v>4458</v>
      </c>
      <c r="N1669" s="2" t="s">
        <v>4459</v>
      </c>
      <c r="O1669" s="2" t="s">
        <v>4460</v>
      </c>
      <c r="P1669" s="2" t="s">
        <v>144</v>
      </c>
      <c r="Q1669" s="2" t="str">
        <f t="shared" si="14"/>
        <v>Bill Title: Electric Generation - Transition From Fossil Fuels - Carbon Dioxide Emissions Rate and Transition Plan and Fund (Maryland Coal Community Transition Act of 2021), Bill Description: Prohibiting the carbon dioxide emissions rate for certain affected electric generating units from exceeding 180 pounds per million British thermal units; establishing the Fossil Fuel Community Transition Fund to provide grants to certain individuals and communities; requiring the Maryland Department of Labor to establish certain policies and procedures for the administration of the Fund; requiring the Maryland Energy Administration to use the Maryland Strategic Energy Investment Fund to provide certain funding; etc.. </v>
      </c>
      <c r="R1669" s="2" t="s">
        <v>4461</v>
      </c>
      <c r="S1669" s="2" t="s">
        <v>172</v>
      </c>
    </row>
    <row r="1670" ht="15.75" customHeight="1">
      <c r="A1670" s="2" t="s">
        <v>4430</v>
      </c>
      <c r="B1670" s="2" t="s">
        <v>4326</v>
      </c>
      <c r="C1670" s="2" t="s">
        <v>3815</v>
      </c>
      <c r="D1670" s="2" t="s">
        <v>3816</v>
      </c>
      <c r="E1670" s="2" t="s">
        <v>3817</v>
      </c>
      <c r="F1670" s="2" t="s">
        <v>4462</v>
      </c>
      <c r="G1670" s="2" t="s">
        <v>407</v>
      </c>
      <c r="I1670" s="2">
        <v>16.0</v>
      </c>
      <c r="K1670" s="2" t="s">
        <v>4432</v>
      </c>
      <c r="M1670" s="2" t="s">
        <v>4463</v>
      </c>
      <c r="N1670" s="2" t="s">
        <v>4459</v>
      </c>
      <c r="O1670" s="2" t="s">
        <v>4464</v>
      </c>
      <c r="P1670" s="2" t="s">
        <v>4290</v>
      </c>
      <c r="Q1670" s="2" t="str">
        <f t="shared" si="14"/>
        <v>Bill Title: Electric Generation – Transition From Fossil Fuels – Carbon Dioxide Emissions Rate and Transition Plan and Fund (Maryland Coal Community Transition Act of 2021), Bill Description: Prohibiting the carbon dioxide emissions rate for certain affected electric generating units from exceeding 180 pounds per million British thermal units; establishing the Fossil Fuel Community Transition Fund to provide grants to certain individuals and communities; requiring the Maryland Department of Labor to establish certain policies and procedures for the administration of the Fund; requiring the Maryland Energy Administration to use the Maryland Strategic Energy Investment Fund to provide certain funding; etc.. </v>
      </c>
      <c r="R1670" s="2" t="s">
        <v>4465</v>
      </c>
      <c r="S1670" s="2" t="s">
        <v>172</v>
      </c>
    </row>
    <row r="1671" ht="15.75" customHeight="1">
      <c r="A1671" s="2" t="s">
        <v>4430</v>
      </c>
      <c r="B1671" s="2" t="s">
        <v>4326</v>
      </c>
      <c r="C1671" s="2" t="s">
        <v>3815</v>
      </c>
      <c r="D1671" s="2" t="s">
        <v>3816</v>
      </c>
      <c r="E1671" s="2" t="s">
        <v>3817</v>
      </c>
      <c r="F1671" s="2" t="s">
        <v>4466</v>
      </c>
      <c r="G1671" s="2" t="s">
        <v>407</v>
      </c>
      <c r="I1671" s="2">
        <v>13.0</v>
      </c>
      <c r="K1671" s="2" t="s">
        <v>4432</v>
      </c>
      <c r="M1671" s="2" t="s">
        <v>4467</v>
      </c>
      <c r="N1671" s="2" t="s">
        <v>4468</v>
      </c>
      <c r="O1671" s="2" t="s">
        <v>961</v>
      </c>
      <c r="P1671" s="2" t="s">
        <v>4290</v>
      </c>
      <c r="Q1671" s="2" t="str">
        <f t="shared" si="14"/>
        <v>Bill Title: Public School Construction - Fossil Fuel-Based Energy System Costs - Prohibition (Green School Construction Act of 2022), Bill Description: Prohibiting the Interagency Commission on School Construction from considering a new or replacement fossil fuel-based energy system as a construction or capital improvement cost.. </v>
      </c>
      <c r="R1671" s="2" t="s">
        <v>4469</v>
      </c>
      <c r="S1671" s="2" t="s">
        <v>44</v>
      </c>
    </row>
    <row r="1672" ht="15.75" customHeight="1">
      <c r="A1672" s="2" t="s">
        <v>4430</v>
      </c>
      <c r="B1672" s="2" t="s">
        <v>4326</v>
      </c>
      <c r="C1672" s="2" t="s">
        <v>3815</v>
      </c>
      <c r="D1672" s="2" t="s">
        <v>3816</v>
      </c>
      <c r="E1672" s="2" t="s">
        <v>3817</v>
      </c>
      <c r="F1672" s="2" t="s">
        <v>4470</v>
      </c>
      <c r="G1672" s="2" t="s">
        <v>407</v>
      </c>
      <c r="I1672" s="2">
        <v>13.0</v>
      </c>
      <c r="K1672" s="2" t="s">
        <v>4432</v>
      </c>
      <c r="M1672" s="2" t="s">
        <v>4471</v>
      </c>
      <c r="N1672" s="2" t="s">
        <v>4472</v>
      </c>
      <c r="O1672" s="2" t="s">
        <v>4473</v>
      </c>
      <c r="P1672" s="2" t="s">
        <v>36</v>
      </c>
      <c r="Q1672" s="2" t="str">
        <f t="shared" si="14"/>
        <v>Bill Title: Environment and Natural Resources - Complaints, Inspections, and Enforcement - Information Maintenance and Reporting, Bill Description: Requiring the Department of the Environment to receive and process complaints involving alleged violations of certain air and water quality requirements in a certain manner; requiring the Department to keep an electronic record of certain complaints for 10 years; requiring the Department Natural Resources to report, on or before September 30 each year, to the Governor and the General Assembly certain information relating to the enforcement of natural resources and conservation laws; etc.. </v>
      </c>
      <c r="R1672" s="2" t="s">
        <v>4474</v>
      </c>
      <c r="S1672" s="2" t="s">
        <v>172</v>
      </c>
    </row>
    <row r="1673" ht="15.75" customHeight="1">
      <c r="A1673" s="2" t="s">
        <v>4475</v>
      </c>
      <c r="B1673" s="2" t="s">
        <v>4326</v>
      </c>
      <c r="C1673" s="2" t="s">
        <v>3815</v>
      </c>
      <c r="D1673" s="2" t="s">
        <v>3816</v>
      </c>
      <c r="E1673" s="2" t="s">
        <v>3817</v>
      </c>
      <c r="F1673" s="2" t="s">
        <v>4476</v>
      </c>
      <c r="G1673" s="2" t="s">
        <v>407</v>
      </c>
      <c r="I1673" s="2">
        <v>61.0</v>
      </c>
      <c r="K1673" s="2" t="s">
        <v>4477</v>
      </c>
      <c r="M1673" s="2" t="s">
        <v>4478</v>
      </c>
      <c r="N1673" s="2" t="s">
        <v>4479</v>
      </c>
      <c r="O1673" s="2" t="s">
        <v>4480</v>
      </c>
      <c r="P1673" s="2" t="s">
        <v>101</v>
      </c>
      <c r="Q1673" s="2" t="str">
        <f t="shared" si="14"/>
        <v>Bill Title: Reducing Greenhouse Gas Emissions - Commercial and Residential Buildings, Bill Description: Requiring the Department of the Environment to establish building emissions standards for certain commercial and residential buildings; establishing the Building Energy Transition Implementation Task Force to study certain matters and develop a plan for funding the retrofit of certain buildings; and requiring the Maryland Department of Labor to update the Maryland Building Performance Standards.. </v>
      </c>
      <c r="R1673" s="2" t="s">
        <v>4358</v>
      </c>
      <c r="S1673" s="2" t="s">
        <v>65</v>
      </c>
    </row>
    <row r="1674" ht="15.75" customHeight="1">
      <c r="A1674" s="2" t="s">
        <v>4475</v>
      </c>
      <c r="B1674" s="2" t="s">
        <v>4326</v>
      </c>
      <c r="C1674" s="2" t="s">
        <v>3815</v>
      </c>
      <c r="D1674" s="2" t="s">
        <v>3816</v>
      </c>
      <c r="E1674" s="2" t="s">
        <v>3817</v>
      </c>
      <c r="F1674" s="2" t="s">
        <v>4481</v>
      </c>
      <c r="G1674" s="2" t="s">
        <v>407</v>
      </c>
      <c r="I1674" s="2">
        <v>55.0</v>
      </c>
      <c r="K1674" s="2" t="s">
        <v>4477</v>
      </c>
      <c r="M1674" s="2" t="s">
        <v>4482</v>
      </c>
      <c r="N1674" s="2" t="s">
        <v>4483</v>
      </c>
      <c r="O1674" s="2" t="s">
        <v>4484</v>
      </c>
      <c r="P1674" s="2" t="s">
        <v>1701</v>
      </c>
      <c r="Q1674" s="2" t="str">
        <f t="shared" si="14"/>
        <v>Bill Title: Comprehensive Climate Solutions, Bill Description: Requiring the State to reduce statewide greenhouse gas emissions through the use of various measures, including the alteration of statewide greenhouse gas emissions goals, the establishment of a net-zero statewide greenhouse gas emissions goal, requiring gas companies and electric companies to provide certain programs and services, and requiring electric companies to increase their annual incremental gross energy savings through certain programs and services; etc.. </v>
      </c>
      <c r="R1674" s="2" t="s">
        <v>4485</v>
      </c>
      <c r="S1674" s="2" t="s">
        <v>172</v>
      </c>
    </row>
    <row r="1675" ht="15.75" customHeight="1">
      <c r="A1675" s="2" t="s">
        <v>4475</v>
      </c>
      <c r="B1675" s="2" t="s">
        <v>4326</v>
      </c>
      <c r="C1675" s="2" t="s">
        <v>3815</v>
      </c>
      <c r="D1675" s="2" t="s">
        <v>3816</v>
      </c>
      <c r="E1675" s="2" t="s">
        <v>3817</v>
      </c>
      <c r="F1675" s="2" t="s">
        <v>4486</v>
      </c>
      <c r="G1675" s="2" t="s">
        <v>407</v>
      </c>
      <c r="I1675" s="2">
        <v>47.0</v>
      </c>
      <c r="K1675" s="2" t="s">
        <v>4477</v>
      </c>
      <c r="M1675" s="2" t="s">
        <v>4487</v>
      </c>
      <c r="N1675" s="2" t="s">
        <v>4488</v>
      </c>
      <c r="O1675" s="2" t="s">
        <v>100</v>
      </c>
      <c r="P1675" s="2" t="s">
        <v>1624</v>
      </c>
      <c r="Q1675" s="2" t="str">
        <f t="shared" si="14"/>
        <v>Bill Title: Electric Industry - Community Choice Energy - Pilot Program, Bill Description: Applying certain laws regarding net energy metering and community solar generating systems to customers served by a community choice aggregator; altering the circumstances under which counties and municipal corporations may act as an aggregator; establishing a certain Community Choice Aggregator Pilot Program; establishing a process by which, beginning on October 1, 2022, a certain county may form a community choice aggregator; requiring a certain county to develop a plan and give notice of a certain aggregation plan; etc.. </v>
      </c>
      <c r="R1675" s="2" t="s">
        <v>4489</v>
      </c>
      <c r="S1675" s="2" t="s">
        <v>65</v>
      </c>
    </row>
    <row r="1676" ht="15.75" customHeight="1">
      <c r="A1676" s="2" t="s">
        <v>4475</v>
      </c>
      <c r="B1676" s="2" t="s">
        <v>4326</v>
      </c>
      <c r="C1676" s="2" t="s">
        <v>3815</v>
      </c>
      <c r="D1676" s="2" t="s">
        <v>3816</v>
      </c>
      <c r="E1676" s="2" t="s">
        <v>3817</v>
      </c>
      <c r="F1676" s="2" t="s">
        <v>4490</v>
      </c>
      <c r="G1676" s="2" t="s">
        <v>407</v>
      </c>
      <c r="I1676" s="2">
        <v>44.0</v>
      </c>
      <c r="K1676" s="2" t="s">
        <v>4477</v>
      </c>
      <c r="M1676" s="2" t="s">
        <v>4491</v>
      </c>
      <c r="N1676" s="2" t="s">
        <v>4492</v>
      </c>
      <c r="O1676" s="2" t="s">
        <v>51</v>
      </c>
      <c r="P1676" s="2" t="s">
        <v>64</v>
      </c>
      <c r="Q1676" s="2" t="str">
        <f t="shared" si="14"/>
        <v>Bill Title: Electric Industry - Community Choice Energy, Bill Description: Applying certain laws regarding net energy metering and community solar generating systems to customers served by a community choice aggregator; repealing a provision that prohibits a county or municipal corporation from acting as an aggregator under certain circumstances; establishing a process by which, beginning October 1, 2021, a county or municipal corporation or group of counties or municipal corporations may form or join a community choice aggregator; etc.. </v>
      </c>
      <c r="R1676" s="2" t="s">
        <v>4493</v>
      </c>
      <c r="S1676" s="2" t="s">
        <v>65</v>
      </c>
    </row>
    <row r="1677" ht="15.75" customHeight="1">
      <c r="A1677" s="2" t="s">
        <v>4475</v>
      </c>
      <c r="B1677" s="2" t="s">
        <v>4326</v>
      </c>
      <c r="C1677" s="2" t="s">
        <v>3815</v>
      </c>
      <c r="D1677" s="2" t="s">
        <v>3816</v>
      </c>
      <c r="E1677" s="2" t="s">
        <v>3817</v>
      </c>
      <c r="F1677" s="2" t="s">
        <v>4494</v>
      </c>
      <c r="G1677" s="2" t="s">
        <v>407</v>
      </c>
      <c r="I1677" s="2">
        <v>34.0</v>
      </c>
      <c r="K1677" s="2" t="s">
        <v>4477</v>
      </c>
      <c r="M1677" s="2" t="s">
        <v>4495</v>
      </c>
      <c r="N1677" s="2" t="s">
        <v>4496</v>
      </c>
      <c r="O1677" s="2" t="s">
        <v>4497</v>
      </c>
      <c r="P1677" s="2" t="s">
        <v>4498</v>
      </c>
      <c r="Q1677" s="2" t="str">
        <f t="shared" si="14"/>
        <v>Bill Title: Climate Crisis and Environmental Justice Act, Bill Description: Requiring the State to reduce greenhouse gas emissions through various measures, including altering statewide greenhouse gas emissions reduction requirements so that after 2040 statewide greenhouse gas emissions are net negative; requiring the Department of the Environment to adopt a plan for the reduction of greenhouse gas emissions by December 31, 2022; establishing a Climate Crisis Council to develop a plan to meet the reduction targets set out in the Act; establishing a greenhouse gas pollution fee on certain fuels; etc.. </v>
      </c>
      <c r="R1677" s="2" t="s">
        <v>4499</v>
      </c>
      <c r="S1677" s="2" t="s">
        <v>172</v>
      </c>
    </row>
    <row r="1678" ht="15.75" customHeight="1">
      <c r="A1678" s="2" t="s">
        <v>4475</v>
      </c>
      <c r="B1678" s="2" t="s">
        <v>4326</v>
      </c>
      <c r="C1678" s="2" t="s">
        <v>3815</v>
      </c>
      <c r="D1678" s="2" t="s">
        <v>3816</v>
      </c>
      <c r="E1678" s="2" t="s">
        <v>3817</v>
      </c>
      <c r="F1678" s="2" t="s">
        <v>4500</v>
      </c>
      <c r="G1678" s="2" t="s">
        <v>407</v>
      </c>
      <c r="I1678" s="2">
        <v>32.0</v>
      </c>
      <c r="K1678" s="2" t="s">
        <v>4477</v>
      </c>
      <c r="M1678" s="2" t="s">
        <v>4501</v>
      </c>
      <c r="N1678" s="2" t="s">
        <v>4502</v>
      </c>
      <c r="O1678" s="2" t="s">
        <v>4503</v>
      </c>
      <c r="P1678" s="2" t="s">
        <v>1098</v>
      </c>
      <c r="Q1678" s="2" t="str">
        <f t="shared" si="14"/>
        <v>Bill Title: Climate Crisis and Education Act, Bill Description: Establishing a Climate Crisis Initiative in the Department of the Environment for certain purposes; establishing a greenhouse gas reduction target of 60% from 2006 levels by 2030 and net-zero by 2045; establishing a Climate Crisis Council to develop a plan to reach the reduction targets and submit it to the General Assembly by December 31, 2022; requiring the Council to have the plan verified in a certain manner; requiring a greenhouse gas pollution fee on all fossil fuels brought into the State for combustion in the State; etc.. </v>
      </c>
      <c r="R1678" s="2" t="s">
        <v>4504</v>
      </c>
      <c r="S1678" s="2" t="s">
        <v>172</v>
      </c>
    </row>
    <row r="1679" ht="15.75" customHeight="1">
      <c r="A1679" s="2" t="s">
        <v>4475</v>
      </c>
      <c r="B1679" s="2" t="s">
        <v>4326</v>
      </c>
      <c r="C1679" s="2" t="s">
        <v>3815</v>
      </c>
      <c r="D1679" s="2" t="s">
        <v>3816</v>
      </c>
      <c r="E1679" s="2" t="s">
        <v>3817</v>
      </c>
      <c r="F1679" s="2" t="s">
        <v>4505</v>
      </c>
      <c r="G1679" s="2" t="s">
        <v>407</v>
      </c>
      <c r="I1679" s="2">
        <v>26.0</v>
      </c>
      <c r="K1679" s="2" t="s">
        <v>4477</v>
      </c>
      <c r="M1679" s="2" t="s">
        <v>4506</v>
      </c>
      <c r="N1679" s="2" t="s">
        <v>4507</v>
      </c>
      <c r="O1679" s="2" t="s">
        <v>4508</v>
      </c>
      <c r="P1679" s="2" t="s">
        <v>410</v>
      </c>
      <c r="Q1679" s="2" t="str">
        <f t="shared" si="14"/>
        <v>Bill Title: Environment - Climate Crisis and Education Act, Bill Description: Establishing a Climate Crisis Initiative in the Department of the Environment for certain purposes; requiring the Secretary of the Environment to administer certain schedules of greenhouse gas pollution fees; requiring the Secretary to delegate certain collection and benefit functions to the Comptroller; requiring the Comptroller to carry out certain functions; requiring the collection of a certain greenhouse gas pollution fee on certain fuels for certain purposes; etc.. </v>
      </c>
      <c r="R1679" s="2" t="s">
        <v>4509</v>
      </c>
      <c r="S1679" s="2" t="s">
        <v>65</v>
      </c>
    </row>
    <row r="1680" ht="15.75" customHeight="1">
      <c r="A1680" s="2" t="s">
        <v>4475</v>
      </c>
      <c r="B1680" s="2" t="s">
        <v>4326</v>
      </c>
      <c r="C1680" s="2" t="s">
        <v>3815</v>
      </c>
      <c r="D1680" s="2" t="s">
        <v>3816</v>
      </c>
      <c r="E1680" s="2" t="s">
        <v>3817</v>
      </c>
      <c r="F1680" s="2" t="s">
        <v>4510</v>
      </c>
      <c r="G1680" s="2" t="s">
        <v>407</v>
      </c>
      <c r="I1680" s="2">
        <v>25.0</v>
      </c>
      <c r="K1680" s="2" t="s">
        <v>4477</v>
      </c>
      <c r="M1680" s="2" t="s">
        <v>4495</v>
      </c>
      <c r="N1680" s="2" t="s">
        <v>4511</v>
      </c>
      <c r="O1680" s="2" t="s">
        <v>4497</v>
      </c>
      <c r="P1680" s="2" t="s">
        <v>1098</v>
      </c>
      <c r="Q1680" s="2" t="str">
        <f t="shared" si="14"/>
        <v>Bill Title: Climate Crisis and Environmental Justice Act, Bill Description: Requiring the State to reduce greenhouse gas emissions through various measures, including altering statewide greenhouse gas emissions reduction requirements so that after 2040 statewide greenhouse gas emissions are net negative; requiring the Department of the Environment to adopt a plan for the reduction of statewide greenhouse gas emissions by December 31, 2022; establishing a Climate Crisis Council to develop a plan to meet the reduction targets set out in the Act; and establishing a greenhouse gas pollution fee on certain fuels.. </v>
      </c>
      <c r="R1680" s="2" t="s">
        <v>4512</v>
      </c>
      <c r="S1680" s="2" t="s">
        <v>172</v>
      </c>
    </row>
    <row r="1681" ht="15.75" customHeight="1">
      <c r="A1681" s="2" t="s">
        <v>4475</v>
      </c>
      <c r="B1681" s="2" t="s">
        <v>4326</v>
      </c>
      <c r="C1681" s="2" t="s">
        <v>3815</v>
      </c>
      <c r="D1681" s="2" t="s">
        <v>3816</v>
      </c>
      <c r="E1681" s="2" t="s">
        <v>3817</v>
      </c>
      <c r="F1681" s="2" t="s">
        <v>4513</v>
      </c>
      <c r="G1681" s="2" t="s">
        <v>407</v>
      </c>
      <c r="I1681" s="2">
        <v>25.0</v>
      </c>
      <c r="K1681" s="2" t="s">
        <v>4477</v>
      </c>
      <c r="M1681" s="2" t="s">
        <v>4514</v>
      </c>
      <c r="N1681" s="2" t="s">
        <v>4515</v>
      </c>
      <c r="O1681" s="2" t="s">
        <v>4516</v>
      </c>
      <c r="P1681" s="2" t="s">
        <v>101</v>
      </c>
      <c r="Q1681" s="2" t="str">
        <f t="shared" si="14"/>
        <v>Bill Title: Department of the Environment – Zero–Emission Medium and Heavy Duty Vehicles – Regulations (Zero–Emission Truck Act of 2022), Bill Description: Requiring the Department of the Environment to adopt regulations on or before December 1, 2022, establishing requirements for the sale of new zero-emission medium and heavy duty vehicles in the State.. </v>
      </c>
      <c r="R1681" s="2" t="s">
        <v>4517</v>
      </c>
      <c r="S1681" s="2" t="s">
        <v>79</v>
      </c>
    </row>
    <row r="1682" ht="15.75" customHeight="1">
      <c r="A1682" s="2" t="s">
        <v>4475</v>
      </c>
      <c r="B1682" s="2" t="s">
        <v>4326</v>
      </c>
      <c r="C1682" s="2" t="s">
        <v>3815</v>
      </c>
      <c r="D1682" s="2" t="s">
        <v>3816</v>
      </c>
      <c r="E1682" s="2" t="s">
        <v>3817</v>
      </c>
      <c r="F1682" s="2" t="s">
        <v>4518</v>
      </c>
      <c r="G1682" s="2" t="s">
        <v>407</v>
      </c>
      <c r="I1682" s="2">
        <v>22.0</v>
      </c>
      <c r="K1682" s="2" t="s">
        <v>4477</v>
      </c>
      <c r="M1682" s="2" t="s">
        <v>4519</v>
      </c>
      <c r="N1682" s="2" t="s">
        <v>4507</v>
      </c>
      <c r="O1682" s="2" t="s">
        <v>4520</v>
      </c>
      <c r="P1682" s="2" t="s">
        <v>1098</v>
      </c>
      <c r="Q1682" s="2" t="str">
        <f t="shared" si="14"/>
        <v>Bill Title: Environment – Climate Crisis and Education Act, Bill Description: Establishing a Climate Crisis Initiative in the Department of the Environment for certain purposes; requiring the Secretary of the Environment to administer certain schedules of greenhouse gas pollution fees; requiring the Secretary to delegate certain collection and benefit functions to the Comptroller; requiring the Comptroller to carry out certain functions; requiring the collection of a certain greenhouse gas pollution fee on certain fuels for certain purposes; etc.. </v>
      </c>
      <c r="R1682" s="2" t="s">
        <v>4521</v>
      </c>
      <c r="S1682" s="2" t="s">
        <v>65</v>
      </c>
    </row>
    <row r="1683" ht="15.75" customHeight="1">
      <c r="A1683" s="2" t="s">
        <v>4475</v>
      </c>
      <c r="B1683" s="2" t="s">
        <v>4326</v>
      </c>
      <c r="C1683" s="2" t="s">
        <v>3815</v>
      </c>
      <c r="D1683" s="2" t="s">
        <v>3816</v>
      </c>
      <c r="E1683" s="2" t="s">
        <v>3817</v>
      </c>
      <c r="F1683" s="2" t="s">
        <v>4522</v>
      </c>
      <c r="G1683" s="2" t="s">
        <v>407</v>
      </c>
      <c r="I1683" s="2">
        <v>19.0</v>
      </c>
      <c r="K1683" s="2" t="s">
        <v>4477</v>
      </c>
      <c r="M1683" s="2" t="s">
        <v>4523</v>
      </c>
      <c r="N1683" s="2" t="s">
        <v>4524</v>
      </c>
      <c r="O1683" s="2" t="s">
        <v>4525</v>
      </c>
      <c r="P1683" s="2" t="s">
        <v>478</v>
      </c>
      <c r="Q1683" s="2" t="str">
        <f t="shared" si="14"/>
        <v>Bill Title: Utility Regulation - Consideration of Climate and Labor, Bill Description: Requiring the Secretary of the Environment to prepare a certain recommendation in connection with certain issues considered by the Public Service Commission; requiring the Secretary of Natural Resources to incorporate an evaluation of the impact of certain electric power plants on climate change into the Power Plant Research Program; requiring the Commission to consider the maintenance of fair and stable labor standards and the protection of the global climate in supervising and regulating certain public service companies; etc.. </v>
      </c>
      <c r="R1683" s="2" t="s">
        <v>4526</v>
      </c>
      <c r="S1683" s="2" t="s">
        <v>172</v>
      </c>
    </row>
    <row r="1684" ht="15.75" customHeight="1">
      <c r="A1684" s="2" t="s">
        <v>4475</v>
      </c>
      <c r="B1684" s="2" t="s">
        <v>4326</v>
      </c>
      <c r="C1684" s="2" t="s">
        <v>3815</v>
      </c>
      <c r="D1684" s="2" t="s">
        <v>3816</v>
      </c>
      <c r="E1684" s="2" t="s">
        <v>3817</v>
      </c>
      <c r="F1684" s="2" t="s">
        <v>4527</v>
      </c>
      <c r="G1684" s="2" t="s">
        <v>407</v>
      </c>
      <c r="I1684" s="2">
        <v>18.0</v>
      </c>
      <c r="K1684" s="2" t="s">
        <v>4477</v>
      </c>
      <c r="M1684" s="2" t="s">
        <v>4501</v>
      </c>
      <c r="N1684" s="2" t="s">
        <v>4502</v>
      </c>
      <c r="O1684" s="2" t="s">
        <v>4528</v>
      </c>
      <c r="P1684" s="2" t="s">
        <v>4290</v>
      </c>
      <c r="Q1684" s="2" t="str">
        <f t="shared" si="14"/>
        <v>Bill Title: Climate Crisis and Education Act, Bill Description: Establishing a Climate Crisis Initiative in the Department of the Environment for certain purposes; establishing a greenhouse gas reduction target of 60% from 2006 levels by 2030 and net-zero by 2045; establishing a Climate Crisis Council to develop a plan to reach the reduction targets and submit it to the General Assembly by December 31, 2022; requiring the Council to have the plan verified in a certain manner; requiring a greenhouse gas pollution fee on all fossil fuels brought into the State for combustion in the State; etc.. </v>
      </c>
      <c r="R1684" s="2" t="s">
        <v>4529</v>
      </c>
      <c r="S1684" s="2" t="s">
        <v>172</v>
      </c>
    </row>
    <row r="1685" ht="15.75" customHeight="1">
      <c r="A1685" s="2" t="s">
        <v>4475</v>
      </c>
      <c r="B1685" s="2" t="s">
        <v>4326</v>
      </c>
      <c r="C1685" s="2" t="s">
        <v>3815</v>
      </c>
      <c r="D1685" s="2" t="s">
        <v>3816</v>
      </c>
      <c r="E1685" s="2" t="s">
        <v>3817</v>
      </c>
      <c r="F1685" s="2" t="s">
        <v>4530</v>
      </c>
      <c r="G1685" s="2" t="s">
        <v>407</v>
      </c>
      <c r="I1685" s="2">
        <v>18.0</v>
      </c>
      <c r="K1685" s="2" t="s">
        <v>4477</v>
      </c>
      <c r="M1685" s="2" t="s">
        <v>4523</v>
      </c>
      <c r="N1685" s="2" t="s">
        <v>4524</v>
      </c>
      <c r="O1685" s="2" t="s">
        <v>2022</v>
      </c>
      <c r="P1685" s="2" t="s">
        <v>291</v>
      </c>
      <c r="Q1685" s="2" t="str">
        <f t="shared" si="14"/>
        <v>Bill Title: Utility Regulation - Consideration of Climate and Labor, Bill Description: Requiring the Secretary of the Environment to prepare a certain recommendation in connection with certain issues considered by the Public Service Commission; requiring the Secretary of Natural Resources to incorporate an evaluation of the impact of certain electric power plants on climate change into the Power Plant Research Program; requiring the Commission to consider the maintenance of fair and stable labor standards and the protection of the global climate in supervising and regulating certain public service companies; etc.. </v>
      </c>
      <c r="R1685" s="2" t="s">
        <v>4531</v>
      </c>
      <c r="S1685" s="2" t="s">
        <v>172</v>
      </c>
    </row>
    <row r="1686" ht="15.75" customHeight="1">
      <c r="A1686" s="2" t="s">
        <v>4475</v>
      </c>
      <c r="B1686" s="2" t="s">
        <v>4326</v>
      </c>
      <c r="C1686" s="2" t="s">
        <v>3815</v>
      </c>
      <c r="D1686" s="2" t="s">
        <v>3816</v>
      </c>
      <c r="E1686" s="2" t="s">
        <v>3817</v>
      </c>
      <c r="F1686" s="2" t="s">
        <v>4532</v>
      </c>
      <c r="G1686" s="2" t="s">
        <v>407</v>
      </c>
      <c r="I1686" s="2">
        <v>17.0</v>
      </c>
      <c r="K1686" s="2" t="s">
        <v>4477</v>
      </c>
      <c r="M1686" s="2" t="s">
        <v>4533</v>
      </c>
      <c r="N1686" s="2" t="s">
        <v>4534</v>
      </c>
      <c r="O1686" s="2" t="s">
        <v>441</v>
      </c>
      <c r="P1686" s="2" t="s">
        <v>1624</v>
      </c>
      <c r="Q1686" s="2" t="str">
        <f t="shared" si="14"/>
        <v>Bill Title: Maryland Transit Administration - Conversion to Zero-Emission Buses (Zero-Emission Bus Transition Act), Bill Description: Prohibiting, beginning in fiscal year 2023, the Maryland Transit Administration from purchasing buses for the Administration's State transit bus fleet that are not zero-emission buses; requiring the Administration, on or before January 1, 2022, and each January 1 thereafter, to submit a report to certain committees of the General Assembly on the implementation of the Act; requiring the report to include a schedule for converting to zero-emission buses and a plan for transitioning any adversely affected State employees; etc.. </v>
      </c>
      <c r="R1686" s="2" t="s">
        <v>4535</v>
      </c>
      <c r="S1686" s="2" t="s">
        <v>172</v>
      </c>
    </row>
    <row r="1687" ht="15.75" customHeight="1">
      <c r="A1687" s="2" t="s">
        <v>4475</v>
      </c>
      <c r="B1687" s="2" t="s">
        <v>4326</v>
      </c>
      <c r="C1687" s="2" t="s">
        <v>3815</v>
      </c>
      <c r="D1687" s="2" t="s">
        <v>3816</v>
      </c>
      <c r="E1687" s="2" t="s">
        <v>3817</v>
      </c>
      <c r="F1687" s="2" t="s">
        <v>4536</v>
      </c>
      <c r="G1687" s="2" t="s">
        <v>407</v>
      </c>
      <c r="I1687" s="2">
        <v>14.0</v>
      </c>
      <c r="K1687" s="2" t="s">
        <v>4477</v>
      </c>
      <c r="M1687" s="2" t="s">
        <v>4537</v>
      </c>
      <c r="N1687" s="2" t="s">
        <v>4538</v>
      </c>
      <c r="O1687" s="2" t="s">
        <v>35</v>
      </c>
      <c r="P1687" s="2" t="s">
        <v>4539</v>
      </c>
      <c r="Q1687" s="2" t="str">
        <f t="shared" si="14"/>
        <v>Bill Title: Electricity - Standard Offer Service - Renewable Energy, Bill Description: Requiring an electric company to contract for renewable energy credits and electricity generated from certain Tier 1 renewable sources to meet a portion of the renewable energy portfolio standard for the electric company starting in 2023; authorizing an electric company to receive annual remuneration for contracts; authorizing an electric company to account for the purchase of contracts as a regulatory asset, but prohibiting the collection of an additional return on the regulatory asset; applying the Act prospectively; etc.. </v>
      </c>
      <c r="R1687" s="2" t="s">
        <v>4540</v>
      </c>
      <c r="S1687" s="2" t="s">
        <v>44</v>
      </c>
    </row>
    <row r="1688" ht="15.75" customHeight="1">
      <c r="A1688" s="2" t="s">
        <v>4475</v>
      </c>
      <c r="B1688" s="2" t="s">
        <v>4326</v>
      </c>
      <c r="C1688" s="2" t="s">
        <v>3815</v>
      </c>
      <c r="D1688" s="2" t="s">
        <v>3816</v>
      </c>
      <c r="E1688" s="2" t="s">
        <v>3817</v>
      </c>
      <c r="F1688" s="2" t="s">
        <v>4541</v>
      </c>
      <c r="G1688" s="2" t="s">
        <v>407</v>
      </c>
      <c r="I1688" s="2">
        <v>14.0</v>
      </c>
      <c r="K1688" s="2" t="s">
        <v>4477</v>
      </c>
      <c r="M1688" s="2" t="s">
        <v>4542</v>
      </c>
      <c r="N1688" s="2" t="s">
        <v>4543</v>
      </c>
      <c r="O1688" s="2" t="s">
        <v>51</v>
      </c>
      <c r="P1688" s="2" t="s">
        <v>291</v>
      </c>
      <c r="Q1688" s="2" t="str">
        <f t="shared" si="14"/>
        <v>Bill Title: Long-Term Power Purchase Agreements for Renewable Energy Workgroup and Minority-Owned and Women-Owned Businesses Study, Bill Description: Establishing the Long-Term Power Purchase Agreements for Renewable Energy Workgroup to review certain long-term contracts and power purchase agreements for renewable energy, study the feasibility of implementing long-term power purchase agreements for renewable energy contracts in the State, and report its findings and recommendations by December 1, 2022; requiring a certain certification agency in consultation with other entities in the State to initiate a certain study on the renewable energy industry; etc.. </v>
      </c>
      <c r="R1688" s="2" t="s">
        <v>4544</v>
      </c>
      <c r="S1688" s="2" t="s">
        <v>44</v>
      </c>
    </row>
    <row r="1689" ht="15.75" customHeight="1">
      <c r="A1689" s="2" t="s">
        <v>4475</v>
      </c>
      <c r="B1689" s="2" t="s">
        <v>4326</v>
      </c>
      <c r="C1689" s="2" t="s">
        <v>3815</v>
      </c>
      <c r="D1689" s="2" t="s">
        <v>3816</v>
      </c>
      <c r="E1689" s="2" t="s">
        <v>3817</v>
      </c>
      <c r="F1689" s="2" t="s">
        <v>4545</v>
      </c>
      <c r="G1689" s="2" t="s">
        <v>407</v>
      </c>
      <c r="I1689" s="2">
        <v>14.0</v>
      </c>
      <c r="K1689" s="2" t="s">
        <v>4477</v>
      </c>
      <c r="M1689" s="2" t="s">
        <v>4523</v>
      </c>
      <c r="N1689" s="2" t="s">
        <v>4524</v>
      </c>
      <c r="O1689" s="2" t="s">
        <v>3193</v>
      </c>
      <c r="P1689" s="2" t="s">
        <v>40</v>
      </c>
      <c r="Q1689" s="2" t="str">
        <f t="shared" si="14"/>
        <v>Bill Title: Utility Regulation - Consideration of Climate and Labor, Bill Description: Requiring the Secretary of the Environment to prepare a certain recommendation in connection with certain issues considered by the Public Service Commission; requiring the Secretary of Natural Resources to incorporate an evaluation of the impact of certain electric power plants on climate change into the Power Plant Research Program; requiring the Commission to consider the maintenance of fair and stable labor standards and the protection of the global climate in supervising and regulating certain public service companies; etc.. </v>
      </c>
      <c r="R1689" s="2" t="s">
        <v>4546</v>
      </c>
      <c r="S1689" s="2" t="s">
        <v>172</v>
      </c>
    </row>
    <row r="1690" ht="15.75" customHeight="1">
      <c r="A1690" s="2" t="s">
        <v>4475</v>
      </c>
      <c r="B1690" s="2" t="s">
        <v>4326</v>
      </c>
      <c r="C1690" s="2" t="s">
        <v>3815</v>
      </c>
      <c r="D1690" s="2" t="s">
        <v>3816</v>
      </c>
      <c r="E1690" s="2" t="s">
        <v>3817</v>
      </c>
      <c r="F1690" s="2" t="s">
        <v>4547</v>
      </c>
      <c r="G1690" s="2" t="s">
        <v>407</v>
      </c>
      <c r="I1690" s="2">
        <v>13.0</v>
      </c>
      <c r="K1690" s="2" t="s">
        <v>4477</v>
      </c>
      <c r="M1690" s="2" t="s">
        <v>4523</v>
      </c>
      <c r="N1690" s="2" t="s">
        <v>4524</v>
      </c>
      <c r="O1690" s="2" t="s">
        <v>3193</v>
      </c>
      <c r="P1690" s="2" t="s">
        <v>478</v>
      </c>
      <c r="Q1690" s="2" t="str">
        <f t="shared" si="14"/>
        <v>Bill Title: Utility Regulation - Consideration of Climate and Labor, Bill Description: Requiring the Secretary of the Environment to prepare a certain recommendation in connection with certain issues considered by the Public Service Commission; requiring the Secretary of Natural Resources to incorporate an evaluation of the impact of certain electric power plants on climate change into the Power Plant Research Program; requiring the Commission to consider the maintenance of fair and stable labor standards and the protection of the global climate in supervising and regulating certain public service companies; etc.. </v>
      </c>
      <c r="R1690" s="2" t="s">
        <v>4548</v>
      </c>
      <c r="S1690" s="2" t="s">
        <v>172</v>
      </c>
    </row>
    <row r="1691" ht="15.75" customHeight="1">
      <c r="A1691" s="2" t="s">
        <v>4475</v>
      </c>
      <c r="B1691" s="2" t="s">
        <v>4326</v>
      </c>
      <c r="C1691" s="2" t="s">
        <v>3815</v>
      </c>
      <c r="D1691" s="2" t="s">
        <v>3816</v>
      </c>
      <c r="E1691" s="2" t="s">
        <v>3817</v>
      </c>
      <c r="F1691" s="2" t="s">
        <v>4549</v>
      </c>
      <c r="G1691" s="2" t="s">
        <v>407</v>
      </c>
      <c r="I1691" s="2">
        <v>13.0</v>
      </c>
      <c r="K1691" s="2" t="s">
        <v>4477</v>
      </c>
      <c r="M1691" s="2" t="s">
        <v>4550</v>
      </c>
      <c r="N1691" s="2" t="s">
        <v>4551</v>
      </c>
      <c r="O1691" s="2" t="s">
        <v>100</v>
      </c>
      <c r="P1691" s="2" t="s">
        <v>1098</v>
      </c>
      <c r="Q1691" s="2" t="str">
        <f t="shared" si="14"/>
        <v>Bill Title: Certificate of Public Convenience and Necessity - Electric Facilities - Study and Procedures, Bill Description: Requiring the Secretary of Natural Resources to require the Department of Natural Resources within 60 days of the filing of a certain application with the Public Service Commission to complete a certain independent environmental and socioeconomic project assessment report and any other additional required study; requiring the Secretary of Natural Resources and the Secretary of the Environment to forward certain information to the Public Service Commission in accordance with a certain procedural schedule adopted by the Commission; etc.. </v>
      </c>
      <c r="R1691" s="2" t="s">
        <v>4552</v>
      </c>
      <c r="S1691" s="2" t="s">
        <v>31</v>
      </c>
    </row>
    <row r="1692" ht="15.75" customHeight="1">
      <c r="A1692" s="2" t="s">
        <v>4475</v>
      </c>
      <c r="B1692" s="2" t="s">
        <v>4326</v>
      </c>
      <c r="C1692" s="2" t="s">
        <v>3815</v>
      </c>
      <c r="D1692" s="2" t="s">
        <v>3816</v>
      </c>
      <c r="E1692" s="2" t="s">
        <v>3817</v>
      </c>
      <c r="F1692" s="2" t="s">
        <v>4553</v>
      </c>
      <c r="G1692" s="2" t="s">
        <v>407</v>
      </c>
      <c r="I1692" s="2">
        <v>12.0</v>
      </c>
      <c r="K1692" s="2" t="s">
        <v>4477</v>
      </c>
      <c r="M1692" s="2" t="s">
        <v>4554</v>
      </c>
      <c r="N1692" s="2" t="s">
        <v>4555</v>
      </c>
      <c r="O1692" s="2" t="s">
        <v>35</v>
      </c>
      <c r="P1692" s="2" t="s">
        <v>765</v>
      </c>
      <c r="Q1692" s="2" t="str">
        <f t="shared" si="14"/>
        <v>Bill Title: Public School Construction and State Buildings - Use of Geothermal Energy, Bill Description: Prohibiting the Interagency Commission on School Construction from approving the construction of a public school unless a geothermal energy system will be installed in the school building; requiring the State to install a geothermal energy system in each State building constructed by the State; and altering certain requirements for certain standards established by the Department of General Services in cooperation with the Maryland Energy Administration.. </v>
      </c>
      <c r="R1692" s="2" t="s">
        <v>4556</v>
      </c>
      <c r="S1692" s="2" t="s">
        <v>44</v>
      </c>
    </row>
    <row r="1693" ht="15.75" customHeight="1">
      <c r="A1693" s="2" t="s">
        <v>4475</v>
      </c>
      <c r="B1693" s="2" t="s">
        <v>4326</v>
      </c>
      <c r="C1693" s="2" t="s">
        <v>3815</v>
      </c>
      <c r="D1693" s="2" t="s">
        <v>3816</v>
      </c>
      <c r="E1693" s="2" t="s">
        <v>3817</v>
      </c>
      <c r="F1693" s="2" t="s">
        <v>4557</v>
      </c>
      <c r="G1693" s="2" t="s">
        <v>407</v>
      </c>
      <c r="I1693" s="2">
        <v>12.0</v>
      </c>
      <c r="K1693" s="2" t="s">
        <v>4477</v>
      </c>
      <c r="M1693" s="2" t="s">
        <v>4558</v>
      </c>
      <c r="N1693" s="2" t="s">
        <v>4559</v>
      </c>
      <c r="O1693" s="2" t="s">
        <v>1922</v>
      </c>
      <c r="P1693" s="2" t="s">
        <v>478</v>
      </c>
      <c r="Q1693" s="2" t="str">
        <f t="shared" si="14"/>
        <v>Bill Title: Retail Service Stations – New Construction – Setbacks and Electric Charging Stations, Bill Description: Establishing certain requirements for approval of construction of a new retail service station on or after October 1, 2022, including a setback requirement and the construction of a certain number of electric charging stations; and requiring approving bodies to adopt regulations to carry out the Act on or before January 1, 2023.. </v>
      </c>
      <c r="R1693" s="2" t="s">
        <v>4526</v>
      </c>
      <c r="S1693" s="2" t="s">
        <v>79</v>
      </c>
    </row>
    <row r="1694" ht="15.75" customHeight="1">
      <c r="A1694" s="2" t="s">
        <v>4475</v>
      </c>
      <c r="B1694" s="2" t="s">
        <v>4326</v>
      </c>
      <c r="C1694" s="2" t="s">
        <v>3815</v>
      </c>
      <c r="D1694" s="2" t="s">
        <v>3816</v>
      </c>
      <c r="E1694" s="2" t="s">
        <v>3817</v>
      </c>
      <c r="F1694" s="2" t="s">
        <v>4560</v>
      </c>
      <c r="G1694" s="2" t="s">
        <v>407</v>
      </c>
      <c r="I1694" s="2">
        <v>12.0</v>
      </c>
      <c r="K1694" s="2" t="s">
        <v>4477</v>
      </c>
      <c r="M1694" s="2" t="s">
        <v>4561</v>
      </c>
      <c r="N1694" s="2" t="s">
        <v>4562</v>
      </c>
      <c r="O1694" s="2" t="s">
        <v>100</v>
      </c>
      <c r="P1694" s="2" t="s">
        <v>410</v>
      </c>
      <c r="Q1694" s="2" t="str">
        <f t="shared" si="14"/>
        <v>Bill Title: Maryland Paint Stewardship, Bill Description: Requiring producers of architectural paint or a representative organization to submit a plan for the establishment of a Paint Stewardship Program to the Department of the Environment on or before January 1, 2023, and in accordance with certain requirements; requiring the Department to review and approve certain plans, including a certain assessment, submitted in accordance with the Paint Stewardship Program; prohibiting the sale of certain architectural paint under certain circumstances beginning on a certain date; etc.. </v>
      </c>
      <c r="R1694" s="2" t="s">
        <v>4563</v>
      </c>
    </row>
    <row r="1695" ht="15.75" customHeight="1">
      <c r="A1695" s="2" t="s">
        <v>4475</v>
      </c>
      <c r="B1695" s="2" t="s">
        <v>4326</v>
      </c>
      <c r="C1695" s="2" t="s">
        <v>3815</v>
      </c>
      <c r="D1695" s="2" t="s">
        <v>3816</v>
      </c>
      <c r="E1695" s="2" t="s">
        <v>3817</v>
      </c>
      <c r="F1695" s="2" t="s">
        <v>4564</v>
      </c>
      <c r="G1695" s="2" t="s">
        <v>407</v>
      </c>
      <c r="I1695" s="2">
        <v>12.0</v>
      </c>
      <c r="K1695" s="2" t="s">
        <v>4477</v>
      </c>
      <c r="M1695" s="2" t="s">
        <v>4212</v>
      </c>
      <c r="N1695" s="2" t="s">
        <v>4565</v>
      </c>
      <c r="O1695" s="2" t="s">
        <v>103</v>
      </c>
      <c r="P1695" s="2" t="s">
        <v>275</v>
      </c>
      <c r="Q1695" s="2" t="str">
        <f t="shared" si="14"/>
        <v>Bill Title: Renewable Energy Portfolio Standard and Geothermal Heating and Cooling Systems, Bill Description: Altering the renewable energy portfolio standard in certain years to require a certain percentage of energy from Tier 1 renewable sources each year to be derived from certain geothermal heating and cooling systems; requiring that a certain percentage of energy required to be derived from certain geothermal heating and cooling systems be from systems installed on certain property; altering the methods for calculating certain energy savings; providing for the regulation and enforcement of certain requirements by the Department of Labor; etc.. </v>
      </c>
      <c r="R1695" s="2" t="s">
        <v>4390</v>
      </c>
      <c r="S1695" s="2" t="s">
        <v>44</v>
      </c>
    </row>
    <row r="1696" ht="15.75" customHeight="1">
      <c r="A1696" s="2" t="s">
        <v>4475</v>
      </c>
      <c r="B1696" s="2" t="s">
        <v>4326</v>
      </c>
      <c r="C1696" s="2" t="s">
        <v>3815</v>
      </c>
      <c r="D1696" s="2" t="s">
        <v>3816</v>
      </c>
      <c r="E1696" s="2" t="s">
        <v>3817</v>
      </c>
      <c r="F1696" s="2" t="s">
        <v>4566</v>
      </c>
      <c r="G1696" s="2" t="s">
        <v>407</v>
      </c>
      <c r="I1696" s="2">
        <v>11.0</v>
      </c>
      <c r="K1696" s="2" t="s">
        <v>4477</v>
      </c>
      <c r="M1696" s="2" t="s">
        <v>4567</v>
      </c>
      <c r="N1696" s="2" t="s">
        <v>4568</v>
      </c>
      <c r="O1696" s="2" t="s">
        <v>441</v>
      </c>
      <c r="P1696" s="2" t="s">
        <v>215</v>
      </c>
      <c r="Q1696" s="2" t="str">
        <f t="shared" si="14"/>
        <v>Bill Title: Office of People's Counsel - Alterations (Office of People's Counsel Environmental Reform Act), Bill Description: Altering the maximum amount that may be charged to a public service company for a State fiscal year; requiring the Office of the People's Counsel to hire at least one assistant people's counsel to focus on environmental issues; authorizing the Office to retain or hire experts in the field of climate change; requiring the Office to consider the public safety, economic welfare, and environmental interests of the State and its residents in determining whether a matter affects the interests of residential and noncommercial users; etc.. </v>
      </c>
      <c r="R1696" s="2" t="s">
        <v>4569</v>
      </c>
      <c r="S1696" s="2" t="s">
        <v>172</v>
      </c>
    </row>
    <row r="1697" ht="15.75" customHeight="1">
      <c r="A1697" s="2" t="s">
        <v>4475</v>
      </c>
      <c r="B1697" s="2" t="s">
        <v>4326</v>
      </c>
      <c r="C1697" s="2" t="s">
        <v>3815</v>
      </c>
      <c r="D1697" s="2" t="s">
        <v>3816</v>
      </c>
      <c r="E1697" s="2" t="s">
        <v>3817</v>
      </c>
      <c r="F1697" s="2" t="s">
        <v>4570</v>
      </c>
      <c r="G1697" s="2" t="s">
        <v>407</v>
      </c>
      <c r="I1697" s="2">
        <v>11.0</v>
      </c>
      <c r="K1697" s="2" t="s">
        <v>4477</v>
      </c>
      <c r="M1697" s="2" t="s">
        <v>4571</v>
      </c>
      <c r="N1697" s="2" t="s">
        <v>4572</v>
      </c>
      <c r="O1697" s="2" t="s">
        <v>778</v>
      </c>
      <c r="P1697" s="2" t="s">
        <v>209</v>
      </c>
      <c r="Q1697" s="2" t="str">
        <f t="shared" si="14"/>
        <v>Bill Title: Environment – New Motor Vehicles – Pollution Fee, Bill Description: Establishing a certain pollution fee to be charged by the Department of the Environment and collected by the Comptroller on certain new motor vehicles sold or registered in the State based on certain pollution ratings; exempting certain motor vehicles from the fee; and requiring the fee to be deposited in the Maryland Strategic Energy Investment Fund and used for certain purposes.. </v>
      </c>
      <c r="R1697" s="2" t="s">
        <v>4569</v>
      </c>
      <c r="S1697" s="2" t="s">
        <v>172</v>
      </c>
    </row>
    <row r="1698" ht="15.75" customHeight="1">
      <c r="A1698" s="2" t="s">
        <v>4475</v>
      </c>
      <c r="B1698" s="2" t="s">
        <v>4326</v>
      </c>
      <c r="C1698" s="2" t="s">
        <v>3815</v>
      </c>
      <c r="D1698" s="2" t="s">
        <v>3816</v>
      </c>
      <c r="E1698" s="2" t="s">
        <v>3817</v>
      </c>
      <c r="F1698" s="2" t="s">
        <v>4573</v>
      </c>
      <c r="G1698" s="2" t="s">
        <v>407</v>
      </c>
      <c r="I1698" s="2">
        <v>10.0</v>
      </c>
      <c r="K1698" s="2" t="s">
        <v>4477</v>
      </c>
      <c r="M1698" s="2" t="s">
        <v>4574</v>
      </c>
      <c r="N1698" s="2" t="s">
        <v>4575</v>
      </c>
      <c r="O1698" s="2" t="s">
        <v>4576</v>
      </c>
      <c r="P1698" s="2" t="s">
        <v>215</v>
      </c>
      <c r="Q1698" s="2" t="str">
        <f t="shared" si="14"/>
        <v>Bill Title: Community Solar Energy Generating Systems Pilot Program - Alterations, Bill Description: Repealing the requirement that a community solar energy generating system be located in the same electric service territory as a subscriber for the subscriber to receive monthly electric bill credits; requiring the Public Service Commission to require an electric company to file a revised tariff and protocol related to the application of bill credits by November 1, 2022; and requiring the Commission by January 31, 2023 to approve or amend and approve the required tariffs and protocols.. </v>
      </c>
      <c r="R1698" s="2" t="s">
        <v>4577</v>
      </c>
      <c r="S1698" s="2" t="s">
        <v>65</v>
      </c>
    </row>
    <row r="1699" ht="15.75" customHeight="1">
      <c r="A1699" s="2" t="s">
        <v>4475</v>
      </c>
      <c r="B1699" s="2" t="s">
        <v>4326</v>
      </c>
      <c r="C1699" s="2" t="s">
        <v>3815</v>
      </c>
      <c r="D1699" s="2" t="s">
        <v>3816</v>
      </c>
      <c r="E1699" s="2" t="s">
        <v>3817</v>
      </c>
      <c r="F1699" s="2" t="s">
        <v>4578</v>
      </c>
      <c r="G1699" s="2" t="s">
        <v>407</v>
      </c>
      <c r="I1699" s="2">
        <v>10.0</v>
      </c>
      <c r="K1699" s="2" t="s">
        <v>4477</v>
      </c>
      <c r="M1699" s="2" t="s">
        <v>4550</v>
      </c>
      <c r="N1699" s="2" t="s">
        <v>4579</v>
      </c>
      <c r="O1699" s="2" t="s">
        <v>103</v>
      </c>
      <c r="P1699" s="2" t="s">
        <v>90</v>
      </c>
      <c r="Q1699" s="2" t="str">
        <f t="shared" si="14"/>
        <v>Bill Title: Certificate of Public Convenience and Necessity - Electric Facilities - Study and Procedures, Bill Description: Requiring the Secretary of Natural Resources to require the Department of Natural Resources, within 60 days of the filing of a certain application with the Public Service Commission, to complete an independent environmental and socioeconomic project assessment report and any other additional required study; requiring the Secretary of Natural Resources and the Secretary of the Environment to forward certain information to the Public Service Commission in accordance with a certain procedural schedule adopted by the Commission; etc.. </v>
      </c>
      <c r="R1699" s="2" t="s">
        <v>4580</v>
      </c>
      <c r="S1699" s="2" t="s">
        <v>31</v>
      </c>
    </row>
    <row r="1700" ht="15.75" customHeight="1">
      <c r="A1700" s="2" t="s">
        <v>4475</v>
      </c>
      <c r="B1700" s="2" t="s">
        <v>4326</v>
      </c>
      <c r="C1700" s="2" t="s">
        <v>3815</v>
      </c>
      <c r="D1700" s="2" t="s">
        <v>3816</v>
      </c>
      <c r="E1700" s="2" t="s">
        <v>3817</v>
      </c>
      <c r="F1700" s="2" t="s">
        <v>4581</v>
      </c>
      <c r="G1700" s="2" t="s">
        <v>407</v>
      </c>
      <c r="I1700" s="2">
        <v>10.0</v>
      </c>
      <c r="K1700" s="2" t="s">
        <v>4477</v>
      </c>
      <c r="M1700" s="2" t="s">
        <v>4582</v>
      </c>
      <c r="N1700" s="2" t="s">
        <v>4572</v>
      </c>
      <c r="O1700" s="2" t="s">
        <v>778</v>
      </c>
      <c r="P1700" s="2" t="s">
        <v>101</v>
      </c>
      <c r="Q1700" s="2" t="str">
        <f t="shared" si="14"/>
        <v>Bill Title: Environment - New Motor Vehicles - Pollution Fee, Bill Description: Establishing a certain pollution fee to be charged by the Department of the Environment and collected by the Comptroller on certain new motor vehicles sold or registered in the State based on certain pollution ratings; exempting certain motor vehicles from the fee; and requiring the fee to be deposited in the Maryland Strategic Energy Investment Fund and used for certain purposes.. </v>
      </c>
      <c r="R1700" s="2" t="s">
        <v>4583</v>
      </c>
      <c r="S1700" s="2" t="s">
        <v>172</v>
      </c>
    </row>
    <row r="1701" ht="15.75" customHeight="1">
      <c r="A1701" s="2" t="s">
        <v>4475</v>
      </c>
      <c r="B1701" s="2" t="s">
        <v>4326</v>
      </c>
      <c r="C1701" s="2" t="s">
        <v>3815</v>
      </c>
      <c r="D1701" s="2" t="s">
        <v>3816</v>
      </c>
      <c r="E1701" s="2" t="s">
        <v>3817</v>
      </c>
      <c r="F1701" s="2" t="s">
        <v>4584</v>
      </c>
      <c r="G1701" s="2" t="s">
        <v>407</v>
      </c>
      <c r="I1701" s="2">
        <v>10.0</v>
      </c>
      <c r="K1701" s="2" t="s">
        <v>4477</v>
      </c>
      <c r="M1701" s="2" t="s">
        <v>4585</v>
      </c>
      <c r="N1701" s="2" t="s">
        <v>4586</v>
      </c>
      <c r="O1701" s="2" t="s">
        <v>512</v>
      </c>
      <c r="P1701" s="2" t="s">
        <v>36</v>
      </c>
      <c r="Q1701" s="2" t="str">
        <f t="shared" si="14"/>
        <v>Bill Title: Attorney General - Climate Change Actions - Authorization, Bill Description: Authorizing the Attorney General to investigate, commence, and prosecute or defend any suit or action that holds accountable a publicly traded entity with a market capitalization greater than $1,000,000,000 or its subsidiaries for tortious or otherwise unlawful conduct that has contributed to climate change; and authorizing the Attorney General to hire outside counsel on a contingency fee basis to assist with an action under the Act if the Attorney General makes a  determination that it is in the best interests of the State.. </v>
      </c>
      <c r="R1701" s="2" t="s">
        <v>4587</v>
      </c>
      <c r="S1701" s="2" t="s">
        <v>65</v>
      </c>
    </row>
    <row r="1702" ht="15.75" customHeight="1">
      <c r="A1702" s="2" t="s">
        <v>4475</v>
      </c>
      <c r="B1702" s="2" t="s">
        <v>4326</v>
      </c>
      <c r="C1702" s="2" t="s">
        <v>3815</v>
      </c>
      <c r="D1702" s="2" t="s">
        <v>3816</v>
      </c>
      <c r="E1702" s="2" t="s">
        <v>3817</v>
      </c>
      <c r="F1702" s="2" t="s">
        <v>4588</v>
      </c>
      <c r="G1702" s="2" t="s">
        <v>407</v>
      </c>
      <c r="I1702" s="2">
        <v>10.0</v>
      </c>
      <c r="K1702" s="2" t="s">
        <v>4477</v>
      </c>
      <c r="M1702" s="2" t="s">
        <v>4589</v>
      </c>
      <c r="N1702" s="2" t="s">
        <v>4590</v>
      </c>
      <c r="O1702" s="2" t="s">
        <v>512</v>
      </c>
      <c r="P1702" s="2" t="s">
        <v>36</v>
      </c>
      <c r="Q1702" s="2" t="str">
        <f t="shared" si="14"/>
        <v>Bill Title: Environment – Climate Crisis Plan – Requirement (Better Together to Save Our Weather Act of 2022), Bill Description: Requiring each county to prepare a climate crisis plan to address the effects of climate change in the county; requiring each county to submit its plan to the Department of the Environment for review and feedback on or before June 1, 2023; requiring the Department to provide feedback to each county on or before November 1, 2023; requiring each county to finalize its plan on or before January 1, 2024; and requiring each county to review and update its plan once every 3 years.. </v>
      </c>
      <c r="R1702" s="2" t="s">
        <v>4591</v>
      </c>
      <c r="S1702" s="2" t="s">
        <v>172</v>
      </c>
    </row>
    <row r="1703" ht="15.75" customHeight="1">
      <c r="A1703" s="2" t="s">
        <v>4475</v>
      </c>
      <c r="B1703" s="2" t="s">
        <v>4326</v>
      </c>
      <c r="C1703" s="2" t="s">
        <v>3815</v>
      </c>
      <c r="D1703" s="2" t="s">
        <v>3816</v>
      </c>
      <c r="E1703" s="2" t="s">
        <v>3817</v>
      </c>
      <c r="F1703" s="2" t="s">
        <v>4592</v>
      </c>
      <c r="G1703" s="2" t="s">
        <v>407</v>
      </c>
      <c r="I1703" s="2">
        <v>9.0</v>
      </c>
      <c r="K1703" s="2" t="s">
        <v>4477</v>
      </c>
      <c r="M1703" s="2" t="s">
        <v>4593</v>
      </c>
      <c r="N1703" s="2" t="s">
        <v>4594</v>
      </c>
      <c r="O1703" s="2" t="s">
        <v>186</v>
      </c>
      <c r="P1703" s="2" t="s">
        <v>36</v>
      </c>
      <c r="Q1703" s="2" t="str">
        <f t="shared" si="14"/>
        <v>Bill Title: Public Utilities - Electric School Bus Pilot Program, Bill Description: Establishing an electric school bus pilot program; requiring the Public Service Commission to implement and administer the pilot program; authorizing investor-owned electric companies to apply to the Commission to implement an electric school bus pilot program with a participating school system if the pilot program meets certain standards; authorizing investor-owned electric companies to recover certain costs under the pilot program, subject to the approval of the Commission; etc.. </v>
      </c>
      <c r="R1703" s="2" t="s">
        <v>4595</v>
      </c>
      <c r="S1703" s="2" t="s">
        <v>145</v>
      </c>
    </row>
    <row r="1704" ht="15.75" customHeight="1">
      <c r="A1704" s="2" t="s">
        <v>4475</v>
      </c>
      <c r="B1704" s="2" t="s">
        <v>4326</v>
      </c>
      <c r="C1704" s="2" t="s">
        <v>3815</v>
      </c>
      <c r="D1704" s="2" t="s">
        <v>3816</v>
      </c>
      <c r="E1704" s="2" t="s">
        <v>3817</v>
      </c>
      <c r="F1704" s="2" t="s">
        <v>4596</v>
      </c>
      <c r="G1704" s="2" t="s">
        <v>407</v>
      </c>
      <c r="I1704" s="2">
        <v>8.0</v>
      </c>
      <c r="K1704" s="2" t="s">
        <v>4477</v>
      </c>
      <c r="M1704" s="2" t="s">
        <v>4585</v>
      </c>
      <c r="N1704" s="2" t="s">
        <v>4597</v>
      </c>
      <c r="O1704" s="2" t="s">
        <v>512</v>
      </c>
      <c r="P1704" s="2" t="s">
        <v>36</v>
      </c>
      <c r="Q1704" s="2" t="str">
        <f t="shared" si="14"/>
        <v>Bill Title: Attorney General - Climate Change Actions - Authorization, Bill Description: Authorizing the Attorney General to investigate, commence, and prosecute or defend any civil or criminal suit or action that holds accountable entities whose tortious or otherwise unlawful conduct has contributed to climate change through fraud, deception, or any other mechanism, action, inaction, or practice; and authorizing the Attorney General to hire outside counsel on a contingency fee basis to assist with certain actions if the Attorney General determines that hiring outside counsel on such a basis is in the State's best interest.. </v>
      </c>
      <c r="R1704" s="2" t="s">
        <v>4598</v>
      </c>
    </row>
    <row r="1705" ht="15.75" customHeight="1">
      <c r="A1705" s="2" t="s">
        <v>4475</v>
      </c>
      <c r="B1705" s="2" t="s">
        <v>4326</v>
      </c>
      <c r="C1705" s="2" t="s">
        <v>3815</v>
      </c>
      <c r="D1705" s="2" t="s">
        <v>3816</v>
      </c>
      <c r="E1705" s="2" t="s">
        <v>3817</v>
      </c>
      <c r="F1705" s="2" t="s">
        <v>4599</v>
      </c>
      <c r="G1705" s="2" t="s">
        <v>407</v>
      </c>
      <c r="I1705" s="2">
        <v>8.0</v>
      </c>
      <c r="K1705" s="2" t="s">
        <v>4477</v>
      </c>
      <c r="M1705" s="2" t="s">
        <v>4574</v>
      </c>
      <c r="N1705" s="2" t="s">
        <v>4575</v>
      </c>
      <c r="O1705" s="2" t="s">
        <v>3575</v>
      </c>
      <c r="P1705" s="2" t="s">
        <v>36</v>
      </c>
      <c r="Q1705" s="2" t="str">
        <f t="shared" si="14"/>
        <v>Bill Title: Community Solar Energy Generating Systems Pilot Program - Alterations, Bill Description: Repealing the requirement that a community solar energy generating system be located in the same electric service territory as a subscriber for the subscriber to receive monthly electric bill credits; requiring the Public Service Commission to require an electric company to file a revised tariff and protocol related to the application of bill credits by November 1, 2022; and requiring the Commission by January 31, 2023 to approve or amend and approve the required tariffs and protocols.. </v>
      </c>
      <c r="R1705" s="2" t="s">
        <v>4600</v>
      </c>
      <c r="S1705" s="2" t="s">
        <v>65</v>
      </c>
    </row>
    <row r="1706" ht="15.75" customHeight="1">
      <c r="A1706" s="2" t="s">
        <v>4475</v>
      </c>
      <c r="B1706" s="2" t="s">
        <v>4326</v>
      </c>
      <c r="C1706" s="2" t="s">
        <v>3815</v>
      </c>
      <c r="D1706" s="2" t="s">
        <v>3816</v>
      </c>
      <c r="E1706" s="2" t="s">
        <v>3817</v>
      </c>
      <c r="F1706" s="2" t="s">
        <v>4601</v>
      </c>
      <c r="G1706" s="2" t="s">
        <v>407</v>
      </c>
      <c r="I1706" s="2">
        <v>8.0</v>
      </c>
      <c r="K1706" s="2" t="s">
        <v>4477</v>
      </c>
      <c r="M1706" s="2" t="s">
        <v>4602</v>
      </c>
      <c r="N1706" s="2" t="s">
        <v>4603</v>
      </c>
      <c r="O1706" s="2" t="s">
        <v>63</v>
      </c>
      <c r="P1706" s="2" t="s">
        <v>36</v>
      </c>
      <c r="Q1706" s="2" t="str">
        <f t="shared" si="14"/>
        <v>Bill Title: Public Service Commission - Application for Certificate of Public Convenience and Necessity - Preservation of Environmental Quality and the Climate, Bill Description: Requiring the Public Service Commission to give due consideration to the effect of a generating station, overhead transmission line, or qualified generator lead line on the preservation of environmental quality and the climate before taking final action on an application for a certificate of public convenience and necessity.. </v>
      </c>
      <c r="R1706" s="2" t="s">
        <v>4604</v>
      </c>
      <c r="S1706" s="2" t="s">
        <v>31</v>
      </c>
    </row>
    <row r="1707" ht="15.75" customHeight="1">
      <c r="A1707" s="2" t="s">
        <v>4475</v>
      </c>
      <c r="B1707" s="2" t="s">
        <v>4326</v>
      </c>
      <c r="C1707" s="2" t="s">
        <v>3815</v>
      </c>
      <c r="D1707" s="2" t="s">
        <v>3816</v>
      </c>
      <c r="E1707" s="2" t="s">
        <v>3817</v>
      </c>
      <c r="F1707" s="2" t="s">
        <v>4605</v>
      </c>
      <c r="G1707" s="2" t="s">
        <v>407</v>
      </c>
      <c r="I1707" s="2">
        <v>7.0</v>
      </c>
      <c r="K1707" s="2" t="s">
        <v>4477</v>
      </c>
      <c r="M1707" s="2" t="s">
        <v>3885</v>
      </c>
      <c r="N1707" s="2" t="s">
        <v>3886</v>
      </c>
      <c r="O1707" s="2" t="s">
        <v>100</v>
      </c>
      <c r="P1707" s="2" t="s">
        <v>36</v>
      </c>
      <c r="Q1707" s="2" t="str">
        <f t="shared" si="14"/>
        <v>Bill Title: State-Funded Construction and Major Renovation Projects - Solar Panels - Requirement, Bill Description: Requiring the State, for certain construction projects and major renovation projects proposed after December 31, 2020, to require that the project be designed, engineered, and constructed in a manner that allows the roof to withstand the weight of solar panels; requiring certain construction projects and major renovation projects to include the placement of the maximum number of solar panels for which the project was designed; requiring the Maryland Green Building Council to provide certain recommendations; etc.. </v>
      </c>
      <c r="R1707" s="2" t="s">
        <v>4606</v>
      </c>
      <c r="S1707" s="2" t="s">
        <v>44</v>
      </c>
    </row>
    <row r="1708" ht="15.75" customHeight="1">
      <c r="A1708" s="2" t="s">
        <v>4475</v>
      </c>
      <c r="B1708" s="2" t="s">
        <v>4326</v>
      </c>
      <c r="C1708" s="2" t="s">
        <v>3815</v>
      </c>
      <c r="D1708" s="2" t="s">
        <v>3816</v>
      </c>
      <c r="E1708" s="2" t="s">
        <v>3817</v>
      </c>
      <c r="F1708" s="2" t="s">
        <v>4607</v>
      </c>
      <c r="G1708" s="2" t="s">
        <v>407</v>
      </c>
      <c r="I1708" s="2">
        <v>5.0</v>
      </c>
      <c r="K1708" s="2" t="s">
        <v>4477</v>
      </c>
      <c r="M1708" s="2" t="s">
        <v>4608</v>
      </c>
      <c r="N1708" s="2" t="s">
        <v>4609</v>
      </c>
      <c r="O1708" s="2" t="s">
        <v>597</v>
      </c>
      <c r="P1708" s="2" t="s">
        <v>36</v>
      </c>
      <c r="Q1708" s="2" t="str">
        <f t="shared" si="14"/>
        <v>Bill Title: Coal Ash - Use, Recycling, and Management (Coal Ash Recycling Act of 2022), Bill Description: Requiring that certain materials used in the State include coal ash as a component of the material; requiring certain offshore wind projects to give preference to certain cement materials beginning on June 1, 2022; requiring all contractors licensed in the State to use and give preference to materials that include coal ash; requiring any person utilizing materials in the State that include coal ash to give preference to certain materials, hire local employees for certain work, and submit certain information; etc.. </v>
      </c>
      <c r="R1708" s="2" t="s">
        <v>4610</v>
      </c>
      <c r="S1708" s="2" t="s">
        <v>31</v>
      </c>
    </row>
    <row r="1709" ht="15.75" customHeight="1">
      <c r="A1709" s="2" t="s">
        <v>4475</v>
      </c>
      <c r="B1709" s="2" t="s">
        <v>4326</v>
      </c>
      <c r="C1709" s="2" t="s">
        <v>3815</v>
      </c>
      <c r="D1709" s="2" t="s">
        <v>3816</v>
      </c>
      <c r="E1709" s="2" t="s">
        <v>3817</v>
      </c>
      <c r="F1709" s="2" t="s">
        <v>4611</v>
      </c>
      <c r="G1709" s="2" t="s">
        <v>407</v>
      </c>
      <c r="I1709" s="2">
        <v>4.0</v>
      </c>
      <c r="K1709" s="2" t="s">
        <v>4477</v>
      </c>
      <c r="M1709" s="2" t="s">
        <v>4612</v>
      </c>
      <c r="N1709" s="2" t="s">
        <v>4613</v>
      </c>
      <c r="O1709" s="2" t="s">
        <v>63</v>
      </c>
      <c r="P1709" s="2" t="s">
        <v>275</v>
      </c>
      <c r="Q1709" s="2" t="str">
        <f t="shared" si="14"/>
        <v>Bill Title: Electricity - Net Energy Metering - Generation Credits, Bill Description: Requiring that an eligible customer-generator receive generation credits for net excess generation that are applied to the total monthly electricity bill from an electric company.. </v>
      </c>
      <c r="R1709" s="2" t="s">
        <v>4614</v>
      </c>
      <c r="S1709" s="2" t="s">
        <v>44</v>
      </c>
    </row>
    <row r="1710" ht="15.75" customHeight="1">
      <c r="A1710" s="2" t="s">
        <v>4615</v>
      </c>
      <c r="B1710" s="2" t="s">
        <v>3814</v>
      </c>
      <c r="C1710" s="2" t="s">
        <v>3815</v>
      </c>
      <c r="D1710" s="2" t="s">
        <v>3816</v>
      </c>
      <c r="E1710" s="2" t="s">
        <v>3817</v>
      </c>
      <c r="F1710" s="2" t="s">
        <v>4616</v>
      </c>
      <c r="G1710" s="2" t="s">
        <v>407</v>
      </c>
      <c r="I1710" s="2">
        <v>36.0</v>
      </c>
      <c r="K1710" s="2" t="s">
        <v>4617</v>
      </c>
      <c r="M1710" s="2" t="s">
        <v>4618</v>
      </c>
      <c r="N1710" s="2" t="s">
        <v>4619</v>
      </c>
      <c r="O1710" s="2" t="s">
        <v>51</v>
      </c>
      <c r="P1710" s="2" t="s">
        <v>36</v>
      </c>
      <c r="Q1710" s="2" t="str">
        <f t="shared" si="14"/>
        <v>Bill Title: Renewable Energy Portfolio Standard – Tier 1 Renewable Source – Alterations (Reclaim Renewable Energy Act of 2022), Bill Description: Altering the definition of "Tier 1 renewable source" for purposes of excluding energy derived from qualifying biomass, methane from the anaerobic decomposition of organic materials, certain fuel cells, poultry litter-to-energy, waste-to-energy, refuse-derived fuel, and thermal energy from a thermal biomass system from being eligible for inclusion in the renewable energy portfolio standard.. </v>
      </c>
      <c r="R1710" s="2" t="s">
        <v>4620</v>
      </c>
      <c r="S1710" s="2" t="s">
        <v>44</v>
      </c>
    </row>
    <row r="1711" ht="15.75" customHeight="1">
      <c r="A1711" s="2" t="s">
        <v>4615</v>
      </c>
      <c r="B1711" s="2" t="s">
        <v>3814</v>
      </c>
      <c r="C1711" s="2" t="s">
        <v>3815</v>
      </c>
      <c r="D1711" s="2" t="s">
        <v>3816</v>
      </c>
      <c r="E1711" s="2" t="s">
        <v>3817</v>
      </c>
      <c r="F1711" s="2" t="s">
        <v>4621</v>
      </c>
      <c r="G1711" s="2" t="s">
        <v>407</v>
      </c>
      <c r="I1711" s="2">
        <v>32.0</v>
      </c>
      <c r="K1711" s="2" t="s">
        <v>4617</v>
      </c>
      <c r="M1711" s="2" t="s">
        <v>4622</v>
      </c>
      <c r="N1711" s="2" t="s">
        <v>4623</v>
      </c>
      <c r="O1711" s="2" t="s">
        <v>51</v>
      </c>
      <c r="P1711" s="2" t="s">
        <v>36</v>
      </c>
      <c r="Q1711" s="2" t="str">
        <f t="shared" si="14"/>
        <v>Bill Title: Renewable Energy Portfolio Standard - Eligible Sources, Bill Description: Altering the eligibility of certain sources of energy for the creation of credits under the renewable energy portfolio standard; removing certain sources from the definition of a "Tier 1 renewable source"; providing that existing obligations or contract rights may not be impaired by the Act; and applying the Act to all renewable energy portfolio standard compliance years beginning after December 31, 2021.. </v>
      </c>
      <c r="R1711" s="2" t="s">
        <v>4624</v>
      </c>
      <c r="S1711" s="2" t="s">
        <v>44</v>
      </c>
    </row>
    <row r="1712" ht="15.75" customHeight="1">
      <c r="A1712" s="2" t="s">
        <v>4615</v>
      </c>
      <c r="B1712" s="2" t="s">
        <v>3814</v>
      </c>
      <c r="C1712" s="2" t="s">
        <v>3815</v>
      </c>
      <c r="D1712" s="2" t="s">
        <v>3816</v>
      </c>
      <c r="E1712" s="2" t="s">
        <v>3817</v>
      </c>
      <c r="F1712" s="2" t="s">
        <v>4625</v>
      </c>
      <c r="G1712" s="2" t="s">
        <v>407</v>
      </c>
      <c r="I1712" s="2">
        <v>31.0</v>
      </c>
      <c r="K1712" s="2" t="s">
        <v>4617</v>
      </c>
      <c r="M1712" s="2" t="s">
        <v>4622</v>
      </c>
      <c r="N1712" s="2" t="s">
        <v>4626</v>
      </c>
      <c r="O1712" s="2" t="s">
        <v>51</v>
      </c>
      <c r="P1712" s="2" t="s">
        <v>36</v>
      </c>
      <c r="Q1712" s="2" t="str">
        <f t="shared" si="14"/>
        <v>Bill Title: Renewable Energy Portfolio Standard - Eligible Sources, Bill Description: Altering the eligibility of certain sources of energy for the creation of credits under the renewable energy portfolio standard; removing certain sources from the definition of a "Tier 1 renewable source"; providing that existing obligations or contract rights may not be impaired by the Act; and applying the Act to all renewable energy portfolio standard compliance years beginning after December 31, 2020.. </v>
      </c>
      <c r="R1712" s="2" t="s">
        <v>4627</v>
      </c>
      <c r="S1712" s="2" t="s">
        <v>44</v>
      </c>
    </row>
    <row r="1713" ht="15.75" customHeight="1">
      <c r="A1713" s="2" t="s">
        <v>4615</v>
      </c>
      <c r="B1713" s="2" t="s">
        <v>3814</v>
      </c>
      <c r="C1713" s="2" t="s">
        <v>3815</v>
      </c>
      <c r="D1713" s="2" t="s">
        <v>3816</v>
      </c>
      <c r="E1713" s="2" t="s">
        <v>3817</v>
      </c>
      <c r="F1713" s="2" t="s">
        <v>4628</v>
      </c>
      <c r="G1713" s="2" t="s">
        <v>407</v>
      </c>
      <c r="I1713" s="2">
        <v>31.0</v>
      </c>
      <c r="K1713" s="2" t="s">
        <v>4617</v>
      </c>
      <c r="M1713" s="2" t="s">
        <v>4622</v>
      </c>
      <c r="N1713" s="2" t="s">
        <v>4626</v>
      </c>
      <c r="O1713" s="2" t="s">
        <v>51</v>
      </c>
      <c r="P1713" s="2" t="s">
        <v>101</v>
      </c>
      <c r="Q1713" s="2" t="str">
        <f t="shared" si="14"/>
        <v>Bill Title: Renewable Energy Portfolio Standard - Eligible Sources, Bill Description: Altering the eligibility of certain sources of energy for the creation of credits under the renewable energy portfolio standard; removing certain sources from the definition of a "Tier 1 renewable source"; providing that existing obligations or contract rights may not be impaired by the Act; and applying the Act to all renewable energy portfolio standard compliance years beginning after December 31, 2020.. </v>
      </c>
      <c r="R1713" s="2" t="s">
        <v>4629</v>
      </c>
      <c r="S1713" s="2" t="s">
        <v>44</v>
      </c>
    </row>
    <row r="1714" ht="15.75" customHeight="1">
      <c r="A1714" s="2" t="s">
        <v>4615</v>
      </c>
      <c r="B1714" s="2" t="s">
        <v>3814</v>
      </c>
      <c r="C1714" s="2" t="s">
        <v>3815</v>
      </c>
      <c r="D1714" s="2" t="s">
        <v>3816</v>
      </c>
      <c r="E1714" s="2" t="s">
        <v>3817</v>
      </c>
      <c r="F1714" s="2" t="s">
        <v>4630</v>
      </c>
      <c r="G1714" s="2" t="s">
        <v>407</v>
      </c>
      <c r="I1714" s="2">
        <v>16.0</v>
      </c>
      <c r="K1714" s="2" t="s">
        <v>4617</v>
      </c>
      <c r="M1714" s="2" t="s">
        <v>4631</v>
      </c>
      <c r="N1714" s="2" t="s">
        <v>4632</v>
      </c>
      <c r="O1714" s="2" t="s">
        <v>51</v>
      </c>
      <c r="P1714" s="2" t="s">
        <v>275</v>
      </c>
      <c r="Q1714" s="2" t="str">
        <f t="shared" si="14"/>
        <v>Bill Title: Electricity - Renewable Energy Portfolio Standard - Qualifying Biomass, Bill Description: Altering the definition of "qualifying biomass" for purposes of excluding energy derived from certain material from being eligible for meeting certain Tier 1 obligations under the renewable energy portfolio standard; providing that existing obligations or contract rights may not be impaired by the Act; and applying the Act to all renewable energy portfolio standard compliance years beginning January 1, 2021, or later.. </v>
      </c>
      <c r="R1714" s="2" t="s">
        <v>4633</v>
      </c>
      <c r="S1714" s="2" t="s">
        <v>44</v>
      </c>
    </row>
    <row r="1715" ht="15.75" customHeight="1">
      <c r="A1715" s="2" t="s">
        <v>4615</v>
      </c>
      <c r="B1715" s="2" t="s">
        <v>3814</v>
      </c>
      <c r="C1715" s="2" t="s">
        <v>3815</v>
      </c>
      <c r="D1715" s="2" t="s">
        <v>3816</v>
      </c>
      <c r="E1715" s="2" t="s">
        <v>3817</v>
      </c>
      <c r="F1715" s="2" t="s">
        <v>4634</v>
      </c>
      <c r="G1715" s="2" t="s">
        <v>407</v>
      </c>
      <c r="I1715" s="2">
        <v>15.0</v>
      </c>
      <c r="K1715" s="2" t="s">
        <v>4617</v>
      </c>
      <c r="M1715" s="2" t="s">
        <v>4631</v>
      </c>
      <c r="N1715" s="2" t="s">
        <v>4632</v>
      </c>
      <c r="O1715" s="2" t="s">
        <v>51</v>
      </c>
      <c r="P1715" s="2" t="s">
        <v>101</v>
      </c>
      <c r="Q1715" s="2" t="str">
        <f t="shared" si="14"/>
        <v>Bill Title: Electricity - Renewable Energy Portfolio Standard - Qualifying Biomass, Bill Description: Altering the definition of "qualifying biomass" for purposes of excluding energy derived from certain material from being eligible for meeting certain Tier 1 obligations under the renewable energy portfolio standard; providing that existing obligations or contract rights may not be impaired by the Act; and applying the Act to all renewable energy portfolio standard compliance years beginning January 1, 2021, or later.. </v>
      </c>
      <c r="R1715" s="2" t="s">
        <v>4635</v>
      </c>
      <c r="S1715" s="2" t="s">
        <v>44</v>
      </c>
    </row>
    <row r="1716" ht="15.75" customHeight="1">
      <c r="A1716" s="2" t="s">
        <v>4615</v>
      </c>
      <c r="B1716" s="2" t="s">
        <v>3814</v>
      </c>
      <c r="C1716" s="2" t="s">
        <v>3815</v>
      </c>
      <c r="D1716" s="2" t="s">
        <v>3816</v>
      </c>
      <c r="E1716" s="2" t="s">
        <v>3817</v>
      </c>
      <c r="F1716" s="2" t="s">
        <v>4636</v>
      </c>
      <c r="G1716" s="2" t="s">
        <v>407</v>
      </c>
      <c r="I1716" s="2">
        <v>14.0</v>
      </c>
      <c r="K1716" s="2" t="s">
        <v>4617</v>
      </c>
      <c r="M1716" s="2" t="s">
        <v>4631</v>
      </c>
      <c r="N1716" s="2" t="s">
        <v>4637</v>
      </c>
      <c r="O1716" s="2" t="s">
        <v>51</v>
      </c>
      <c r="P1716" s="2" t="s">
        <v>90</v>
      </c>
      <c r="Q1716" s="2" t="str">
        <f t="shared" si="14"/>
        <v>Bill Title: Electricity - Renewable Energy Portfolio Standard - Qualifying Biomass, Bill Description: Altering the definition of "qualifying biomass" for purposes of excluding energy derived from certain material from being eligible for meeting certain Tier 1 obligations under the renewable energy portfolio standard; providing that existing obligations or contract rights may not be impaired by the Act; and applying the Act to all renewable energy portfolio standard compliance years beginning January 1, 2022, or later.. </v>
      </c>
      <c r="R1716" s="2" t="s">
        <v>4638</v>
      </c>
      <c r="S1716" s="2" t="s">
        <v>44</v>
      </c>
    </row>
    <row r="1717" ht="15.75" customHeight="1">
      <c r="A1717" s="2" t="s">
        <v>4615</v>
      </c>
      <c r="B1717" s="2" t="s">
        <v>3814</v>
      </c>
      <c r="C1717" s="2" t="s">
        <v>3815</v>
      </c>
      <c r="D1717" s="2" t="s">
        <v>3816</v>
      </c>
      <c r="E1717" s="2" t="s">
        <v>3817</v>
      </c>
      <c r="F1717" s="2" t="s">
        <v>4639</v>
      </c>
      <c r="G1717" s="2" t="s">
        <v>407</v>
      </c>
      <c r="I1717" s="2">
        <v>13.0</v>
      </c>
      <c r="K1717" s="2" t="s">
        <v>4617</v>
      </c>
      <c r="M1717" s="2" t="s">
        <v>4640</v>
      </c>
      <c r="N1717" s="2" t="s">
        <v>4641</v>
      </c>
      <c r="O1717" s="2" t="s">
        <v>1628</v>
      </c>
      <c r="P1717" s="2" t="s">
        <v>90</v>
      </c>
      <c r="Q1717" s="2" t="str">
        <f t="shared" si="14"/>
        <v>Bill Title: Renewable Energy Portfolio Standard – Eligible Sources – Waste–to–Energy and Refuse–Derived Fuel, Bill Description: Making energy derived from waste-to-energy or refuse-derived fuel ineligible for the creation of credits under the renewable energy portfolio standard.. </v>
      </c>
      <c r="R1717" s="2" t="s">
        <v>4642</v>
      </c>
      <c r="S1717" s="2" t="s">
        <v>44</v>
      </c>
    </row>
    <row r="1718" ht="15.75" customHeight="1">
      <c r="A1718" s="2" t="s">
        <v>4615</v>
      </c>
      <c r="B1718" s="2" t="s">
        <v>3814</v>
      </c>
      <c r="C1718" s="2" t="s">
        <v>3815</v>
      </c>
      <c r="D1718" s="2" t="s">
        <v>3816</v>
      </c>
      <c r="E1718" s="2" t="s">
        <v>3817</v>
      </c>
      <c r="F1718" s="2" t="s">
        <v>4643</v>
      </c>
      <c r="G1718" s="2" t="s">
        <v>407</v>
      </c>
      <c r="I1718" s="2">
        <v>11.0</v>
      </c>
      <c r="K1718" s="2" t="s">
        <v>4617</v>
      </c>
      <c r="M1718" s="2" t="s">
        <v>4644</v>
      </c>
      <c r="N1718" s="2" t="s">
        <v>4645</v>
      </c>
      <c r="O1718" s="2" t="s">
        <v>35</v>
      </c>
      <c r="P1718" s="2" t="s">
        <v>1059</v>
      </c>
      <c r="Q1718" s="2" t="str">
        <f t="shared" si="14"/>
        <v>Bill Title: Facilitating University Transformations by Unifying Reductions in Emissions (FUTURE) Act, Bill Description: Requiring each public senior higher education institution to be carbon neutral for certain emissions on or before certain dates; specifying certain requirements that a certain public senior higher education institution must meet in order to achieve the carbon neutral requirements under the Act; authorizing a certain public senior higher education institution to use carbon offsets that do not meet the requirements of the Act under certain circumstances; etc.. </v>
      </c>
      <c r="R1718" s="2" t="s">
        <v>4646</v>
      </c>
      <c r="S1718" s="2" t="s">
        <v>172</v>
      </c>
    </row>
    <row r="1719" ht="15.75" customHeight="1">
      <c r="A1719" s="2" t="s">
        <v>4615</v>
      </c>
      <c r="B1719" s="2" t="s">
        <v>3814</v>
      </c>
      <c r="C1719" s="2" t="s">
        <v>3815</v>
      </c>
      <c r="D1719" s="2" t="s">
        <v>3816</v>
      </c>
      <c r="E1719" s="2" t="s">
        <v>3817</v>
      </c>
      <c r="F1719" s="2" t="s">
        <v>4647</v>
      </c>
      <c r="G1719" s="2" t="s">
        <v>407</v>
      </c>
      <c r="I1719" s="2">
        <v>11.0</v>
      </c>
      <c r="K1719" s="2" t="s">
        <v>4617</v>
      </c>
      <c r="M1719" s="2" t="s">
        <v>4644</v>
      </c>
      <c r="N1719" s="2" t="s">
        <v>4645</v>
      </c>
      <c r="O1719" s="2" t="s">
        <v>72</v>
      </c>
      <c r="P1719" s="2" t="s">
        <v>90</v>
      </c>
      <c r="Q1719" s="2" t="str">
        <f t="shared" si="14"/>
        <v>Bill Title: Facilitating University Transformations by Unifying Reductions in Emissions (FUTURE) Act, Bill Description: Requiring each public senior higher education institution to be carbon neutral for certain emissions on or before certain dates; specifying certain requirements that a certain public senior higher education institution must meet in order to achieve the carbon neutral requirements under the Act; authorizing a certain public senior higher education institution to use carbon offsets that do not meet the requirements of the Act under certain circumstances; etc.. </v>
      </c>
      <c r="R1719" s="2" t="s">
        <v>4648</v>
      </c>
      <c r="S1719" s="2" t="s">
        <v>172</v>
      </c>
    </row>
    <row r="1720" ht="15.75" customHeight="1">
      <c r="A1720" s="2" t="s">
        <v>4649</v>
      </c>
      <c r="B1720" s="2" t="s">
        <v>4401</v>
      </c>
      <c r="C1720" s="2" t="s">
        <v>3815</v>
      </c>
      <c r="D1720" s="2" t="s">
        <v>3816</v>
      </c>
      <c r="E1720" s="2" t="s">
        <v>3817</v>
      </c>
      <c r="F1720" s="2" t="s">
        <v>4650</v>
      </c>
      <c r="G1720" s="2" t="s">
        <v>407</v>
      </c>
      <c r="I1720" s="2">
        <v>22.0</v>
      </c>
      <c r="K1720" s="2" t="s">
        <v>339</v>
      </c>
      <c r="M1720" s="2" t="s">
        <v>4651</v>
      </c>
      <c r="N1720" s="2" t="s">
        <v>4652</v>
      </c>
      <c r="O1720" s="2" t="s">
        <v>51</v>
      </c>
      <c r="P1720" s="2" t="s">
        <v>93</v>
      </c>
      <c r="Q1720" s="2" t="str">
        <f t="shared" si="14"/>
        <v>Bill Title: Renewable Energy Portfolio Standard - Qualifying Biomass and Thermal Biomass Systems, Bill Description: Altering the components of fuels that qualify a generating facility as a Tier 1 renewable source under the renewable energy portfolio standard by altering the definitions of "qualifying biomass" and "thermal biomass system".. </v>
      </c>
      <c r="R1720" s="2" t="s">
        <v>4653</v>
      </c>
      <c r="S1720" s="2" t="s">
        <v>44</v>
      </c>
    </row>
    <row r="1721" ht="15.75" customHeight="1">
      <c r="A1721" s="2" t="s">
        <v>4649</v>
      </c>
      <c r="B1721" s="2" t="s">
        <v>4401</v>
      </c>
      <c r="C1721" s="2" t="s">
        <v>3815</v>
      </c>
      <c r="D1721" s="2" t="s">
        <v>3816</v>
      </c>
      <c r="E1721" s="2" t="s">
        <v>3817</v>
      </c>
      <c r="F1721" s="2" t="s">
        <v>4654</v>
      </c>
      <c r="G1721" s="2" t="s">
        <v>407</v>
      </c>
      <c r="I1721" s="2">
        <v>18.0</v>
      </c>
      <c r="K1721" s="2" t="s">
        <v>339</v>
      </c>
      <c r="M1721" s="2" t="s">
        <v>4655</v>
      </c>
      <c r="N1721" s="2" t="s">
        <v>4652</v>
      </c>
      <c r="O1721" s="2" t="s">
        <v>51</v>
      </c>
      <c r="P1721" s="2" t="s">
        <v>90</v>
      </c>
      <c r="Q1721" s="2" t="str">
        <f t="shared" si="14"/>
        <v>Bill Title: Renewable Energy Portfolio Standard – Qualifying Biomass and Thermal Biomass Systems, Bill Description: Altering the components of fuels that qualify a generating facility as a Tier 1 renewable source under the renewable energy portfolio standard by altering the definitions of "qualifying biomass" and "thermal biomass system".. </v>
      </c>
      <c r="R1721" s="2" t="s">
        <v>4656</v>
      </c>
      <c r="S1721" s="2" t="s">
        <v>44</v>
      </c>
    </row>
    <row r="1722" ht="15.75" customHeight="1">
      <c r="A1722" s="2" t="s">
        <v>4649</v>
      </c>
      <c r="B1722" s="2" t="s">
        <v>4401</v>
      </c>
      <c r="C1722" s="2" t="s">
        <v>3815</v>
      </c>
      <c r="D1722" s="2" t="s">
        <v>3816</v>
      </c>
      <c r="E1722" s="2" t="s">
        <v>3817</v>
      </c>
      <c r="F1722" s="2" t="s">
        <v>4657</v>
      </c>
      <c r="G1722" s="2" t="s">
        <v>407</v>
      </c>
      <c r="I1722" s="2">
        <v>10.0</v>
      </c>
      <c r="K1722" s="2" t="s">
        <v>339</v>
      </c>
      <c r="M1722" s="2" t="s">
        <v>4658</v>
      </c>
      <c r="N1722" s="2" t="s">
        <v>4659</v>
      </c>
      <c r="O1722" s="2" t="s">
        <v>51</v>
      </c>
      <c r="P1722" s="2" t="s">
        <v>90</v>
      </c>
      <c r="Q1722" s="2" t="str">
        <f t="shared" si="14"/>
        <v>Bill Title: Renewable Energy Portfolio Standard - Thermal Biomass Systems, Bill Description: Authorizing certain biomass systems primarily fueled with qualifying biomass other than animal manure to be eligible for renewable energy credits; and altering the definition of "thermal biomass system".. </v>
      </c>
      <c r="R1722" s="2" t="s">
        <v>4660</v>
      </c>
      <c r="S1722" s="2" t="s">
        <v>44</v>
      </c>
    </row>
    <row r="1723" ht="15.75" customHeight="1">
      <c r="A1723" s="2" t="s">
        <v>4649</v>
      </c>
      <c r="B1723" s="2" t="s">
        <v>4401</v>
      </c>
      <c r="C1723" s="2" t="s">
        <v>3815</v>
      </c>
      <c r="D1723" s="2" t="s">
        <v>3816</v>
      </c>
      <c r="E1723" s="2" t="s">
        <v>3817</v>
      </c>
      <c r="F1723" s="2" t="s">
        <v>4661</v>
      </c>
      <c r="G1723" s="2" t="s">
        <v>407</v>
      </c>
      <c r="I1723" s="2">
        <v>10.0</v>
      </c>
      <c r="K1723" s="2" t="s">
        <v>339</v>
      </c>
      <c r="M1723" s="2" t="s">
        <v>4662</v>
      </c>
      <c r="N1723" s="2" t="s">
        <v>4663</v>
      </c>
      <c r="O1723" s="2" t="s">
        <v>4664</v>
      </c>
      <c r="P1723" s="2" t="s">
        <v>93</v>
      </c>
      <c r="Q1723" s="2" t="str">
        <f t="shared" si="14"/>
        <v>Bill Title: Renewable Energy Portfolio Standard - Municipal Electric Utilities, Bill Description: Setting the renewable energy portfolio standard for municipal electric utilities for 2020 and later.. </v>
      </c>
      <c r="R1723" s="2" t="s">
        <v>4665</v>
      </c>
      <c r="S1723" s="2" t="s">
        <v>44</v>
      </c>
    </row>
    <row r="1724" ht="15.75" customHeight="1">
      <c r="A1724" s="2" t="s">
        <v>4649</v>
      </c>
      <c r="B1724" s="2" t="s">
        <v>4401</v>
      </c>
      <c r="C1724" s="2" t="s">
        <v>3815</v>
      </c>
      <c r="D1724" s="2" t="s">
        <v>3816</v>
      </c>
      <c r="E1724" s="2" t="s">
        <v>3817</v>
      </c>
      <c r="F1724" s="2" t="s">
        <v>4666</v>
      </c>
      <c r="G1724" s="2" t="s">
        <v>407</v>
      </c>
      <c r="I1724" s="2">
        <v>9.0</v>
      </c>
      <c r="K1724" s="2" t="s">
        <v>339</v>
      </c>
      <c r="M1724" s="2" t="s">
        <v>4667</v>
      </c>
      <c r="N1724" s="2" t="s">
        <v>4668</v>
      </c>
      <c r="P1724" s="2" t="s">
        <v>90</v>
      </c>
      <c r="Q1724" s="2" t="str">
        <f t="shared" si="14"/>
        <v>Bill Title: Highway User Revenues - Revenue and Distribution, Bill Description: Repealing the exclusion of certain motor fuel tax revenue from distribution as highway user revenues to the Gasoline and Motor Vehicle Revenue Account; repealing an exception for highway user revenues to the requirement that a supermajority of the General Assembly approve transfers from the Transportation Trust Fund; altering the amounts of capital grants calculated based on highway user revenues that are required to be appropriated to Baltimore City, counties, and municipalities in certain fiscal years; etc.. </v>
      </c>
      <c r="R1724" s="2" t="s">
        <v>4669</v>
      </c>
      <c r="S1724" s="2" t="s">
        <v>79</v>
      </c>
    </row>
    <row r="1725" ht="15.75" customHeight="1">
      <c r="A1725" s="2" t="s">
        <v>4649</v>
      </c>
      <c r="B1725" s="2" t="s">
        <v>4401</v>
      </c>
      <c r="C1725" s="2" t="s">
        <v>3815</v>
      </c>
      <c r="D1725" s="2" t="s">
        <v>3816</v>
      </c>
      <c r="E1725" s="2" t="s">
        <v>3817</v>
      </c>
      <c r="F1725" s="2" t="s">
        <v>4670</v>
      </c>
      <c r="G1725" s="2" t="s">
        <v>407</v>
      </c>
      <c r="I1725" s="2">
        <v>8.0</v>
      </c>
      <c r="K1725" s="2" t="s">
        <v>339</v>
      </c>
      <c r="M1725" s="2" t="s">
        <v>4671</v>
      </c>
      <c r="N1725" s="2" t="s">
        <v>4672</v>
      </c>
      <c r="O1725" s="2" t="s">
        <v>4673</v>
      </c>
      <c r="P1725" s="2" t="s">
        <v>90</v>
      </c>
      <c r="Q1725" s="2" t="str">
        <f t="shared" si="14"/>
        <v>Bill Title: Zero–Emission Energy Resources and Carbon Capture, Use, and Sequestration – Renewable Energy Portfolio Standard and Study, Bill Description: Including a zero-emission energy resource as a Tier 1 renewable source eligible for meeting certain Tier 1 obligations under the renewable energy portfolio standard; and requiring the Maryland Energy Administration, in consultation with the Public Service Commission, the Department of the Environment, and the Department of Natural Resources, to conduct a study on carbon capture, use, and sequestration.. </v>
      </c>
      <c r="R1725" s="2" t="s">
        <v>4674</v>
      </c>
      <c r="S1725" s="2" t="s">
        <v>44</v>
      </c>
    </row>
    <row r="1726" ht="15.75" customHeight="1">
      <c r="A1726" s="2" t="s">
        <v>4649</v>
      </c>
      <c r="B1726" s="2" t="s">
        <v>4401</v>
      </c>
      <c r="C1726" s="2" t="s">
        <v>3815</v>
      </c>
      <c r="D1726" s="2" t="s">
        <v>3816</v>
      </c>
      <c r="E1726" s="2" t="s">
        <v>3817</v>
      </c>
      <c r="F1726" s="2" t="s">
        <v>4675</v>
      </c>
      <c r="G1726" s="2" t="s">
        <v>407</v>
      </c>
      <c r="I1726" s="2">
        <v>8.0</v>
      </c>
      <c r="K1726" s="2" t="s">
        <v>339</v>
      </c>
      <c r="M1726" s="2" t="s">
        <v>4662</v>
      </c>
      <c r="N1726" s="2" t="s">
        <v>4663</v>
      </c>
      <c r="O1726" s="2" t="s">
        <v>4664</v>
      </c>
      <c r="P1726" s="2" t="s">
        <v>90</v>
      </c>
      <c r="Q1726" s="2" t="str">
        <f t="shared" si="14"/>
        <v>Bill Title: Renewable Energy Portfolio Standard - Municipal Electric Utilities, Bill Description: Setting the renewable energy portfolio standard for municipal electric utilities for 2020 and later.. </v>
      </c>
      <c r="R1726" s="2" t="s">
        <v>4676</v>
      </c>
      <c r="S1726" s="2" t="s">
        <v>44</v>
      </c>
    </row>
    <row r="1727" ht="15.75" customHeight="1">
      <c r="A1727" s="2" t="s">
        <v>4649</v>
      </c>
      <c r="B1727" s="2" t="s">
        <v>4401</v>
      </c>
      <c r="C1727" s="2" t="s">
        <v>3815</v>
      </c>
      <c r="D1727" s="2" t="s">
        <v>3816</v>
      </c>
      <c r="E1727" s="2" t="s">
        <v>3817</v>
      </c>
      <c r="F1727" s="2" t="s">
        <v>4677</v>
      </c>
      <c r="G1727" s="2" t="s">
        <v>407</v>
      </c>
      <c r="I1727" s="2">
        <v>7.0</v>
      </c>
      <c r="K1727" s="2" t="s">
        <v>339</v>
      </c>
      <c r="M1727" s="2" t="s">
        <v>4426</v>
      </c>
      <c r="N1727" s="2" t="s">
        <v>4427</v>
      </c>
      <c r="O1727" s="2" t="s">
        <v>4678</v>
      </c>
      <c r="P1727" s="2" t="s">
        <v>24</v>
      </c>
      <c r="Q1727" s="2" t="str">
        <f t="shared" si="14"/>
        <v>Bill Title: Clean Energy Attribute Credits and Procurement, Bill Description: Establishing a clean energy attribute credit standard for certain purposes; repealing certain provisions relating to the renewable energy portfolio standard; stating certain findings of the General Assembly; stating certain policies of the State regarding certain energy sources and markets; requiring the Public Service Commission to appoint an independent administrator for certain purposes with certain qualifications and certain duties; providing for the term and reappointment of the independent administrator; etc.. </v>
      </c>
      <c r="R1727" s="2" t="s">
        <v>4679</v>
      </c>
      <c r="S1727" s="2" t="s">
        <v>44</v>
      </c>
    </row>
    <row r="1728" ht="15.75" customHeight="1">
      <c r="A1728" s="2" t="s">
        <v>4649</v>
      </c>
      <c r="B1728" s="2" t="s">
        <v>4401</v>
      </c>
      <c r="C1728" s="2" t="s">
        <v>3815</v>
      </c>
      <c r="D1728" s="2" t="s">
        <v>3816</v>
      </c>
      <c r="E1728" s="2" t="s">
        <v>3817</v>
      </c>
      <c r="F1728" s="2" t="s">
        <v>4680</v>
      </c>
      <c r="G1728" s="2" t="s">
        <v>407</v>
      </c>
      <c r="I1728" s="2">
        <v>6.0</v>
      </c>
      <c r="K1728" s="2" t="s">
        <v>339</v>
      </c>
      <c r="M1728" s="2" t="s">
        <v>4658</v>
      </c>
      <c r="N1728" s="2" t="s">
        <v>4659</v>
      </c>
      <c r="O1728" s="2" t="s">
        <v>51</v>
      </c>
      <c r="P1728" s="2" t="s">
        <v>90</v>
      </c>
      <c r="Q1728" s="2" t="str">
        <f t="shared" si="14"/>
        <v>Bill Title: Renewable Energy Portfolio Standard - Thermal Biomass Systems, Bill Description: Authorizing certain biomass systems primarily fueled with qualifying biomass other than animal manure to be eligible for renewable energy credits; and altering the definition of "thermal biomass system".. </v>
      </c>
      <c r="R1728" s="2" t="s">
        <v>4681</v>
      </c>
      <c r="S1728" s="2" t="s">
        <v>44</v>
      </c>
    </row>
    <row r="1729" ht="15.75" customHeight="1">
      <c r="A1729" s="2" t="s">
        <v>4649</v>
      </c>
      <c r="B1729" s="2" t="s">
        <v>4401</v>
      </c>
      <c r="C1729" s="2" t="s">
        <v>3815</v>
      </c>
      <c r="D1729" s="2" t="s">
        <v>3816</v>
      </c>
      <c r="E1729" s="2" t="s">
        <v>3817</v>
      </c>
      <c r="F1729" s="2" t="s">
        <v>4682</v>
      </c>
      <c r="G1729" s="2" t="s">
        <v>407</v>
      </c>
      <c r="I1729" s="2">
        <v>6.0</v>
      </c>
      <c r="K1729" s="2" t="s">
        <v>339</v>
      </c>
      <c r="M1729" s="2" t="s">
        <v>4662</v>
      </c>
      <c r="N1729" s="2" t="s">
        <v>4683</v>
      </c>
      <c r="O1729" s="2" t="s">
        <v>4664</v>
      </c>
      <c r="P1729" s="2" t="s">
        <v>90</v>
      </c>
      <c r="Q1729" s="2" t="str">
        <f t="shared" si="14"/>
        <v>Bill Title: Renewable Energy Portfolio Standard - Municipal Electric Utilities, Bill Description: Setting the renewable energy portfolio standard for municipal electric utilities for 2021 and later.. </v>
      </c>
      <c r="R1729" s="2" t="s">
        <v>4684</v>
      </c>
      <c r="S1729" s="2" t="s">
        <v>44</v>
      </c>
    </row>
    <row r="1730" ht="15.75" customHeight="1">
      <c r="A1730" s="2" t="s">
        <v>4649</v>
      </c>
      <c r="B1730" s="2" t="s">
        <v>4401</v>
      </c>
      <c r="C1730" s="2" t="s">
        <v>3815</v>
      </c>
      <c r="D1730" s="2" t="s">
        <v>3816</v>
      </c>
      <c r="E1730" s="2" t="s">
        <v>3817</v>
      </c>
      <c r="F1730" s="2" t="s">
        <v>4685</v>
      </c>
      <c r="G1730" s="2" t="s">
        <v>407</v>
      </c>
      <c r="I1730" s="2">
        <v>6.0</v>
      </c>
      <c r="K1730" s="2" t="s">
        <v>339</v>
      </c>
      <c r="M1730" s="2" t="s">
        <v>4686</v>
      </c>
      <c r="N1730" s="2" t="s">
        <v>4683</v>
      </c>
      <c r="O1730" s="2" t="s">
        <v>4664</v>
      </c>
      <c r="P1730" s="2" t="s">
        <v>101</v>
      </c>
      <c r="Q1730" s="2" t="str">
        <f t="shared" si="14"/>
        <v>Bill Title: Renewable Energy Portfolio Standard – Municipal Electric Utilities, Bill Description: Setting the renewable energy portfolio standard for municipal electric utilities for 2021 and later.. </v>
      </c>
      <c r="R1730" s="2" t="s">
        <v>4687</v>
      </c>
      <c r="S1730" s="2" t="s">
        <v>44</v>
      </c>
    </row>
    <row r="1731" ht="15.75" customHeight="1">
      <c r="A1731" s="2" t="s">
        <v>4649</v>
      </c>
      <c r="B1731" s="2" t="s">
        <v>4401</v>
      </c>
      <c r="C1731" s="2" t="s">
        <v>3815</v>
      </c>
      <c r="D1731" s="2" t="s">
        <v>3816</v>
      </c>
      <c r="E1731" s="2" t="s">
        <v>3817</v>
      </c>
      <c r="F1731" s="2" t="s">
        <v>4688</v>
      </c>
      <c r="G1731" s="2" t="s">
        <v>407</v>
      </c>
      <c r="I1731" s="2">
        <v>6.0</v>
      </c>
      <c r="K1731" s="2" t="s">
        <v>339</v>
      </c>
      <c r="M1731" s="2" t="s">
        <v>4689</v>
      </c>
      <c r="N1731" s="2" t="s">
        <v>4690</v>
      </c>
      <c r="O1731" s="2" t="s">
        <v>103</v>
      </c>
      <c r="P1731" s="2" t="s">
        <v>291</v>
      </c>
      <c r="Q1731" s="2" t="str">
        <f t="shared" si="14"/>
        <v>Bill Title: Renewable Energy Portfolio Standard - Solar Energy - Municipal Electric Utilities, Bill Description: Altering the percentage, to 2.5% in 2020 and later, of a municipal electric utility's renewable energy portfolio standard that must be derived from solar energy.. </v>
      </c>
      <c r="R1731" s="2" t="s">
        <v>4691</v>
      </c>
      <c r="S1731" s="2" t="s">
        <v>44</v>
      </c>
    </row>
    <row r="1732" ht="15.75" customHeight="1">
      <c r="A1732" s="2" t="s">
        <v>4649</v>
      </c>
      <c r="B1732" s="2" t="s">
        <v>4401</v>
      </c>
      <c r="C1732" s="2" t="s">
        <v>3815</v>
      </c>
      <c r="D1732" s="2" t="s">
        <v>3816</v>
      </c>
      <c r="E1732" s="2" t="s">
        <v>3817</v>
      </c>
      <c r="F1732" s="2" t="s">
        <v>4692</v>
      </c>
      <c r="G1732" s="2" t="s">
        <v>407</v>
      </c>
      <c r="I1732" s="2">
        <v>5.0</v>
      </c>
      <c r="K1732" s="2" t="s">
        <v>339</v>
      </c>
      <c r="M1732" s="2" t="s">
        <v>4693</v>
      </c>
      <c r="N1732" s="2" t="s">
        <v>4694</v>
      </c>
      <c r="O1732" s="2" t="s">
        <v>4695</v>
      </c>
      <c r="P1732" s="2" t="s">
        <v>291</v>
      </c>
      <c r="Q1732" s="2" t="str">
        <f t="shared" si="14"/>
        <v>Bill Title: Public Safety - Emergency Powers Limitations (Consent of the Governed Act), Bill Description: Making certain provisions of law relating to the issuance of certain emergency orders subject to the Act; providing that a certain declaration is only effective with a certain approval by the General Assembly and for only a certain period of time; repealing a certain provision of legislative intent; altering certain criminal penalties; requiring the Governor to take certain actions within a certain number of days of the issuance of a certain emergency order; etc.. </v>
      </c>
      <c r="R1732" s="2" t="s">
        <v>4696</v>
      </c>
    </row>
    <row r="1733" ht="15.75" customHeight="1">
      <c r="A1733" s="2" t="s">
        <v>4697</v>
      </c>
      <c r="B1733" s="2" t="s">
        <v>4401</v>
      </c>
      <c r="C1733" s="2" t="s">
        <v>3815</v>
      </c>
      <c r="D1733" s="2" t="s">
        <v>3816</v>
      </c>
      <c r="E1733" s="2" t="s">
        <v>3817</v>
      </c>
      <c r="F1733" s="2" t="s">
        <v>4698</v>
      </c>
      <c r="G1733" s="2" t="s">
        <v>407</v>
      </c>
      <c r="I1733" s="2">
        <v>54.0</v>
      </c>
      <c r="K1733" s="2" t="s">
        <v>4699</v>
      </c>
      <c r="M1733" s="2" t="s">
        <v>4700</v>
      </c>
      <c r="N1733" s="2" t="s">
        <v>4701</v>
      </c>
      <c r="O1733" s="2" t="s">
        <v>4349</v>
      </c>
      <c r="P1733" s="2" t="s">
        <v>4702</v>
      </c>
      <c r="Q1733" s="2" t="str">
        <f t="shared" si="14"/>
        <v>Bill Title: Member-Regulated Cooperatives - Establishment (Rural Broadband for the Eastern Shore Act of 2020), Bill Description: Establishing a process for an electric cooperative to operate as a member-regulated cooperative in a certain area; requiring a cooperative's board of directors to hold a certain meeting and forums and provide a certain notice and information to the cooperative's members on whether to operate as a member-regulated cooperative; requiring a member-regulated cooperative to report to certain committees of the General Assembly on the status of the deployment of broadband Internet service to the cooperative's members; etc.. </v>
      </c>
      <c r="R1733" s="2" t="s">
        <v>4703</v>
      </c>
    </row>
    <row r="1734" ht="15.75" customHeight="1">
      <c r="A1734" s="2" t="s">
        <v>4697</v>
      </c>
      <c r="B1734" s="2" t="s">
        <v>4401</v>
      </c>
      <c r="C1734" s="2" t="s">
        <v>3815</v>
      </c>
      <c r="D1734" s="2" t="s">
        <v>3816</v>
      </c>
      <c r="E1734" s="2" t="s">
        <v>3817</v>
      </c>
      <c r="F1734" s="2" t="s">
        <v>4704</v>
      </c>
      <c r="G1734" s="2" t="s">
        <v>407</v>
      </c>
      <c r="I1734" s="2">
        <v>45.0</v>
      </c>
      <c r="K1734" s="2" t="s">
        <v>4699</v>
      </c>
      <c r="M1734" s="2" t="s">
        <v>4700</v>
      </c>
      <c r="N1734" s="2" t="s">
        <v>4705</v>
      </c>
      <c r="O1734" s="2" t="s">
        <v>100</v>
      </c>
      <c r="P1734" s="2" t="s">
        <v>315</v>
      </c>
      <c r="Q1734" s="2" t="str">
        <f t="shared" si="14"/>
        <v>Bill Title: Member-Regulated Cooperatives - Establishment (Rural Broadband for the Eastern Shore Act of 2020), Bill Description: Establishing a process for a cooperative to operate as a member-regulated cooperative in a certain area; specifying that the Public Service Commission does not have jurisdiction over a member-regulated cooperative, subject to certain exceptions; prohibiting a member-regulated cooperative from exercising a certain power of condemnation for the sole purpose of providing broadband Internet service; specifying certain provisions of law that apply to a member-regulated cooperative; etc.. </v>
      </c>
      <c r="R1734" s="2" t="s">
        <v>4706</v>
      </c>
    </row>
    <row r="1735" ht="15.75" customHeight="1">
      <c r="A1735" s="2" t="s">
        <v>4697</v>
      </c>
      <c r="B1735" s="2" t="s">
        <v>4401</v>
      </c>
      <c r="C1735" s="2" t="s">
        <v>3815</v>
      </c>
      <c r="D1735" s="2" t="s">
        <v>3816</v>
      </c>
      <c r="E1735" s="2" t="s">
        <v>3817</v>
      </c>
      <c r="F1735" s="2" t="s">
        <v>4707</v>
      </c>
      <c r="G1735" s="2" t="s">
        <v>407</v>
      </c>
      <c r="I1735" s="2">
        <v>17.0</v>
      </c>
      <c r="K1735" s="2" t="s">
        <v>4699</v>
      </c>
      <c r="M1735" s="2" t="s">
        <v>4708</v>
      </c>
      <c r="N1735" s="2" t="s">
        <v>4709</v>
      </c>
      <c r="O1735" s="2" t="s">
        <v>214</v>
      </c>
      <c r="P1735" s="2" t="s">
        <v>4710</v>
      </c>
      <c r="Q1735" s="2" t="str">
        <f t="shared" si="14"/>
        <v>Bill Title: Sales and Use Tax and Personal Property Tax - Exemptions - Data Centers, Bill Description: Providing an exemption from the sales and use tax for certain sales of certain qualified data center personal property for use at certain qualified data centers under certain circumstances; requiring an individual or a corporation to apply to the Department of Commerce for an exemption certificate for the exemption; authorizing the governing body of a county or municipal corporation to reduce or eliminate the assessment of certain personal property used in certain qualified data centers; etc.. </v>
      </c>
      <c r="R1735" s="2" t="s">
        <v>4711</v>
      </c>
    </row>
    <row r="1736" ht="15.75" customHeight="1">
      <c r="A1736" s="2" t="s">
        <v>4697</v>
      </c>
      <c r="B1736" s="2" t="s">
        <v>4401</v>
      </c>
      <c r="C1736" s="2" t="s">
        <v>3815</v>
      </c>
      <c r="D1736" s="2" t="s">
        <v>3816</v>
      </c>
      <c r="E1736" s="2" t="s">
        <v>3817</v>
      </c>
      <c r="F1736" s="2" t="s">
        <v>4712</v>
      </c>
      <c r="G1736" s="2" t="s">
        <v>407</v>
      </c>
      <c r="I1736" s="2">
        <v>13.0</v>
      </c>
      <c r="K1736" s="2" t="s">
        <v>4699</v>
      </c>
      <c r="M1736" s="2" t="s">
        <v>4713</v>
      </c>
      <c r="N1736" s="2" t="s">
        <v>4714</v>
      </c>
      <c r="O1736" s="2" t="s">
        <v>214</v>
      </c>
      <c r="P1736" s="2" t="s">
        <v>4715</v>
      </c>
      <c r="Q1736" s="2" t="str">
        <f t="shared" si="14"/>
        <v>Bill Title: Maryland Energy Administration - Mechanical Insulation Installation Grant Program, Bill Description: Establishing the Mechanical Insulation Installation Grant Program in the Maryland Energy Administration to provide grants to individuals, nonprofit organizations, and business entities for a portion of certain qualified expenses paid or incurred for the installation of certain mechanical insulation in a certain manner on certain types of property; establishing the Mechanical Insulation Installation Grant Fund which may be used for providing grants to eligible applicants and the administrative costs of the Program; etc.. </v>
      </c>
      <c r="R1736" s="2" t="s">
        <v>4716</v>
      </c>
      <c r="S1736" s="2" t="s">
        <v>145</v>
      </c>
    </row>
    <row r="1737" ht="15.75" customHeight="1">
      <c r="A1737" s="2" t="s">
        <v>4697</v>
      </c>
      <c r="B1737" s="2" t="s">
        <v>4401</v>
      </c>
      <c r="C1737" s="2" t="s">
        <v>3815</v>
      </c>
      <c r="D1737" s="2" t="s">
        <v>3816</v>
      </c>
      <c r="E1737" s="2" t="s">
        <v>3817</v>
      </c>
      <c r="F1737" s="2" t="s">
        <v>4717</v>
      </c>
      <c r="G1737" s="2" t="s">
        <v>407</v>
      </c>
      <c r="I1737" s="2">
        <v>13.0</v>
      </c>
      <c r="K1737" s="2" t="s">
        <v>4699</v>
      </c>
      <c r="M1737" s="2" t="s">
        <v>4708</v>
      </c>
      <c r="N1737" s="2" t="s">
        <v>4709</v>
      </c>
      <c r="O1737" s="2" t="s">
        <v>214</v>
      </c>
      <c r="P1737" s="2" t="s">
        <v>144</v>
      </c>
      <c r="Q1737" s="2" t="str">
        <f t="shared" si="14"/>
        <v>Bill Title: Sales and Use Tax and Personal Property Tax - Exemptions - Data Centers, Bill Description: Providing an exemption from the sales and use tax for certain sales of certain qualified data center personal property for use at certain qualified data centers under certain circumstances; requiring an individual or a corporation to apply to the Department of Commerce for an exemption certificate for the exemption; authorizing the governing body of a county or municipal corporation to reduce or eliminate the assessment of certain personal property used in certain qualified data centers; etc.. </v>
      </c>
      <c r="R1737" s="2" t="s">
        <v>4718</v>
      </c>
    </row>
    <row r="1738" ht="15.75" customHeight="1">
      <c r="A1738" s="2" t="s">
        <v>4697</v>
      </c>
      <c r="B1738" s="2" t="s">
        <v>4401</v>
      </c>
      <c r="C1738" s="2" t="s">
        <v>3815</v>
      </c>
      <c r="D1738" s="2" t="s">
        <v>3816</v>
      </c>
      <c r="E1738" s="2" t="s">
        <v>3817</v>
      </c>
      <c r="F1738" s="2" t="s">
        <v>4719</v>
      </c>
      <c r="G1738" s="2" t="s">
        <v>407</v>
      </c>
      <c r="I1738" s="2">
        <v>10.0</v>
      </c>
      <c r="K1738" s="2" t="s">
        <v>4699</v>
      </c>
      <c r="M1738" s="2" t="s">
        <v>4720</v>
      </c>
      <c r="N1738" s="2" t="s">
        <v>4721</v>
      </c>
      <c r="O1738" s="2" t="s">
        <v>290</v>
      </c>
      <c r="P1738" s="2" t="s">
        <v>4722</v>
      </c>
      <c r="Q1738" s="2" t="str">
        <f t="shared" si="14"/>
        <v>Bill Title: Public Safety - Maryland Swimming Pool and Spa Standards - Adoption, Bill Description: Requiring the Maryland Department of Labor to adopt by regulation the International Swimming Pool and Spa Code as the Maryland Swimming Pool and Spa Standards; requiring the Department to adopt each subsequent version of the Standards within 18 months after the version is issued; requiring the Department to take certain actions before adopting each version of the Standards; prohibiting the Department from adopting a modification of the Standards that is more stringent than certain requirements; etc.. </v>
      </c>
      <c r="R1738" s="2" t="s">
        <v>4723</v>
      </c>
    </row>
    <row r="1739" ht="15.75" customHeight="1">
      <c r="A1739" s="2" t="s">
        <v>4697</v>
      </c>
      <c r="B1739" s="2" t="s">
        <v>4401</v>
      </c>
      <c r="C1739" s="2" t="s">
        <v>3815</v>
      </c>
      <c r="D1739" s="2" t="s">
        <v>3816</v>
      </c>
      <c r="E1739" s="2" t="s">
        <v>3817</v>
      </c>
      <c r="F1739" s="2" t="s">
        <v>4724</v>
      </c>
      <c r="G1739" s="2" t="s">
        <v>407</v>
      </c>
      <c r="I1739" s="2">
        <v>10.0</v>
      </c>
      <c r="K1739" s="2" t="s">
        <v>4699</v>
      </c>
      <c r="M1739" s="2" t="s">
        <v>4725</v>
      </c>
      <c r="N1739" s="2" t="s">
        <v>4726</v>
      </c>
      <c r="O1739" s="2" t="s">
        <v>35</v>
      </c>
      <c r="P1739" s="2" t="s">
        <v>226</v>
      </c>
      <c r="Q1739" s="2" t="str">
        <f t="shared" si="14"/>
        <v>Bill Title: Income Tax - Angel Investor Tax Credit Program, Bill Description: Allowing a credit against the State income tax for 50% of an investment made in a qualified innovation business, not to exceed $50,000, or $100,000 for a qualified investor that is a married couple filing jointly or a pass-through entity; requiring a qualified investor to meet certain requirements in order to be eligible for the credit; requiring the Department of Commerce to administer the credit; applying the Act to taxable years beginning after December 31, 2020; establishing the Maryland Angel Investor Tax Credit Reserve Fund; etc.. </v>
      </c>
      <c r="R1739" s="2" t="s">
        <v>4727</v>
      </c>
    </row>
    <row r="1740" ht="15.75" customHeight="1">
      <c r="A1740" s="2" t="s">
        <v>4697</v>
      </c>
      <c r="B1740" s="2" t="s">
        <v>4401</v>
      </c>
      <c r="C1740" s="2" t="s">
        <v>3815</v>
      </c>
      <c r="D1740" s="2" t="s">
        <v>3816</v>
      </c>
      <c r="E1740" s="2" t="s">
        <v>3817</v>
      </c>
      <c r="F1740" s="2" t="s">
        <v>4728</v>
      </c>
      <c r="G1740" s="2" t="s">
        <v>407</v>
      </c>
      <c r="I1740" s="2">
        <v>10.0</v>
      </c>
      <c r="K1740" s="2" t="s">
        <v>4699</v>
      </c>
      <c r="M1740" s="2" t="s">
        <v>4725</v>
      </c>
      <c r="N1740" s="2" t="s">
        <v>4729</v>
      </c>
      <c r="O1740" s="2" t="s">
        <v>35</v>
      </c>
      <c r="P1740" s="2" t="s">
        <v>4730</v>
      </c>
      <c r="Q1740" s="2" t="str">
        <f t="shared" si="14"/>
        <v>Bill Title: Income Tax - Angel Investor Tax Credit Program, Bill Description: Allowing a credit against the State income tax for 50% of an investment made in a qualified innovation business, not to exceed $50,000, or $100,000 for a qualified investor that is a married couple filing jointly or a pass-through entity; requiring a qualified investor to meet certain requirements in order to be eligible for the credit; requiring the Department of Commerce to administer the credit; applying the Act to taxable years beginning after December 31, 2020; etc.. </v>
      </c>
      <c r="R1740" s="2" t="s">
        <v>4731</v>
      </c>
    </row>
    <row r="1741" ht="15.75" customHeight="1">
      <c r="A1741" s="2" t="s">
        <v>4697</v>
      </c>
      <c r="B1741" s="2" t="s">
        <v>4401</v>
      </c>
      <c r="C1741" s="2" t="s">
        <v>3815</v>
      </c>
      <c r="D1741" s="2" t="s">
        <v>3816</v>
      </c>
      <c r="E1741" s="2" t="s">
        <v>3817</v>
      </c>
      <c r="F1741" s="2" t="s">
        <v>4732</v>
      </c>
      <c r="G1741" s="2" t="s">
        <v>407</v>
      </c>
      <c r="I1741" s="2">
        <v>9.0</v>
      </c>
      <c r="K1741" s="2" t="s">
        <v>4699</v>
      </c>
      <c r="M1741" s="2" t="s">
        <v>4733</v>
      </c>
      <c r="N1741" s="2" t="s">
        <v>4734</v>
      </c>
      <c r="O1741" s="2" t="s">
        <v>993</v>
      </c>
      <c r="P1741" s="2" t="s">
        <v>4735</v>
      </c>
      <c r="Q1741" s="2" t="str">
        <f t="shared" si="14"/>
        <v>Bill Title: Highway User Revenues – Distribution, Bill Description: Altering, beginning in fiscal year 2020, the amounts of capital grants calculated based on highway user revenues that are required to be appropriated to Baltimore City, counties, and municipalities in certain fiscal years; etc.. </v>
      </c>
      <c r="R1741" s="2" t="s">
        <v>4736</v>
      </c>
      <c r="S1741" s="2" t="s">
        <v>79</v>
      </c>
    </row>
    <row r="1742" ht="15.75" customHeight="1">
      <c r="A1742" s="2" t="s">
        <v>4697</v>
      </c>
      <c r="B1742" s="2" t="s">
        <v>4401</v>
      </c>
      <c r="C1742" s="2" t="s">
        <v>3815</v>
      </c>
      <c r="D1742" s="2" t="s">
        <v>3816</v>
      </c>
      <c r="E1742" s="2" t="s">
        <v>3817</v>
      </c>
      <c r="F1742" s="2" t="s">
        <v>4737</v>
      </c>
      <c r="G1742" s="2" t="s">
        <v>407</v>
      </c>
      <c r="I1742" s="2">
        <v>8.0</v>
      </c>
      <c r="K1742" s="2" t="s">
        <v>4699</v>
      </c>
      <c r="M1742" s="2" t="s">
        <v>4738</v>
      </c>
      <c r="N1742" s="2" t="s">
        <v>4739</v>
      </c>
      <c r="O1742" s="2" t="s">
        <v>290</v>
      </c>
      <c r="P1742" s="2" t="s">
        <v>4740</v>
      </c>
      <c r="Q1742" s="2" t="str">
        <f t="shared" si="14"/>
        <v>Bill Title: Public Safety – Maryland Swimming Pool and Spa Standards – Adoption, Bill Description: Requiring the Maryland Department of Labor to adopt by regulation the International Swimming Pool and Spa Code as the Maryland Swimming Pool and Spa Standards; requiring the Department to adopt each subsequent version of the Standards within 18 months after the Standards are issued; requiring the Department to take certain actions before adopting each version of the Standards; requiring the Department to consult with the Maryland Department of Health on the implementation of the Standards; etc.. </v>
      </c>
      <c r="R1742" s="2" t="s">
        <v>4741</v>
      </c>
    </row>
    <row r="1743" ht="15.75" customHeight="1">
      <c r="A1743" s="2" t="s">
        <v>4697</v>
      </c>
      <c r="B1743" s="2" t="s">
        <v>4401</v>
      </c>
      <c r="C1743" s="2" t="s">
        <v>3815</v>
      </c>
      <c r="D1743" s="2" t="s">
        <v>3816</v>
      </c>
      <c r="E1743" s="2" t="s">
        <v>3817</v>
      </c>
      <c r="F1743" s="2" t="s">
        <v>4742</v>
      </c>
      <c r="G1743" s="2" t="s">
        <v>407</v>
      </c>
      <c r="I1743" s="2">
        <v>7.0</v>
      </c>
      <c r="K1743" s="2" t="s">
        <v>4699</v>
      </c>
      <c r="M1743" s="2" t="s">
        <v>4720</v>
      </c>
      <c r="N1743" s="2" t="s">
        <v>4743</v>
      </c>
      <c r="O1743" s="2" t="s">
        <v>314</v>
      </c>
      <c r="P1743" s="2" t="s">
        <v>4744</v>
      </c>
      <c r="Q1743" s="2" t="str">
        <f t="shared" si="14"/>
        <v>Bill Title: Public Safety - Maryland Swimming Pool and Spa Standards - Adoption, Bill Description: Requiring the Maryland Department of Labor to adopt by regulation the International Swimming Pool and Spa Code as the Maryland Swimming Pool and Spa Standards; providing for the implementation of the Standards by the Maryland Department of Labor, local jurisdictions, counties, and municipalities; and requiring the Maryland Department of Labor to consult with the Maryland Department of Health on the implementation of the Standards in relation to the regulation of the operation and maintenance of swimming pools and spas.. </v>
      </c>
      <c r="R1743" s="2" t="s">
        <v>4745</v>
      </c>
    </row>
    <row r="1744" ht="15.75" customHeight="1">
      <c r="A1744" s="2" t="s">
        <v>4697</v>
      </c>
      <c r="B1744" s="2" t="s">
        <v>4401</v>
      </c>
      <c r="C1744" s="2" t="s">
        <v>3815</v>
      </c>
      <c r="D1744" s="2" t="s">
        <v>3816</v>
      </c>
      <c r="E1744" s="2" t="s">
        <v>3817</v>
      </c>
      <c r="F1744" s="2" t="s">
        <v>4746</v>
      </c>
      <c r="G1744" s="2" t="s">
        <v>407</v>
      </c>
      <c r="I1744" s="2">
        <v>7.0</v>
      </c>
      <c r="K1744" s="2" t="s">
        <v>4699</v>
      </c>
      <c r="M1744" s="2" t="s">
        <v>4747</v>
      </c>
      <c r="N1744" s="2" t="s">
        <v>4748</v>
      </c>
      <c r="O1744" s="2" t="s">
        <v>1404</v>
      </c>
      <c r="P1744" s="2" t="s">
        <v>93</v>
      </c>
      <c r="Q1744" s="2" t="str">
        <f t="shared" si="14"/>
        <v>Bill Title: Cost of Living Assistance Act of 2022, Bill Description: Altering the motor fuel tax rate.. </v>
      </c>
      <c r="R1744" s="2" t="s">
        <v>4749</v>
      </c>
      <c r="S1744" s="2" t="s">
        <v>79</v>
      </c>
    </row>
    <row r="1745" ht="15.75" customHeight="1">
      <c r="A1745" s="2" t="s">
        <v>4697</v>
      </c>
      <c r="B1745" s="2" t="s">
        <v>4401</v>
      </c>
      <c r="C1745" s="2" t="s">
        <v>3815</v>
      </c>
      <c r="D1745" s="2" t="s">
        <v>3816</v>
      </c>
      <c r="E1745" s="2" t="s">
        <v>3817</v>
      </c>
      <c r="F1745" s="2" t="s">
        <v>4750</v>
      </c>
      <c r="G1745" s="2" t="s">
        <v>407</v>
      </c>
      <c r="I1745" s="2">
        <v>7.0</v>
      </c>
      <c r="K1745" s="2" t="s">
        <v>4699</v>
      </c>
      <c r="M1745" s="2" t="s">
        <v>4720</v>
      </c>
      <c r="N1745" s="2" t="s">
        <v>4751</v>
      </c>
      <c r="O1745" s="2" t="s">
        <v>314</v>
      </c>
      <c r="P1745" s="2" t="s">
        <v>937</v>
      </c>
      <c r="Q1745" s="2" t="str">
        <f t="shared" si="14"/>
        <v>Bill Title: Public Safety - Maryland Swimming Pool and Spa Standards - Adoption, Bill Description: Requiring the Maryland Department of Labor to adopt by regulation the International Swimming Pool and Spa Code as the Maryland Swimming Pool and Spa Standards; providing for the implementation of the Standards by local jurisdictions, counties, and municipalities; requiring the Department to consult with the Maryland Department of Health on the implementation of the Standards; applying the standards to swimming pools or spas for which an application for a  permit is received by a local jurisdiction on or after June 1, 2023; etc.. </v>
      </c>
      <c r="R1745" s="2" t="s">
        <v>3577</v>
      </c>
    </row>
    <row r="1746" ht="15.75" customHeight="1">
      <c r="A1746" s="2" t="s">
        <v>4752</v>
      </c>
      <c r="B1746" s="2" t="s">
        <v>4753</v>
      </c>
      <c r="C1746" s="2" t="s">
        <v>4754</v>
      </c>
      <c r="D1746" s="2" t="s">
        <v>4754</v>
      </c>
      <c r="E1746" s="2" t="s">
        <v>4755</v>
      </c>
      <c r="F1746" s="2" t="s">
        <v>4756</v>
      </c>
      <c r="G1746" s="2" t="s">
        <v>19</v>
      </c>
      <c r="I1746" s="2">
        <v>64.0</v>
      </c>
      <c r="K1746" s="2" t="s">
        <v>4757</v>
      </c>
      <c r="L1746" s="2"/>
      <c r="M1746" s="2" t="s">
        <v>4758</v>
      </c>
      <c r="N1746" s="2" t="s">
        <v>4759</v>
      </c>
      <c r="O1746" s="2" t="s">
        <v>4760</v>
      </c>
      <c r="P1746" s="2" t="s">
        <v>1404</v>
      </c>
      <c r="Q1746" s="2" t="str">
        <f t="shared" ref="Q1746:Q2250" si="15">CONCATENATE("Bill Title: ", M1746, " - Bill Description: ", N1746)</f>
        <v>Bill Title: Relative to GreenWorks - Bill Description: For legislation to provide for a program of climate change resiliency for cities and towns in the Commonwealth. Telecommunications, Utilities and Energy.</v>
      </c>
      <c r="R1746" s="2" t="s">
        <v>4761</v>
      </c>
      <c r="S1746" s="2" t="s">
        <v>145</v>
      </c>
    </row>
    <row r="1747" ht="15.75" customHeight="1">
      <c r="A1747" s="2" t="s">
        <v>4752</v>
      </c>
      <c r="B1747" s="2" t="s">
        <v>4753</v>
      </c>
      <c r="C1747" s="2" t="s">
        <v>4754</v>
      </c>
      <c r="D1747" s="2" t="s">
        <v>4754</v>
      </c>
      <c r="E1747" s="2" t="s">
        <v>4755</v>
      </c>
      <c r="F1747" s="2" t="s">
        <v>4762</v>
      </c>
      <c r="G1747" s="2" t="s">
        <v>19</v>
      </c>
      <c r="I1747" s="2">
        <v>55.0</v>
      </c>
      <c r="K1747" s="2" t="s">
        <v>4757</v>
      </c>
      <c r="L1747" s="2"/>
      <c r="M1747" s="2" t="s">
        <v>4763</v>
      </c>
      <c r="N1747" s="2" t="s">
        <v>4763</v>
      </c>
      <c r="O1747" s="2" t="s">
        <v>800</v>
      </c>
      <c r="P1747" s="2" t="s">
        <v>93</v>
      </c>
      <c r="Q1747" s="2" t="str">
        <f t="shared" si="15"/>
        <v>Bill Title: Providing for climate change adaptation infrastructure investments in the Commonwealth - Bill Description: Providing for climate change adaptation infrastructure investments in the Commonwealth</v>
      </c>
      <c r="R1747" s="2" t="s">
        <v>4764</v>
      </c>
      <c r="S1747" s="2" t="s">
        <v>145</v>
      </c>
    </row>
    <row r="1748" ht="15.75" customHeight="1">
      <c r="A1748" s="2" t="s">
        <v>4752</v>
      </c>
      <c r="B1748" s="2" t="s">
        <v>4753</v>
      </c>
      <c r="C1748" s="2" t="s">
        <v>4754</v>
      </c>
      <c r="D1748" s="2" t="s">
        <v>4754</v>
      </c>
      <c r="E1748" s="2" t="s">
        <v>4755</v>
      </c>
      <c r="F1748" s="2" t="s">
        <v>4765</v>
      </c>
      <c r="G1748" s="2" t="s">
        <v>19</v>
      </c>
      <c r="I1748" s="2">
        <v>37.0</v>
      </c>
      <c r="K1748" s="2" t="s">
        <v>4757</v>
      </c>
      <c r="L1748" s="2"/>
      <c r="M1748" s="2" t="s">
        <v>4766</v>
      </c>
      <c r="N1748" s="2" t="s">
        <v>4767</v>
      </c>
      <c r="O1748" s="2" t="s">
        <v>183</v>
      </c>
      <c r="P1748" s="2" t="s">
        <v>209</v>
      </c>
      <c r="Q1748" s="2" t="str">
        <f t="shared" si="15"/>
        <v>Bill Title: Providing for the preservation and improvement of land, parks, and clean energy in the Commonwealth - Bill Description: Bill Title: An Act providing for the preservation and improvement of land, parks, and clean energy in the Commonwealth</v>
      </c>
      <c r="R1748" s="2" t="s">
        <v>4768</v>
      </c>
    </row>
    <row r="1749" ht="15.75" customHeight="1">
      <c r="A1749" s="2" t="s">
        <v>4752</v>
      </c>
      <c r="B1749" s="2" t="s">
        <v>4753</v>
      </c>
      <c r="C1749" s="2" t="s">
        <v>4754</v>
      </c>
      <c r="D1749" s="2" t="s">
        <v>4754</v>
      </c>
      <c r="E1749" s="2" t="s">
        <v>4755</v>
      </c>
      <c r="F1749" s="2" t="s">
        <v>4769</v>
      </c>
      <c r="G1749" s="2" t="s">
        <v>19</v>
      </c>
      <c r="I1749" s="2">
        <v>36.0</v>
      </c>
      <c r="K1749" s="2" t="s">
        <v>4757</v>
      </c>
      <c r="L1749" s="2"/>
      <c r="M1749" s="2" t="s">
        <v>4770</v>
      </c>
      <c r="N1749" s="2" t="s">
        <v>4770</v>
      </c>
      <c r="O1749" s="2" t="s">
        <v>1404</v>
      </c>
      <c r="P1749" s="2" t="s">
        <v>90</v>
      </c>
      <c r="Q1749" s="2" t="str">
        <f t="shared" si="15"/>
        <v>Bill Title: Relative to transportation finance - Bill Description: Relative to transportation finance</v>
      </c>
      <c r="R1749" s="2" t="s">
        <v>4771</v>
      </c>
      <c r="S1749" s="2" t="s">
        <v>79</v>
      </c>
    </row>
    <row r="1750" ht="15.75" customHeight="1">
      <c r="A1750" s="2" t="s">
        <v>4752</v>
      </c>
      <c r="B1750" s="2" t="s">
        <v>4753</v>
      </c>
      <c r="C1750" s="2" t="s">
        <v>4754</v>
      </c>
      <c r="D1750" s="2" t="s">
        <v>4754</v>
      </c>
      <c r="E1750" s="2" t="s">
        <v>4755</v>
      </c>
      <c r="F1750" s="2" t="s">
        <v>4772</v>
      </c>
      <c r="G1750" s="2" t="s">
        <v>19</v>
      </c>
      <c r="I1750" s="2">
        <v>33.0</v>
      </c>
      <c r="K1750" s="2" t="s">
        <v>4757</v>
      </c>
      <c r="L1750" s="2"/>
      <c r="M1750" s="2" t="s">
        <v>4773</v>
      </c>
      <c r="N1750" s="2" t="s">
        <v>4774</v>
      </c>
      <c r="O1750" s="2" t="s">
        <v>512</v>
      </c>
      <c r="P1750" s="2" t="s">
        <v>90</v>
      </c>
      <c r="Q1750" s="2" t="str">
        <f t="shared" si="15"/>
        <v>Bill Title: To combat climate change - Bill Description: For legislation to combat climate change. Telecommunications, Utilities and Energy.</v>
      </c>
      <c r="R1750" s="2" t="s">
        <v>4775</v>
      </c>
      <c r="S1750" s="2" t="s">
        <v>172</v>
      </c>
    </row>
    <row r="1751" ht="15.75" customHeight="1">
      <c r="A1751" s="2" t="s">
        <v>4752</v>
      </c>
      <c r="B1751" s="2" t="s">
        <v>4753</v>
      </c>
      <c r="C1751" s="2" t="s">
        <v>4754</v>
      </c>
      <c r="D1751" s="2" t="s">
        <v>4754</v>
      </c>
      <c r="E1751" s="2" t="s">
        <v>4755</v>
      </c>
      <c r="F1751" s="2" t="s">
        <v>4776</v>
      </c>
      <c r="G1751" s="2" t="s">
        <v>19</v>
      </c>
      <c r="I1751" s="2">
        <v>31.0</v>
      </c>
      <c r="K1751" s="2" t="s">
        <v>4757</v>
      </c>
      <c r="L1751" s="2"/>
      <c r="M1751" s="2" t="s">
        <v>4770</v>
      </c>
      <c r="N1751" s="2" t="s">
        <v>4777</v>
      </c>
      <c r="O1751" s="2" t="s">
        <v>1404</v>
      </c>
      <c r="P1751" s="2" t="s">
        <v>73</v>
      </c>
      <c r="Q1751" s="2" t="str">
        <f t="shared" si="15"/>
        <v>Bill Title: Relative to transportation finance - Bill Description: House bill No. 4508, as changed by the</v>
      </c>
      <c r="R1751" s="2" t="s">
        <v>4778</v>
      </c>
      <c r="S1751" s="2" t="s">
        <v>65</v>
      </c>
    </row>
    <row r="1752" ht="15.75" customHeight="1">
      <c r="A1752" s="2" t="s">
        <v>4752</v>
      </c>
      <c r="B1752" s="2" t="s">
        <v>4753</v>
      </c>
      <c r="C1752" s="2" t="s">
        <v>4754</v>
      </c>
      <c r="D1752" s="2" t="s">
        <v>4754</v>
      </c>
      <c r="E1752" s="2" t="s">
        <v>4755</v>
      </c>
      <c r="F1752" s="2" t="s">
        <v>4779</v>
      </c>
      <c r="G1752" s="2" t="s">
        <v>19</v>
      </c>
      <c r="I1752" s="2">
        <v>30.0</v>
      </c>
      <c r="K1752" s="2" t="s">
        <v>4757</v>
      </c>
      <c r="L1752" s="2"/>
      <c r="M1752" s="2" t="s">
        <v>4780</v>
      </c>
      <c r="N1752" s="2" t="s">
        <v>4781</v>
      </c>
      <c r="O1752" s="2" t="s">
        <v>800</v>
      </c>
      <c r="P1752" s="2" t="s">
        <v>226</v>
      </c>
      <c r="Q1752" s="2" t="str">
        <f t="shared" si="15"/>
        <v>Bill Title: Providing for the establishment of a comprehensive adaptation management plan in response to climate change - Bill Description: For legislation to establish a comprehensive adaptation management plan in response to climate change. Environment, Natural Resources and Agriculture.</v>
      </c>
      <c r="R1752" s="2" t="s">
        <v>4782</v>
      </c>
      <c r="S1752" s="2" t="s">
        <v>172</v>
      </c>
    </row>
    <row r="1753" ht="15.75" customHeight="1">
      <c r="A1753" s="2" t="s">
        <v>4752</v>
      </c>
      <c r="B1753" s="2" t="s">
        <v>4753</v>
      </c>
      <c r="C1753" s="2" t="s">
        <v>4754</v>
      </c>
      <c r="D1753" s="2" t="s">
        <v>4754</v>
      </c>
      <c r="E1753" s="2" t="s">
        <v>4755</v>
      </c>
      <c r="F1753" s="2" t="s">
        <v>4783</v>
      </c>
      <c r="G1753" s="2" t="s">
        <v>19</v>
      </c>
      <c r="I1753" s="2">
        <v>30.0</v>
      </c>
      <c r="K1753" s="2" t="s">
        <v>4757</v>
      </c>
      <c r="L1753" s="2"/>
      <c r="M1753" s="2" t="s">
        <v>4784</v>
      </c>
      <c r="N1753" s="2" t="s">
        <v>4785</v>
      </c>
      <c r="O1753" s="2" t="s">
        <v>1190</v>
      </c>
      <c r="P1753" s="2" t="s">
        <v>36</v>
      </c>
      <c r="Q1753" s="2" t="str">
        <f t="shared" si="15"/>
        <v>Bill Title: Further promoting energy efficiency and green jobs - Bill Description: For legislation to establish an oil heat energy efficiency fund from an additional assessment on home heating oil. Revenue.</v>
      </c>
      <c r="R1753" s="2" t="s">
        <v>4786</v>
      </c>
      <c r="S1753" s="2" t="s">
        <v>145</v>
      </c>
    </row>
    <row r="1754" ht="15.75" customHeight="1">
      <c r="A1754" s="2" t="s">
        <v>4752</v>
      </c>
      <c r="B1754" s="2" t="s">
        <v>4753</v>
      </c>
      <c r="C1754" s="2" t="s">
        <v>4754</v>
      </c>
      <c r="D1754" s="2" t="s">
        <v>4754</v>
      </c>
      <c r="E1754" s="2" t="s">
        <v>4755</v>
      </c>
      <c r="F1754" s="2" t="s">
        <v>4787</v>
      </c>
      <c r="G1754" s="2" t="s">
        <v>19</v>
      </c>
      <c r="I1754" s="2">
        <v>28.0</v>
      </c>
      <c r="K1754" s="2" t="s">
        <v>4757</v>
      </c>
      <c r="L1754" s="2"/>
      <c r="M1754" s="2" t="s">
        <v>4788</v>
      </c>
      <c r="N1754" s="2" t="s">
        <v>4788</v>
      </c>
      <c r="O1754" s="2" t="s">
        <v>800</v>
      </c>
      <c r="P1754" s="2" t="s">
        <v>36</v>
      </c>
      <c r="Q1754" s="2" t="str">
        <f t="shared" si="15"/>
        <v>Bill Title: Promoting climate change adaptation, environmental and natural resource protection, and investment in recreational assets and opportunity - Bill Description: Promoting climate change adaptation, environmental and natural resource protection, and investment in recreational assets and opportunity</v>
      </c>
      <c r="R1754" s="2" t="s">
        <v>4789</v>
      </c>
      <c r="S1754" s="2" t="s">
        <v>31</v>
      </c>
    </row>
    <row r="1755" ht="15.75" customHeight="1">
      <c r="A1755" s="2" t="s">
        <v>4752</v>
      </c>
      <c r="B1755" s="2" t="s">
        <v>4753</v>
      </c>
      <c r="C1755" s="2" t="s">
        <v>4754</v>
      </c>
      <c r="D1755" s="2" t="s">
        <v>4754</v>
      </c>
      <c r="E1755" s="2" t="s">
        <v>4755</v>
      </c>
      <c r="F1755" s="2" t="s">
        <v>4790</v>
      </c>
      <c r="G1755" s="2" t="s">
        <v>19</v>
      </c>
      <c r="I1755" s="2">
        <v>28.0</v>
      </c>
      <c r="K1755" s="2" t="s">
        <v>4757</v>
      </c>
      <c r="L1755" s="2"/>
      <c r="M1755" s="2" t="s">
        <v>4788</v>
      </c>
      <c r="N1755" s="2" t="s">
        <v>4788</v>
      </c>
      <c r="O1755" s="2" t="s">
        <v>800</v>
      </c>
      <c r="P1755" s="2" t="s">
        <v>36</v>
      </c>
      <c r="Q1755" s="2" t="str">
        <f t="shared" si="15"/>
        <v>Bill Title: Promoting climate change adaptation, environmental and natural resource protection, and investment in recreational assets and opportunity - Bill Description: Promoting climate change adaptation, environmental and natural resource protection, and investment in recreational assets and opportunity</v>
      </c>
      <c r="R1755" s="2" t="s">
        <v>4791</v>
      </c>
      <c r="S1755" s="2" t="s">
        <v>172</v>
      </c>
    </row>
    <row r="1756" ht="15.75" customHeight="1">
      <c r="A1756" s="2" t="s">
        <v>4752</v>
      </c>
      <c r="B1756" s="2" t="s">
        <v>4753</v>
      </c>
      <c r="C1756" s="2" t="s">
        <v>4754</v>
      </c>
      <c r="D1756" s="2" t="s">
        <v>4754</v>
      </c>
      <c r="E1756" s="2" t="s">
        <v>4755</v>
      </c>
      <c r="F1756" s="2" t="s">
        <v>4792</v>
      </c>
      <c r="G1756" s="2" t="s">
        <v>19</v>
      </c>
      <c r="I1756" s="2">
        <v>25.0</v>
      </c>
      <c r="K1756" s="2" t="s">
        <v>4757</v>
      </c>
      <c r="L1756" s="2"/>
      <c r="M1756" s="2" t="s">
        <v>4788</v>
      </c>
      <c r="N1756" s="2" t="s">
        <v>4793</v>
      </c>
      <c r="O1756" s="2" t="s">
        <v>800</v>
      </c>
      <c r="P1756" s="2" t="s">
        <v>36</v>
      </c>
      <c r="Q1756" s="2" t="str">
        <f t="shared" si="15"/>
        <v>Bill Title: Promoting climate change adaptation, environmental and natural resource protection, and investment in recreational assets and opportunity - Bill Description: House bill No. 4599, as changed by the committee on Bills in the Third Reading, and as amended and passed to be engrossed by the House. June 13, 2018.</v>
      </c>
      <c r="R1756" s="2" t="s">
        <v>4794</v>
      </c>
      <c r="S1756" s="2" t="s">
        <v>145</v>
      </c>
    </row>
    <row r="1757" ht="15.75" customHeight="1">
      <c r="A1757" s="2" t="s">
        <v>4752</v>
      </c>
      <c r="B1757" s="2" t="s">
        <v>4753</v>
      </c>
      <c r="C1757" s="2" t="s">
        <v>4754</v>
      </c>
      <c r="D1757" s="2" t="s">
        <v>4754</v>
      </c>
      <c r="E1757" s="2" t="s">
        <v>4755</v>
      </c>
      <c r="F1757" s="2" t="s">
        <v>4795</v>
      </c>
      <c r="G1757" s="2" t="s">
        <v>19</v>
      </c>
      <c r="I1757" s="2">
        <v>25.0</v>
      </c>
      <c r="K1757" s="2" t="s">
        <v>4757</v>
      </c>
      <c r="L1757" s="2"/>
      <c r="M1757" s="2" t="s">
        <v>4788</v>
      </c>
      <c r="N1757" s="2" t="s">
        <v>4788</v>
      </c>
      <c r="O1757" s="2" t="s">
        <v>800</v>
      </c>
      <c r="P1757" s="2" t="s">
        <v>73</v>
      </c>
      <c r="Q1757" s="2" t="str">
        <f t="shared" si="15"/>
        <v>Bill Title: Promoting climate change adaptation, environmental and natural resource protection, and investment in recreational assets and opportunity - Bill Description: Promoting climate change adaptation, environmental and natural resource protection, and investment in recreational assets and opportunity</v>
      </c>
      <c r="R1757" s="2" t="s">
        <v>4796</v>
      </c>
      <c r="S1757" s="2" t="s">
        <v>145</v>
      </c>
    </row>
    <row r="1758" ht="15.75" customHeight="1">
      <c r="A1758" s="2" t="s">
        <v>4752</v>
      </c>
      <c r="B1758" s="2" t="s">
        <v>4753</v>
      </c>
      <c r="C1758" s="2" t="s">
        <v>4754</v>
      </c>
      <c r="D1758" s="2" t="s">
        <v>4754</v>
      </c>
      <c r="E1758" s="2" t="s">
        <v>4755</v>
      </c>
      <c r="F1758" s="2" t="s">
        <v>4797</v>
      </c>
      <c r="G1758" s="2" t="s">
        <v>19</v>
      </c>
      <c r="I1758" s="2">
        <v>22.0</v>
      </c>
      <c r="K1758" s="2" t="s">
        <v>4757</v>
      </c>
      <c r="L1758" s="2"/>
      <c r="M1758" s="2" t="s">
        <v>4798</v>
      </c>
      <c r="N1758" s="2" t="s">
        <v>4799</v>
      </c>
      <c r="O1758" s="2" t="s">
        <v>1236</v>
      </c>
      <c r="P1758" s="2" t="s">
        <v>36</v>
      </c>
      <c r="Q1758" s="2" t="str">
        <f t="shared" si="15"/>
        <v>Bill Title: Authorizing and accelerating transportation investment - Bill Description: House, No. 4506, as changed by the committee on Bills in the Third Reading and as amended and passed to be engrossed by the House. March 5, 2020.</v>
      </c>
      <c r="R1758" s="2" t="s">
        <v>4789</v>
      </c>
      <c r="S1758" s="2" t="s">
        <v>145</v>
      </c>
    </row>
    <row r="1759" ht="15.75" customHeight="1">
      <c r="A1759" s="2" t="s">
        <v>4752</v>
      </c>
      <c r="B1759" s="2" t="s">
        <v>4753</v>
      </c>
      <c r="C1759" s="2" t="s">
        <v>4754</v>
      </c>
      <c r="D1759" s="2" t="s">
        <v>4754</v>
      </c>
      <c r="E1759" s="2" t="s">
        <v>4755</v>
      </c>
      <c r="F1759" s="2" t="s">
        <v>4800</v>
      </c>
      <c r="G1759" s="2" t="s">
        <v>19</v>
      </c>
      <c r="I1759" s="2">
        <v>21.0</v>
      </c>
      <c r="K1759" s="2" t="s">
        <v>4757</v>
      </c>
      <c r="L1759" s="2"/>
      <c r="M1759" s="2" t="s">
        <v>4801</v>
      </c>
      <c r="N1759" s="2" t="s">
        <v>4802</v>
      </c>
      <c r="O1759" s="2" t="s">
        <v>72</v>
      </c>
      <c r="P1759" s="2" t="s">
        <v>73</v>
      </c>
      <c r="Q1759" s="2" t="str">
        <f t="shared" si="15"/>
        <v>Bill Title: To reduce greenhouse gas emissions - Bill Description: For legislation to protect our environment and reduce the carbon footprint of the commonwealth. Telecommunications, Utilities and Energy.</v>
      </c>
      <c r="R1759" s="2" t="s">
        <v>4803</v>
      </c>
      <c r="S1759" s="2" t="s">
        <v>172</v>
      </c>
    </row>
    <row r="1760" ht="15.75" customHeight="1">
      <c r="A1760" s="2" t="s">
        <v>4752</v>
      </c>
      <c r="B1760" s="2" t="s">
        <v>4753</v>
      </c>
      <c r="C1760" s="2" t="s">
        <v>4754</v>
      </c>
      <c r="D1760" s="2" t="s">
        <v>4754</v>
      </c>
      <c r="E1760" s="2" t="s">
        <v>4755</v>
      </c>
      <c r="F1760" s="2" t="s">
        <v>4804</v>
      </c>
      <c r="G1760" s="2" t="s">
        <v>19</v>
      </c>
      <c r="I1760" s="2">
        <v>20.0</v>
      </c>
      <c r="K1760" s="2" t="s">
        <v>4757</v>
      </c>
      <c r="L1760" s="2"/>
      <c r="M1760" s="2" t="s">
        <v>4784</v>
      </c>
      <c r="N1760" s="2" t="s">
        <v>4805</v>
      </c>
      <c r="O1760" s="2" t="s">
        <v>1190</v>
      </c>
      <c r="P1760" s="2" t="s">
        <v>73</v>
      </c>
      <c r="Q1760" s="2" t="str">
        <f t="shared" si="15"/>
        <v>Bill Title: Further promoting energy efficiency and green jobs - Bill Description: For legislation to further promote energy efficiency and green jobs. Telecommunications, Utilities and Energy.</v>
      </c>
      <c r="R1760" s="2" t="s">
        <v>4806</v>
      </c>
      <c r="S1760" s="2" t="s">
        <v>145</v>
      </c>
    </row>
    <row r="1761" ht="15.75" customHeight="1">
      <c r="A1761" s="2" t="s">
        <v>4752</v>
      </c>
      <c r="B1761" s="2" t="s">
        <v>4753</v>
      </c>
      <c r="C1761" s="2" t="s">
        <v>4754</v>
      </c>
      <c r="D1761" s="2" t="s">
        <v>4754</v>
      </c>
      <c r="E1761" s="2" t="s">
        <v>4755</v>
      </c>
      <c r="F1761" s="2" t="s">
        <v>4807</v>
      </c>
      <c r="G1761" s="2" t="s">
        <v>19</v>
      </c>
      <c r="I1761" s="2">
        <v>17.0</v>
      </c>
      <c r="K1761" s="2" t="s">
        <v>4757</v>
      </c>
      <c r="L1761" s="2"/>
      <c r="M1761" s="2" t="s">
        <v>4780</v>
      </c>
      <c r="N1761" s="2" t="s">
        <v>4808</v>
      </c>
      <c r="O1761" s="2" t="s">
        <v>4760</v>
      </c>
      <c r="P1761" s="2" t="s">
        <v>1914</v>
      </c>
      <c r="Q1761" s="2" t="str">
        <f t="shared" si="15"/>
        <v>Bill Title: Providing for the establishment of a comprehensive adaptation management plan in response to climate change - Bill Description: For legislation to provide for the establishment of a comprehensive adaptation management plan in response to climate change. Environment, Natural Resources and Agriculture.</v>
      </c>
      <c r="R1761" s="2" t="s">
        <v>4809</v>
      </c>
      <c r="S1761" s="2" t="s">
        <v>172</v>
      </c>
    </row>
    <row r="1762" ht="15.75" customHeight="1">
      <c r="A1762" s="2" t="s">
        <v>4752</v>
      </c>
      <c r="B1762" s="2" t="s">
        <v>4753</v>
      </c>
      <c r="C1762" s="2" t="s">
        <v>4754</v>
      </c>
      <c r="D1762" s="2" t="s">
        <v>4754</v>
      </c>
      <c r="E1762" s="2" t="s">
        <v>4755</v>
      </c>
      <c r="F1762" s="2" t="s">
        <v>4810</v>
      </c>
      <c r="G1762" s="2" t="s">
        <v>19</v>
      </c>
      <c r="I1762" s="2">
        <v>16.0</v>
      </c>
      <c r="K1762" s="2" t="s">
        <v>4757</v>
      </c>
      <c r="L1762" s="2"/>
      <c r="M1762" s="2" t="s">
        <v>4811</v>
      </c>
      <c r="N1762" s="2" t="s">
        <v>4812</v>
      </c>
      <c r="O1762" s="2" t="s">
        <v>143</v>
      </c>
      <c r="P1762" s="2" t="s">
        <v>4813</v>
      </c>
      <c r="Q1762" s="2" t="str">
        <f t="shared" si="15"/>
        <v>Bill Title: To require home energy audits - Bill Description: For legislation to require home energy audits. Telecommunications, Utilities and Energy.</v>
      </c>
      <c r="R1762" s="2" t="s">
        <v>4814</v>
      </c>
      <c r="S1762" s="2" t="s">
        <v>65</v>
      </c>
    </row>
    <row r="1763" ht="15.75" customHeight="1">
      <c r="A1763" s="2" t="s">
        <v>4752</v>
      </c>
      <c r="B1763" s="2" t="s">
        <v>4753</v>
      </c>
      <c r="C1763" s="2" t="s">
        <v>4754</v>
      </c>
      <c r="D1763" s="2" t="s">
        <v>4754</v>
      </c>
      <c r="E1763" s="2" t="s">
        <v>4755</v>
      </c>
      <c r="F1763" s="2" t="s">
        <v>4815</v>
      </c>
      <c r="G1763" s="2" t="s">
        <v>19</v>
      </c>
      <c r="I1763" s="2">
        <v>15.0</v>
      </c>
      <c r="K1763" s="2" t="s">
        <v>4757</v>
      </c>
      <c r="L1763" s="2"/>
      <c r="M1763" s="2" t="s">
        <v>4758</v>
      </c>
      <c r="N1763" s="2" t="s">
        <v>4758</v>
      </c>
      <c r="O1763" s="2" t="s">
        <v>4760</v>
      </c>
      <c r="P1763" s="2" t="s">
        <v>36</v>
      </c>
      <c r="Q1763" s="2" t="str">
        <f t="shared" si="15"/>
        <v>Bill Title: Relative to GreenWorks - Bill Description: Relative to GreenWorks</v>
      </c>
      <c r="R1763" s="2" t="s">
        <v>4816</v>
      </c>
      <c r="S1763" s="2" t="s">
        <v>145</v>
      </c>
    </row>
    <row r="1764" ht="15.75" customHeight="1">
      <c r="A1764" s="2" t="s">
        <v>4752</v>
      </c>
      <c r="B1764" s="2" t="s">
        <v>4753</v>
      </c>
      <c r="C1764" s="2" t="s">
        <v>4754</v>
      </c>
      <c r="D1764" s="2" t="s">
        <v>4754</v>
      </c>
      <c r="E1764" s="2" t="s">
        <v>4755</v>
      </c>
      <c r="F1764" s="2" t="s">
        <v>4817</v>
      </c>
      <c r="G1764" s="2" t="s">
        <v>19</v>
      </c>
      <c r="I1764" s="2">
        <v>15.0</v>
      </c>
      <c r="K1764" s="2" t="s">
        <v>4757</v>
      </c>
      <c r="L1764" s="2"/>
      <c r="M1764" s="2" t="s">
        <v>4818</v>
      </c>
      <c r="N1764" s="2" t="s">
        <v>4819</v>
      </c>
      <c r="O1764" s="2" t="s">
        <v>143</v>
      </c>
      <c r="P1764" s="2" t="s">
        <v>73</v>
      </c>
      <c r="Q1764" s="2" t="str">
        <f t="shared" si="15"/>
        <v>Bill Title: Relative to home energy efficiency - Bill Description: Relative to an energy assessment and a residential energy performance label system for use by sellers of residential dwellings. Telecommunications, Utilities and Energy.</v>
      </c>
      <c r="R1764" s="2" t="s">
        <v>4820</v>
      </c>
      <c r="S1764" s="2" t="s">
        <v>287</v>
      </c>
    </row>
    <row r="1765" ht="15.75" customHeight="1">
      <c r="A1765" s="2" t="s">
        <v>4752</v>
      </c>
      <c r="B1765" s="2" t="s">
        <v>4753</v>
      </c>
      <c r="C1765" s="2" t="s">
        <v>4754</v>
      </c>
      <c r="D1765" s="2" t="s">
        <v>4754</v>
      </c>
      <c r="E1765" s="2" t="s">
        <v>4755</v>
      </c>
      <c r="F1765" s="2" t="s">
        <v>4821</v>
      </c>
      <c r="G1765" s="2" t="s">
        <v>19</v>
      </c>
      <c r="I1765" s="2">
        <v>15.0</v>
      </c>
      <c r="K1765" s="2" t="s">
        <v>4757</v>
      </c>
      <c r="L1765" s="2"/>
      <c r="M1765" s="2" t="s">
        <v>4818</v>
      </c>
      <c r="N1765" s="2" t="s">
        <v>4822</v>
      </c>
      <c r="O1765" s="2" t="s">
        <v>143</v>
      </c>
      <c r="P1765" s="2" t="s">
        <v>36</v>
      </c>
      <c r="Q1765" s="2" t="str">
        <f t="shared" si="15"/>
        <v>Bill Title: Relative to home energy efficiency - Bill Description: For legislation relative to home energy efficiency. Telecommunications, Utilities and Energy.</v>
      </c>
      <c r="R1765" s="2" t="s">
        <v>4823</v>
      </c>
      <c r="S1765" s="2" t="s">
        <v>287</v>
      </c>
    </row>
    <row r="1766" ht="15.75" customHeight="1">
      <c r="A1766" s="2" t="s">
        <v>4752</v>
      </c>
      <c r="B1766" s="2" t="s">
        <v>4753</v>
      </c>
      <c r="C1766" s="2" t="s">
        <v>4754</v>
      </c>
      <c r="D1766" s="2" t="s">
        <v>4754</v>
      </c>
      <c r="E1766" s="2" t="s">
        <v>4755</v>
      </c>
      <c r="F1766" s="2" t="s">
        <v>4824</v>
      </c>
      <c r="G1766" s="2" t="s">
        <v>19</v>
      </c>
      <c r="I1766" s="2">
        <v>15.0</v>
      </c>
      <c r="K1766" s="2" t="s">
        <v>4757</v>
      </c>
      <c r="L1766" s="2"/>
      <c r="M1766" s="2" t="s">
        <v>4825</v>
      </c>
      <c r="N1766" s="2" t="s">
        <v>4826</v>
      </c>
      <c r="O1766" s="2" t="s">
        <v>707</v>
      </c>
      <c r="P1766" s="2" t="s">
        <v>36</v>
      </c>
      <c r="Q1766" s="2" t="str">
        <f t="shared" si="15"/>
        <v>Bill Title: Relative to carbon pricing - Bill Description: Relative to carbon pricing on the sale of fossil fuels. Environment, Natural Resources and Agriculture.</v>
      </c>
      <c r="R1766" s="2" t="s">
        <v>4827</v>
      </c>
      <c r="S1766" s="2" t="s">
        <v>172</v>
      </c>
    </row>
    <row r="1767" ht="15.75" customHeight="1">
      <c r="A1767" s="2" t="s">
        <v>4752</v>
      </c>
      <c r="B1767" s="2" t="s">
        <v>4753</v>
      </c>
      <c r="C1767" s="2" t="s">
        <v>4754</v>
      </c>
      <c r="D1767" s="2" t="s">
        <v>4754</v>
      </c>
      <c r="E1767" s="2" t="s">
        <v>4755</v>
      </c>
      <c r="F1767" s="2" t="s">
        <v>4828</v>
      </c>
      <c r="G1767" s="2" t="s">
        <v>19</v>
      </c>
      <c r="I1767" s="2">
        <v>15.0</v>
      </c>
      <c r="K1767" s="2" t="s">
        <v>4757</v>
      </c>
      <c r="L1767" s="2"/>
      <c r="M1767" s="2" t="s">
        <v>4829</v>
      </c>
      <c r="N1767" s="2" t="s">
        <v>4830</v>
      </c>
      <c r="O1767" s="2" t="s">
        <v>993</v>
      </c>
      <c r="P1767" s="2" t="s">
        <v>90</v>
      </c>
      <c r="Q1767" s="2" t="str">
        <f t="shared" si="15"/>
        <v>Bill Title: Establishing a local option gasoline and diesel fuel excise - Bill Description: Relative to establishing a local option gasoline and diesel fuel excise tax. Revenue.</v>
      </c>
      <c r="R1767" s="2" t="s">
        <v>4831</v>
      </c>
      <c r="S1767" s="2" t="s">
        <v>79</v>
      </c>
    </row>
    <row r="1768" ht="15.75" customHeight="1">
      <c r="A1768" s="2" t="s">
        <v>4752</v>
      </c>
      <c r="B1768" s="2" t="s">
        <v>4753</v>
      </c>
      <c r="C1768" s="2" t="s">
        <v>4754</v>
      </c>
      <c r="D1768" s="2" t="s">
        <v>4754</v>
      </c>
      <c r="E1768" s="2" t="s">
        <v>4755</v>
      </c>
      <c r="F1768" s="2" t="s">
        <v>4832</v>
      </c>
      <c r="G1768" s="2" t="s">
        <v>19</v>
      </c>
      <c r="I1768" s="2">
        <v>15.0</v>
      </c>
      <c r="K1768" s="2" t="s">
        <v>4757</v>
      </c>
      <c r="L1768" s="2"/>
      <c r="M1768" s="2" t="s">
        <v>4833</v>
      </c>
      <c r="N1768" s="2" t="s">
        <v>4834</v>
      </c>
      <c r="O1768" s="2" t="s">
        <v>214</v>
      </c>
      <c r="P1768" s="2" t="s">
        <v>73</v>
      </c>
      <c r="Q1768" s="2" t="str">
        <f t="shared" si="15"/>
        <v>Bill Title: Promoting residential energy efficiency improvements - Bill Description: For legislation to promote residential energy efficiency improvements in the Commonwealth. Telecommunications, Utilities and Energy.</v>
      </c>
      <c r="R1768" s="2" t="s">
        <v>4835</v>
      </c>
      <c r="S1768" s="2" t="s">
        <v>145</v>
      </c>
    </row>
    <row r="1769" ht="15.75" customHeight="1">
      <c r="A1769" s="2" t="s">
        <v>4752</v>
      </c>
      <c r="B1769" s="2" t="s">
        <v>4753</v>
      </c>
      <c r="C1769" s="2" t="s">
        <v>4754</v>
      </c>
      <c r="D1769" s="2" t="s">
        <v>4754</v>
      </c>
      <c r="E1769" s="2" t="s">
        <v>4755</v>
      </c>
      <c r="F1769" s="2" t="s">
        <v>4836</v>
      </c>
      <c r="G1769" s="2" t="s">
        <v>19</v>
      </c>
      <c r="I1769" s="2">
        <v>14.0</v>
      </c>
      <c r="K1769" s="2" t="s">
        <v>4757</v>
      </c>
      <c r="L1769" s="2"/>
      <c r="M1769" s="2" t="s">
        <v>4837</v>
      </c>
      <c r="N1769" s="2" t="s">
        <v>4838</v>
      </c>
      <c r="O1769" s="2" t="s">
        <v>800</v>
      </c>
      <c r="P1769" s="2" t="s">
        <v>129</v>
      </c>
      <c r="Q1769" s="2" t="str">
        <f t="shared" si="15"/>
        <v>Bill Title: Providing for climate change adaptation infrastructure and affordable housing investments in the Commonwealth - Bill Description: Relative to an excise for climate change adaptation infrastructure and affordable housing investments. Revenue.</v>
      </c>
      <c r="R1769" s="2" t="s">
        <v>4839</v>
      </c>
      <c r="S1769" s="2" t="s">
        <v>145</v>
      </c>
    </row>
    <row r="1770" ht="15.75" customHeight="1">
      <c r="A1770" s="2" t="s">
        <v>4752</v>
      </c>
      <c r="B1770" s="2" t="s">
        <v>4753</v>
      </c>
      <c r="C1770" s="2" t="s">
        <v>4754</v>
      </c>
      <c r="D1770" s="2" t="s">
        <v>4754</v>
      </c>
      <c r="E1770" s="2" t="s">
        <v>4755</v>
      </c>
      <c r="F1770" s="2" t="s">
        <v>4840</v>
      </c>
      <c r="G1770" s="2" t="s">
        <v>19</v>
      </c>
      <c r="I1770" s="2">
        <v>14.0</v>
      </c>
      <c r="K1770" s="2" t="s">
        <v>4757</v>
      </c>
      <c r="L1770" s="2"/>
      <c r="M1770" s="2" t="s">
        <v>4818</v>
      </c>
      <c r="N1770" s="2" t="s">
        <v>4822</v>
      </c>
      <c r="O1770" s="2" t="s">
        <v>143</v>
      </c>
      <c r="P1770" s="2" t="s">
        <v>937</v>
      </c>
      <c r="Q1770" s="2" t="str">
        <f t="shared" si="15"/>
        <v>Bill Title: Relative to home energy efficiency - Bill Description: For legislation relative to home energy efficiency. Telecommunications, Utilities and Energy.</v>
      </c>
      <c r="R1770" s="2" t="s">
        <v>4841</v>
      </c>
      <c r="S1770" s="2" t="s">
        <v>287</v>
      </c>
    </row>
    <row r="1771" ht="15.75" customHeight="1">
      <c r="A1771" s="2" t="s">
        <v>4752</v>
      </c>
      <c r="B1771" s="2" t="s">
        <v>4753</v>
      </c>
      <c r="C1771" s="2" t="s">
        <v>4754</v>
      </c>
      <c r="D1771" s="2" t="s">
        <v>4754</v>
      </c>
      <c r="E1771" s="2" t="s">
        <v>4755</v>
      </c>
      <c r="F1771" s="2" t="s">
        <v>4842</v>
      </c>
      <c r="G1771" s="2" t="s">
        <v>19</v>
      </c>
      <c r="I1771" s="2">
        <v>13.0</v>
      </c>
      <c r="K1771" s="2" t="s">
        <v>4757</v>
      </c>
      <c r="L1771" s="2"/>
      <c r="M1771" s="2" t="s">
        <v>4780</v>
      </c>
      <c r="N1771" s="2" t="s">
        <v>4808</v>
      </c>
      <c r="O1771" s="2" t="s">
        <v>4760</v>
      </c>
      <c r="P1771" s="2" t="s">
        <v>1098</v>
      </c>
      <c r="Q1771" s="2" t="str">
        <f t="shared" si="15"/>
        <v>Bill Title: Providing for the establishment of a comprehensive adaptation management plan in response to climate change - Bill Description: For legislation to provide for the establishment of a comprehensive adaptation management plan in response to climate change. Environment, Natural Resources and Agriculture.</v>
      </c>
      <c r="R1771" s="2" t="s">
        <v>4843</v>
      </c>
      <c r="S1771" s="2" t="s">
        <v>172</v>
      </c>
    </row>
    <row r="1772" ht="15.75" customHeight="1">
      <c r="A1772" s="2" t="s">
        <v>4752</v>
      </c>
      <c r="B1772" s="2" t="s">
        <v>4753</v>
      </c>
      <c r="C1772" s="2" t="s">
        <v>4754</v>
      </c>
      <c r="D1772" s="2" t="s">
        <v>4754</v>
      </c>
      <c r="E1772" s="2" t="s">
        <v>4755</v>
      </c>
      <c r="F1772" s="2" t="s">
        <v>4844</v>
      </c>
      <c r="G1772" s="2" t="s">
        <v>19</v>
      </c>
      <c r="I1772" s="2">
        <v>13.0</v>
      </c>
      <c r="K1772" s="2" t="s">
        <v>4757</v>
      </c>
      <c r="L1772" s="2"/>
      <c r="M1772" s="2" t="s">
        <v>4845</v>
      </c>
      <c r="N1772" s="2" t="s">
        <v>4846</v>
      </c>
      <c r="O1772" s="2" t="s">
        <v>512</v>
      </c>
      <c r="P1772" s="2" t="s">
        <v>36</v>
      </c>
      <c r="Q1772" s="2" t="str">
        <f t="shared" si="15"/>
        <v>Bill Title: Promoting sustainable investment, economic security and fiscal responsibility with respect to climate risks - Bill Description: By Ms. Peake of Provincetown, a petition of Sarah K. Peake and others promoting sustainable investment, economic security and fiscal responsibility with respect to climate risks. Environment, Natural Resources and Agriculture.</v>
      </c>
      <c r="R1772" s="2" t="s">
        <v>4847</v>
      </c>
      <c r="S1772" s="2" t="s">
        <v>172</v>
      </c>
    </row>
    <row r="1773" ht="15.75" customHeight="1">
      <c r="A1773" s="2" t="s">
        <v>4752</v>
      </c>
      <c r="B1773" s="2" t="s">
        <v>4753</v>
      </c>
      <c r="C1773" s="2" t="s">
        <v>4754</v>
      </c>
      <c r="D1773" s="2" t="s">
        <v>4754</v>
      </c>
      <c r="E1773" s="2" t="s">
        <v>4755</v>
      </c>
      <c r="F1773" s="2" t="s">
        <v>4848</v>
      </c>
      <c r="G1773" s="2" t="s">
        <v>19</v>
      </c>
      <c r="I1773" s="2">
        <v>13.0</v>
      </c>
      <c r="K1773" s="2" t="s">
        <v>4757</v>
      </c>
      <c r="L1773" s="2"/>
      <c r="M1773" s="2" t="s">
        <v>4798</v>
      </c>
      <c r="N1773" s="2" t="s">
        <v>4798</v>
      </c>
      <c r="O1773" s="2" t="s">
        <v>1236</v>
      </c>
      <c r="P1773" s="2" t="s">
        <v>24</v>
      </c>
      <c r="Q1773" s="2" t="str">
        <f t="shared" si="15"/>
        <v>Bill Title: Authorizing and accelerating transportation investment - Bill Description: Authorizing and accelerating transportation investment</v>
      </c>
      <c r="R1773" s="2" t="s">
        <v>4849</v>
      </c>
      <c r="S1773" s="2" t="s">
        <v>145</v>
      </c>
    </row>
    <row r="1774" ht="15.75" customHeight="1">
      <c r="A1774" s="2" t="s">
        <v>4752</v>
      </c>
      <c r="B1774" s="2" t="s">
        <v>4753</v>
      </c>
      <c r="C1774" s="2" t="s">
        <v>4754</v>
      </c>
      <c r="D1774" s="2" t="s">
        <v>4754</v>
      </c>
      <c r="E1774" s="2" t="s">
        <v>4755</v>
      </c>
      <c r="F1774" s="2" t="s">
        <v>4850</v>
      </c>
      <c r="G1774" s="2" t="s">
        <v>19</v>
      </c>
      <c r="I1774" s="2">
        <v>12.0</v>
      </c>
      <c r="K1774" s="2" t="s">
        <v>4757</v>
      </c>
      <c r="L1774" s="2"/>
      <c r="M1774" s="2" t="s">
        <v>4780</v>
      </c>
      <c r="N1774" s="2" t="s">
        <v>4781</v>
      </c>
      <c r="O1774" s="2" t="s">
        <v>4760</v>
      </c>
      <c r="P1774" s="2" t="s">
        <v>4851</v>
      </c>
      <c r="Q1774" s="2" t="str">
        <f t="shared" si="15"/>
        <v>Bill Title: Providing for the establishment of a comprehensive adaptation management plan in response to climate change - Bill Description: For legislation to establish a comprehensive adaptation management plan in response to climate change. Environment, Natural Resources and Agriculture.</v>
      </c>
      <c r="R1774" s="2" t="s">
        <v>4852</v>
      </c>
      <c r="S1774" s="2" t="s">
        <v>172</v>
      </c>
    </row>
    <row r="1775" ht="15.75" customHeight="1">
      <c r="A1775" s="2" t="s">
        <v>4752</v>
      </c>
      <c r="B1775" s="2" t="s">
        <v>4753</v>
      </c>
      <c r="C1775" s="2" t="s">
        <v>4754</v>
      </c>
      <c r="D1775" s="2" t="s">
        <v>4754</v>
      </c>
      <c r="E1775" s="2" t="s">
        <v>4755</v>
      </c>
      <c r="F1775" s="2" t="s">
        <v>4853</v>
      </c>
      <c r="G1775" s="2" t="s">
        <v>19</v>
      </c>
      <c r="I1775" s="2">
        <v>12.0</v>
      </c>
      <c r="K1775" s="2" t="s">
        <v>4757</v>
      </c>
      <c r="L1775" s="2"/>
      <c r="M1775" s="2" t="s">
        <v>4780</v>
      </c>
      <c r="N1775" s="2" t="s">
        <v>4854</v>
      </c>
      <c r="O1775" s="2" t="s">
        <v>3882</v>
      </c>
      <c r="P1775" s="2" t="s">
        <v>1098</v>
      </c>
      <c r="Q1775" s="2" t="str">
        <f t="shared" si="15"/>
        <v>Bill Title: Providing for the establishment of a comprehensive adaptation management plan in response to climate change - Bill Description: SENATE, Monday, October 30, 2017 - The committee on Ways and Means, to whom was referred the Senate Bill providing for the establishment of a comprehensive adaptation management plan in response to climate change (Senate, No. 472),-- reports, recommending that the same ought to pass with an amendment substituting a new draft with the same title (Senate, No. 2196).</v>
      </c>
      <c r="R1775" s="2" t="s">
        <v>4855</v>
      </c>
      <c r="S1775" s="2" t="s">
        <v>172</v>
      </c>
    </row>
    <row r="1776" ht="15.75" customHeight="1">
      <c r="A1776" s="2" t="s">
        <v>4752</v>
      </c>
      <c r="B1776" s="2" t="s">
        <v>4753</v>
      </c>
      <c r="C1776" s="2" t="s">
        <v>4754</v>
      </c>
      <c r="D1776" s="2" t="s">
        <v>4754</v>
      </c>
      <c r="E1776" s="2" t="s">
        <v>4755</v>
      </c>
      <c r="F1776" s="2" t="s">
        <v>4856</v>
      </c>
      <c r="G1776" s="2" t="s">
        <v>19</v>
      </c>
      <c r="I1776" s="2">
        <v>12.0</v>
      </c>
      <c r="K1776" s="2" t="s">
        <v>4757</v>
      </c>
      <c r="L1776" s="2"/>
      <c r="M1776" s="2" t="s">
        <v>4857</v>
      </c>
      <c r="N1776" s="2" t="s">
        <v>4858</v>
      </c>
      <c r="O1776" s="2" t="s">
        <v>72</v>
      </c>
      <c r="P1776" s="2" t="s">
        <v>24</v>
      </c>
      <c r="Q1776" s="2" t="str">
        <f t="shared" si="15"/>
        <v>Bill Title: Establishing tracking and reporting requirements for Massachusetts transportation fuels and associated greenhouse gas emissions - Bill Description: For legislation to establish tracking and reporting requirements for Massachusetts transportation fuels and associated greenhouse gas emissions. Environment, Natural Resources and Agriculture.</v>
      </c>
      <c r="R1776" s="2" t="s">
        <v>4859</v>
      </c>
      <c r="S1776" s="2" t="s">
        <v>172</v>
      </c>
    </row>
    <row r="1777" ht="15.75" customHeight="1">
      <c r="A1777" s="2" t="s">
        <v>4752</v>
      </c>
      <c r="B1777" s="2" t="s">
        <v>4753</v>
      </c>
      <c r="C1777" s="2" t="s">
        <v>4754</v>
      </c>
      <c r="D1777" s="2" t="s">
        <v>4754</v>
      </c>
      <c r="E1777" s="2" t="s">
        <v>4755</v>
      </c>
      <c r="F1777" s="2" t="s">
        <v>4860</v>
      </c>
      <c r="G1777" s="2" t="s">
        <v>19</v>
      </c>
      <c r="I1777" s="2">
        <v>12.0</v>
      </c>
      <c r="K1777" s="2" t="s">
        <v>4757</v>
      </c>
      <c r="L1777" s="2"/>
      <c r="M1777" s="2" t="s">
        <v>4861</v>
      </c>
      <c r="N1777" s="2" t="s">
        <v>4862</v>
      </c>
      <c r="O1777" s="2" t="s">
        <v>77</v>
      </c>
      <c r="P1777" s="2" t="s">
        <v>275</v>
      </c>
      <c r="Q1777" s="2" t="str">
        <f t="shared" si="15"/>
        <v>Bill Title: Relative to a clean fuel standard - Bill Description: For legislation relative to a clean fuel standard. Transportation.</v>
      </c>
      <c r="R1777" s="2" t="s">
        <v>4863</v>
      </c>
      <c r="S1777" s="2" t="s">
        <v>79</v>
      </c>
    </row>
    <row r="1778" ht="15.75" customHeight="1">
      <c r="A1778" s="2" t="s">
        <v>4752</v>
      </c>
      <c r="B1778" s="2" t="s">
        <v>4753</v>
      </c>
      <c r="C1778" s="2" t="s">
        <v>4754</v>
      </c>
      <c r="D1778" s="2" t="s">
        <v>4754</v>
      </c>
      <c r="E1778" s="2" t="s">
        <v>4755</v>
      </c>
      <c r="F1778" s="2" t="s">
        <v>4864</v>
      </c>
      <c r="G1778" s="2" t="s">
        <v>19</v>
      </c>
      <c r="I1778" s="2">
        <v>12.0</v>
      </c>
      <c r="K1778" s="2" t="s">
        <v>4757</v>
      </c>
      <c r="L1778" s="2"/>
      <c r="M1778" s="2" t="s">
        <v>4865</v>
      </c>
      <c r="N1778" s="2" t="s">
        <v>4866</v>
      </c>
      <c r="O1778" s="2" t="s">
        <v>290</v>
      </c>
      <c r="P1778" s="2" t="s">
        <v>73</v>
      </c>
      <c r="Q1778" s="2" t="str">
        <f t="shared" si="15"/>
        <v>Bill Title: Promoting zero net-energy buildings in the Commonwealth - Bill Description: For legislation to promote zero net-energy buildings in the Commonwealth. Telecommunications, Utilities and Energy.</v>
      </c>
      <c r="R1778" s="2" t="s">
        <v>4867</v>
      </c>
      <c r="S1778" s="2" t="s">
        <v>287</v>
      </c>
    </row>
    <row r="1779" ht="15.75" customHeight="1">
      <c r="A1779" s="2" t="s">
        <v>4752</v>
      </c>
      <c r="B1779" s="2" t="s">
        <v>4753</v>
      </c>
      <c r="C1779" s="2" t="s">
        <v>4754</v>
      </c>
      <c r="D1779" s="2" t="s">
        <v>4754</v>
      </c>
      <c r="E1779" s="2" t="s">
        <v>4755</v>
      </c>
      <c r="F1779" s="2" t="s">
        <v>4868</v>
      </c>
      <c r="G1779" s="2" t="s">
        <v>19</v>
      </c>
      <c r="I1779" s="2">
        <v>11.0</v>
      </c>
      <c r="K1779" s="2" t="s">
        <v>4757</v>
      </c>
      <c r="L1779" s="2"/>
      <c r="M1779" s="2" t="s">
        <v>4869</v>
      </c>
      <c r="N1779" s="2" t="s">
        <v>4869</v>
      </c>
      <c r="O1779" s="2" t="s">
        <v>100</v>
      </c>
      <c r="P1779" s="2" t="s">
        <v>754</v>
      </c>
      <c r="Q1779" s="2" t="str">
        <f t="shared" si="15"/>
        <v>Bill Title: To promote housing choices - Bill Description: To promote housing choices</v>
      </c>
      <c r="R1779" s="2" t="s">
        <v>4870</v>
      </c>
    </row>
    <row r="1780" ht="15.75" customHeight="1">
      <c r="A1780" s="2" t="s">
        <v>4752</v>
      </c>
      <c r="B1780" s="2" t="s">
        <v>4753</v>
      </c>
      <c r="C1780" s="2" t="s">
        <v>4754</v>
      </c>
      <c r="D1780" s="2" t="s">
        <v>4754</v>
      </c>
      <c r="E1780" s="2" t="s">
        <v>4755</v>
      </c>
      <c r="F1780" s="2" t="s">
        <v>4871</v>
      </c>
      <c r="G1780" s="2" t="s">
        <v>19</v>
      </c>
      <c r="I1780" s="2">
        <v>11.0</v>
      </c>
      <c r="K1780" s="2" t="s">
        <v>4757</v>
      </c>
      <c r="L1780" s="2"/>
      <c r="M1780" s="2" t="s">
        <v>4872</v>
      </c>
      <c r="N1780" s="2" t="s">
        <v>4872</v>
      </c>
      <c r="O1780" s="2" t="s">
        <v>2254</v>
      </c>
      <c r="P1780" s="2" t="s">
        <v>73</v>
      </c>
      <c r="Q1780" s="2" t="str">
        <f t="shared" si="15"/>
        <v>Bill Title: Similar Bills - Bill Description: Similar Bills</v>
      </c>
      <c r="R1780" s="2" t="s">
        <v>4873</v>
      </c>
      <c r="S1780" s="2" t="s">
        <v>145</v>
      </c>
    </row>
    <row r="1781" ht="15.75" customHeight="1">
      <c r="A1781" s="2" t="s">
        <v>4752</v>
      </c>
      <c r="B1781" s="2" t="s">
        <v>4753</v>
      </c>
      <c r="C1781" s="2" t="s">
        <v>4754</v>
      </c>
      <c r="D1781" s="2" t="s">
        <v>4754</v>
      </c>
      <c r="E1781" s="2" t="s">
        <v>4755</v>
      </c>
      <c r="F1781" s="2" t="s">
        <v>4874</v>
      </c>
      <c r="G1781" s="2" t="s">
        <v>19</v>
      </c>
      <c r="I1781" s="2">
        <v>11.0</v>
      </c>
      <c r="K1781" s="2" t="s">
        <v>4757</v>
      </c>
      <c r="L1781" s="2"/>
      <c r="M1781" s="2" t="s">
        <v>4837</v>
      </c>
      <c r="N1781" s="2" t="s">
        <v>4875</v>
      </c>
      <c r="O1781" s="2" t="s">
        <v>800</v>
      </c>
      <c r="P1781" s="2" t="s">
        <v>24</v>
      </c>
      <c r="Q1781" s="2" t="str">
        <f t="shared" si="15"/>
        <v>Bill Title: Providing for climate change adaptation infrastructure and affordable housing investments in the Commonwealth - Bill Description: For legislation relative to the imposition of an excise tax to provide for climate change adaptation infrastructure and affordable housing investments in the Commonwealth. Revenue.</v>
      </c>
      <c r="R1781" s="2" t="s">
        <v>4876</v>
      </c>
      <c r="S1781" s="2" t="s">
        <v>145</v>
      </c>
    </row>
    <row r="1782" ht="15.75" customHeight="1">
      <c r="A1782" s="2" t="s">
        <v>4752</v>
      </c>
      <c r="B1782" s="2" t="s">
        <v>4753</v>
      </c>
      <c r="C1782" s="2" t="s">
        <v>4754</v>
      </c>
      <c r="D1782" s="2" t="s">
        <v>4754</v>
      </c>
      <c r="E1782" s="2" t="s">
        <v>4755</v>
      </c>
      <c r="F1782" s="2" t="s">
        <v>4877</v>
      </c>
      <c r="G1782" s="2" t="s">
        <v>19</v>
      </c>
      <c r="I1782" s="2">
        <v>11.0</v>
      </c>
      <c r="K1782" s="2" t="s">
        <v>4757</v>
      </c>
      <c r="L1782" s="2"/>
      <c r="M1782" s="2" t="s">
        <v>4878</v>
      </c>
      <c r="N1782" s="2" t="s">
        <v>4879</v>
      </c>
      <c r="O1782" s="2" t="s">
        <v>143</v>
      </c>
      <c r="P1782" s="2" t="s">
        <v>24</v>
      </c>
      <c r="Q1782" s="2" t="str">
        <f t="shared" si="15"/>
        <v>Bill Title: Relative to energy efficiency in affordable housing - Bill Description: Relative to promoting energy efficiency in affordable housing. Housing.</v>
      </c>
      <c r="R1782" s="2" t="s">
        <v>4880</v>
      </c>
    </row>
    <row r="1783" ht="15.75" customHeight="1">
      <c r="A1783" s="2" t="s">
        <v>4752</v>
      </c>
      <c r="B1783" s="2" t="s">
        <v>4753</v>
      </c>
      <c r="C1783" s="2" t="s">
        <v>4754</v>
      </c>
      <c r="D1783" s="2" t="s">
        <v>4754</v>
      </c>
      <c r="E1783" s="2" t="s">
        <v>4755</v>
      </c>
      <c r="F1783" s="2" t="s">
        <v>4881</v>
      </c>
      <c r="G1783" s="2" t="s">
        <v>19</v>
      </c>
      <c r="I1783" s="2">
        <v>11.0</v>
      </c>
      <c r="K1783" s="2" t="s">
        <v>4757</v>
      </c>
      <c r="L1783" s="2"/>
      <c r="M1783" s="2" t="s">
        <v>4865</v>
      </c>
      <c r="N1783" s="2" t="s">
        <v>4866</v>
      </c>
      <c r="O1783" s="2" t="s">
        <v>290</v>
      </c>
      <c r="P1783" s="2" t="s">
        <v>129</v>
      </c>
      <c r="Q1783" s="2" t="str">
        <f t="shared" si="15"/>
        <v>Bill Title: Promoting zero net-energy buildings in the Commonwealth - Bill Description: For legislation to promote zero net-energy buildings in the Commonwealth. Telecommunications, Utilities and Energy.</v>
      </c>
      <c r="R1783" s="2" t="s">
        <v>4882</v>
      </c>
      <c r="S1783" s="2" t="s">
        <v>287</v>
      </c>
    </row>
    <row r="1784" ht="15.75" customHeight="1">
      <c r="A1784" s="2" t="s">
        <v>4752</v>
      </c>
      <c r="B1784" s="2" t="s">
        <v>4753</v>
      </c>
      <c r="C1784" s="2" t="s">
        <v>4754</v>
      </c>
      <c r="D1784" s="2" t="s">
        <v>4754</v>
      </c>
      <c r="E1784" s="2" t="s">
        <v>4755</v>
      </c>
      <c r="F1784" s="2" t="s">
        <v>4883</v>
      </c>
      <c r="G1784" s="2" t="s">
        <v>19</v>
      </c>
      <c r="I1784" s="2">
        <v>10.0</v>
      </c>
      <c r="K1784" s="2" t="s">
        <v>4757</v>
      </c>
      <c r="L1784" s="2"/>
      <c r="M1784" s="2" t="s">
        <v>4788</v>
      </c>
      <c r="N1784" s="2" t="s">
        <v>4788</v>
      </c>
      <c r="O1784" s="2" t="s">
        <v>800</v>
      </c>
      <c r="P1784" s="2" t="s">
        <v>73</v>
      </c>
      <c r="Q1784" s="2" t="str">
        <f t="shared" si="15"/>
        <v>Bill Title: Promoting climate change adaptation, environmental and natural resource protection, and investment in recreational assets and opportunity - Bill Description: Promoting climate change adaptation, environmental and natural resource protection, and investment in recreational assets and opportunity</v>
      </c>
      <c r="R1784" s="2" t="s">
        <v>4884</v>
      </c>
      <c r="S1784" s="2" t="s">
        <v>145</v>
      </c>
    </row>
    <row r="1785" ht="15.75" customHeight="1">
      <c r="A1785" s="2" t="s">
        <v>4752</v>
      </c>
      <c r="B1785" s="2" t="s">
        <v>4753</v>
      </c>
      <c r="C1785" s="2" t="s">
        <v>4754</v>
      </c>
      <c r="D1785" s="2" t="s">
        <v>4754</v>
      </c>
      <c r="E1785" s="2" t="s">
        <v>4755</v>
      </c>
      <c r="F1785" s="2" t="s">
        <v>4885</v>
      </c>
      <c r="G1785" s="2" t="s">
        <v>19</v>
      </c>
      <c r="I1785" s="2">
        <v>10.0</v>
      </c>
      <c r="K1785" s="2" t="s">
        <v>4757</v>
      </c>
      <c r="L1785" s="2"/>
      <c r="M1785" s="2" t="s">
        <v>4886</v>
      </c>
      <c r="N1785" s="2" t="s">
        <v>4887</v>
      </c>
      <c r="O1785" s="2" t="s">
        <v>72</v>
      </c>
      <c r="P1785" s="2" t="s">
        <v>101</v>
      </c>
      <c r="Q1785" s="2" t="str">
        <f t="shared" si="15"/>
        <v>Bill Title: Requiring the timely adoption of greenhouse gas emission limits for the year 2030 - Bill Description: For legislation to require the timely adoption of greenhouse gas emission limits for the year 2030. Telecommunications, Utilities and Energy.</v>
      </c>
      <c r="R1785" s="2" t="s">
        <v>4888</v>
      </c>
      <c r="S1785" s="2" t="s">
        <v>172</v>
      </c>
    </row>
    <row r="1786" ht="15.75" customHeight="1">
      <c r="A1786" s="2" t="s">
        <v>4752</v>
      </c>
      <c r="B1786" s="2" t="s">
        <v>4753</v>
      </c>
      <c r="C1786" s="2" t="s">
        <v>4754</v>
      </c>
      <c r="D1786" s="2" t="s">
        <v>4754</v>
      </c>
      <c r="E1786" s="2" t="s">
        <v>4755</v>
      </c>
      <c r="F1786" s="2" t="s">
        <v>4889</v>
      </c>
      <c r="G1786" s="2" t="s">
        <v>19</v>
      </c>
      <c r="I1786" s="2">
        <v>10.0</v>
      </c>
      <c r="K1786" s="2" t="s">
        <v>4757</v>
      </c>
      <c r="L1786" s="2"/>
      <c r="M1786" s="2" t="s">
        <v>4784</v>
      </c>
      <c r="N1786" s="2" t="s">
        <v>4890</v>
      </c>
      <c r="O1786" s="2" t="s">
        <v>1190</v>
      </c>
      <c r="P1786" s="2" t="s">
        <v>215</v>
      </c>
      <c r="Q1786" s="2" t="str">
        <f t="shared" si="15"/>
        <v>Bill Title: Further promoting energy efficiency and green jobs - Bill Description: For legislation to promote energy efficiency and green jobs. Telecommunications, Utilities and Energy.</v>
      </c>
      <c r="R1786" s="2" t="s">
        <v>4891</v>
      </c>
      <c r="S1786" s="2" t="s">
        <v>145</v>
      </c>
    </row>
    <row r="1787" ht="15.75" customHeight="1">
      <c r="A1787" s="2" t="s">
        <v>4752</v>
      </c>
      <c r="B1787" s="2" t="s">
        <v>4753</v>
      </c>
      <c r="C1787" s="2" t="s">
        <v>4754</v>
      </c>
      <c r="D1787" s="2" t="s">
        <v>4754</v>
      </c>
      <c r="E1787" s="2" t="s">
        <v>4755</v>
      </c>
      <c r="F1787" s="2" t="s">
        <v>4892</v>
      </c>
      <c r="G1787" s="2" t="s">
        <v>19</v>
      </c>
      <c r="I1787" s="2">
        <v>9.0</v>
      </c>
      <c r="K1787" s="2" t="s">
        <v>4757</v>
      </c>
      <c r="L1787" s="2"/>
      <c r="M1787" s="2" t="s">
        <v>4893</v>
      </c>
      <c r="N1787" s="2" t="s">
        <v>4894</v>
      </c>
      <c r="O1787" s="2" t="s">
        <v>72</v>
      </c>
      <c r="P1787" s="2" t="s">
        <v>144</v>
      </c>
      <c r="Q1787" s="2" t="str">
        <f t="shared" si="15"/>
        <v>Bill Title: Relative to 2030 and 2040 emissions benchmarks - Bill Description: Relative to 2030 and 2040 emissions benchmarks (Senate, No. 2121) (being the text of Senate, No. 2092, printed as amended)</v>
      </c>
      <c r="R1787" s="2" t="s">
        <v>4895</v>
      </c>
      <c r="S1787" s="2" t="s">
        <v>172</v>
      </c>
    </row>
    <row r="1788" ht="15.75" customHeight="1">
      <c r="A1788" s="2" t="s">
        <v>4752</v>
      </c>
      <c r="B1788" s="2" t="s">
        <v>4753</v>
      </c>
      <c r="C1788" s="2" t="s">
        <v>4754</v>
      </c>
      <c r="D1788" s="2" t="s">
        <v>4754</v>
      </c>
      <c r="E1788" s="2" t="s">
        <v>4755</v>
      </c>
      <c r="F1788" s="2" t="s">
        <v>4896</v>
      </c>
      <c r="G1788" s="2" t="s">
        <v>19</v>
      </c>
      <c r="I1788" s="2">
        <v>9.0</v>
      </c>
      <c r="K1788" s="2" t="s">
        <v>4757</v>
      </c>
      <c r="L1788" s="2"/>
      <c r="M1788" s="2" t="s">
        <v>4897</v>
      </c>
      <c r="N1788" s="2" t="s">
        <v>4898</v>
      </c>
      <c r="O1788" s="2" t="s">
        <v>2274</v>
      </c>
      <c r="P1788" s="2" t="s">
        <v>552</v>
      </c>
      <c r="Q1788" s="2" t="str">
        <f t="shared" si="15"/>
        <v>Bill Title: To explore alternative funding sources to ensure safe and reliable transportation - Bill Description: By Representative Farley-Bouvier of Pittsfield and Senator Lewis, a joint petition of Tricia Farley-Bouvier, Jason M. Lewis and others for the establishment of a vehicle mileage user fee task force (including members of the General Court) to guide the development and evaluation of a pilot program to assess the potential for mileage-based revenue collection and other related matters. Transportation.</v>
      </c>
      <c r="R1788" s="2" t="s">
        <v>4899</v>
      </c>
      <c r="S1788" s="2" t="s">
        <v>79</v>
      </c>
    </row>
    <row r="1789" ht="15.75" customHeight="1">
      <c r="A1789" s="2" t="s">
        <v>4752</v>
      </c>
      <c r="B1789" s="2" t="s">
        <v>4753</v>
      </c>
      <c r="C1789" s="2" t="s">
        <v>4754</v>
      </c>
      <c r="D1789" s="2" t="s">
        <v>4754</v>
      </c>
      <c r="E1789" s="2" t="s">
        <v>4755</v>
      </c>
      <c r="F1789" s="2" t="s">
        <v>4900</v>
      </c>
      <c r="G1789" s="2" t="s">
        <v>19</v>
      </c>
      <c r="I1789" s="2">
        <v>9.0</v>
      </c>
      <c r="K1789" s="2" t="s">
        <v>4757</v>
      </c>
      <c r="L1789" s="2"/>
      <c r="M1789" s="2" t="s">
        <v>4829</v>
      </c>
      <c r="N1789" s="2" t="s">
        <v>4901</v>
      </c>
      <c r="O1789" s="2" t="s">
        <v>1441</v>
      </c>
      <c r="P1789" s="2" t="s">
        <v>1194</v>
      </c>
      <c r="Q1789" s="2" t="str">
        <f t="shared" si="15"/>
        <v>Bill Title: Establishing a local option gasoline and diesel fuel excise - Bill Description: Relative to establishing a local option gasoline and diesel fuel excise. Revenue.</v>
      </c>
      <c r="R1789" s="2" t="s">
        <v>4902</v>
      </c>
      <c r="S1789" s="2" t="s">
        <v>79</v>
      </c>
    </row>
    <row r="1790" ht="15.75" customHeight="1">
      <c r="A1790" s="2" t="s">
        <v>4752</v>
      </c>
      <c r="B1790" s="2" t="s">
        <v>4753</v>
      </c>
      <c r="C1790" s="2" t="s">
        <v>4754</v>
      </c>
      <c r="D1790" s="2" t="s">
        <v>4754</v>
      </c>
      <c r="E1790" s="2" t="s">
        <v>4755</v>
      </c>
      <c r="F1790" s="2" t="s">
        <v>4903</v>
      </c>
      <c r="G1790" s="2" t="s">
        <v>19</v>
      </c>
      <c r="I1790" s="2">
        <v>9.0</v>
      </c>
      <c r="K1790" s="2" t="s">
        <v>4757</v>
      </c>
      <c r="L1790" s="2"/>
      <c r="M1790" s="2" t="s">
        <v>4904</v>
      </c>
      <c r="N1790" s="2" t="s">
        <v>4905</v>
      </c>
      <c r="O1790" s="2" t="s">
        <v>290</v>
      </c>
      <c r="P1790" s="2" t="s">
        <v>4906</v>
      </c>
      <c r="Q1790" s="2" t="str">
        <f t="shared" si="15"/>
        <v>Bill Title: Establishing building energy performance standards - Bill Description: For legislation to establish building energy performance standards. Telecommunications, Utilities and Energy.</v>
      </c>
      <c r="R1790" s="2" t="s">
        <v>4907</v>
      </c>
      <c r="S1790" s="2" t="s">
        <v>287</v>
      </c>
    </row>
    <row r="1791" ht="15.75" customHeight="1">
      <c r="A1791" s="2" t="s">
        <v>4752</v>
      </c>
      <c r="B1791" s="2" t="s">
        <v>4753</v>
      </c>
      <c r="C1791" s="2" t="s">
        <v>4754</v>
      </c>
      <c r="D1791" s="2" t="s">
        <v>4754</v>
      </c>
      <c r="E1791" s="2" t="s">
        <v>4755</v>
      </c>
      <c r="F1791" s="2" t="s">
        <v>4908</v>
      </c>
      <c r="G1791" s="2" t="s">
        <v>19</v>
      </c>
      <c r="I1791" s="2">
        <v>9.0</v>
      </c>
      <c r="K1791" s="2" t="s">
        <v>4757</v>
      </c>
      <c r="L1791" s="2"/>
      <c r="M1791" s="2" t="s">
        <v>4909</v>
      </c>
      <c r="N1791" s="2" t="s">
        <v>4910</v>
      </c>
      <c r="O1791" s="2" t="s">
        <v>143</v>
      </c>
      <c r="P1791" s="2" t="s">
        <v>4911</v>
      </c>
      <c r="Q1791" s="2" t="str">
        <f t="shared" si="15"/>
        <v>Bill Title: Relative to land use. - Bill Description: Land use regulations and housing development</v>
      </c>
      <c r="R1791" s="2" t="s">
        <v>4912</v>
      </c>
    </row>
    <row r="1792" ht="15.75" customHeight="1">
      <c r="A1792" s="2" t="s">
        <v>4752</v>
      </c>
      <c r="B1792" s="2" t="s">
        <v>4753</v>
      </c>
      <c r="C1792" s="2" t="s">
        <v>4754</v>
      </c>
      <c r="D1792" s="2" t="s">
        <v>4754</v>
      </c>
      <c r="E1792" s="2" t="s">
        <v>4755</v>
      </c>
      <c r="F1792" s="2" t="s">
        <v>4913</v>
      </c>
      <c r="G1792" s="2" t="s">
        <v>19</v>
      </c>
      <c r="I1792" s="2">
        <v>8.0</v>
      </c>
      <c r="K1792" s="2" t="s">
        <v>4757</v>
      </c>
      <c r="L1792" s="2"/>
      <c r="M1792" s="2" t="s">
        <v>4914</v>
      </c>
      <c r="N1792" s="2" t="s">
        <v>4915</v>
      </c>
      <c r="O1792" s="2" t="s">
        <v>4916</v>
      </c>
      <c r="P1792" s="2" t="s">
        <v>36</v>
      </c>
      <c r="Q1792" s="2" t="str">
        <f t="shared" si="15"/>
        <v>Bill Title: Promoting sustainable development and infrastructure, economic security, and fiscal responsibility with respect to climate risks - Bill Description: For legislation to promote sustainable development and infrastructure, economic security, and fiscal responsibility with respect to climate risks. Environment, Natural Resources and Agriculture.</v>
      </c>
      <c r="R1792" s="2" t="s">
        <v>4917</v>
      </c>
      <c r="S1792" s="2" t="s">
        <v>172</v>
      </c>
    </row>
    <row r="1793" ht="15.75" customHeight="1">
      <c r="A1793" s="2" t="s">
        <v>4752</v>
      </c>
      <c r="B1793" s="2" t="s">
        <v>4753</v>
      </c>
      <c r="C1793" s="2" t="s">
        <v>4754</v>
      </c>
      <c r="D1793" s="2" t="s">
        <v>4754</v>
      </c>
      <c r="E1793" s="2" t="s">
        <v>4755</v>
      </c>
      <c r="F1793" s="2" t="s">
        <v>4918</v>
      </c>
      <c r="G1793" s="2" t="s">
        <v>19</v>
      </c>
      <c r="I1793" s="2">
        <v>8.0</v>
      </c>
      <c r="K1793" s="2" t="s">
        <v>4757</v>
      </c>
      <c r="L1793" s="2"/>
      <c r="M1793" s="2" t="s">
        <v>4919</v>
      </c>
      <c r="N1793" s="2" t="s">
        <v>4920</v>
      </c>
      <c r="O1793" s="2" t="s">
        <v>512</v>
      </c>
      <c r="P1793" s="2" t="s">
        <v>3724</v>
      </c>
      <c r="Q1793" s="2" t="str">
        <f t="shared" si="15"/>
        <v>Bill Title: Establishing the commission for a climate-ready commonwealth - Bill Description: For legislation to establish a special commission to study how to fund, implement, and prioritize climate resilience and climate adaptation infrastructure projects that will protect against and avoid risks posed and expenses incurred by climate change. Environment, Natural Resources and Agriculture.</v>
      </c>
      <c r="R1793" s="2" t="s">
        <v>4921</v>
      </c>
      <c r="S1793" s="2" t="s">
        <v>172</v>
      </c>
    </row>
    <row r="1794" ht="15.75" customHeight="1">
      <c r="A1794" s="2" t="s">
        <v>4752</v>
      </c>
      <c r="B1794" s="2" t="s">
        <v>4753</v>
      </c>
      <c r="C1794" s="2" t="s">
        <v>4754</v>
      </c>
      <c r="D1794" s="2" t="s">
        <v>4754</v>
      </c>
      <c r="E1794" s="2" t="s">
        <v>4755</v>
      </c>
      <c r="F1794" s="2" t="s">
        <v>4922</v>
      </c>
      <c r="G1794" s="2" t="s">
        <v>19</v>
      </c>
      <c r="I1794" s="2">
        <v>8.0</v>
      </c>
      <c r="K1794" s="2" t="s">
        <v>4757</v>
      </c>
      <c r="L1794" s="2"/>
      <c r="M1794" s="2" t="s">
        <v>4914</v>
      </c>
      <c r="N1794" s="2" t="s">
        <v>4923</v>
      </c>
      <c r="O1794" s="2" t="s">
        <v>707</v>
      </c>
      <c r="P1794" s="2" t="s">
        <v>967</v>
      </c>
      <c r="Q1794" s="2" t="str">
        <f t="shared" si="15"/>
        <v>Bill Title: Promoting sustainable development and infrastructure, economic security, and fiscal responsibility with respect to climate risks - Bill Description: Relative to the consideration and disclosure of climate change risks in applications for a state permits. Environment, Natural Resources and Agriculture.</v>
      </c>
      <c r="R1794" s="2" t="s">
        <v>4924</v>
      </c>
      <c r="S1794" s="2" t="s">
        <v>172</v>
      </c>
    </row>
    <row r="1795" ht="15.75" customHeight="1">
      <c r="A1795" s="2" t="s">
        <v>4752</v>
      </c>
      <c r="B1795" s="2" t="s">
        <v>4753</v>
      </c>
      <c r="C1795" s="2" t="s">
        <v>4754</v>
      </c>
      <c r="D1795" s="2" t="s">
        <v>4754</v>
      </c>
      <c r="E1795" s="2" t="s">
        <v>4755</v>
      </c>
      <c r="F1795" s="2" t="s">
        <v>4925</v>
      </c>
      <c r="G1795" s="2" t="s">
        <v>19</v>
      </c>
      <c r="I1795" s="2">
        <v>8.0</v>
      </c>
      <c r="K1795" s="2" t="s">
        <v>4757</v>
      </c>
      <c r="L1795" s="2"/>
      <c r="M1795" s="2" t="s">
        <v>4818</v>
      </c>
      <c r="N1795" s="2" t="s">
        <v>4822</v>
      </c>
      <c r="O1795" s="2" t="s">
        <v>143</v>
      </c>
      <c r="P1795" s="2" t="s">
        <v>4926</v>
      </c>
      <c r="Q1795" s="2" t="str">
        <f t="shared" si="15"/>
        <v>Bill Title: Relative to home energy efficiency - Bill Description: For legislation relative to home energy efficiency. Telecommunications, Utilities and Energy.</v>
      </c>
      <c r="R1795" s="2" t="s">
        <v>4927</v>
      </c>
      <c r="S1795" s="2" t="s">
        <v>287</v>
      </c>
    </row>
    <row r="1796" ht="15.75" customHeight="1">
      <c r="A1796" s="2" t="s">
        <v>4752</v>
      </c>
      <c r="B1796" s="2" t="s">
        <v>4753</v>
      </c>
      <c r="C1796" s="2" t="s">
        <v>4754</v>
      </c>
      <c r="D1796" s="2" t="s">
        <v>4754</v>
      </c>
      <c r="E1796" s="2" t="s">
        <v>4755</v>
      </c>
      <c r="F1796" s="2" t="s">
        <v>4928</v>
      </c>
      <c r="G1796" s="2" t="s">
        <v>19</v>
      </c>
      <c r="I1796" s="2">
        <v>8.0</v>
      </c>
      <c r="K1796" s="2" t="s">
        <v>4757</v>
      </c>
      <c r="L1796" s="2"/>
      <c r="M1796" s="2" t="s">
        <v>4929</v>
      </c>
      <c r="N1796" s="2" t="s">
        <v>4929</v>
      </c>
      <c r="O1796" s="2" t="s">
        <v>117</v>
      </c>
      <c r="P1796" s="2" t="s">
        <v>4930</v>
      </c>
      <c r="Q1796" s="2" t="str">
        <f t="shared" si="15"/>
        <v>Bill Title: For legislation relative to notification of oil and hazardous waste material release - Bill Description: For legislation relative to notification of oil and hazardous waste material release</v>
      </c>
      <c r="R1796" s="2" t="s">
        <v>4931</v>
      </c>
    </row>
    <row r="1797" ht="15.75" customHeight="1">
      <c r="A1797" s="2" t="s">
        <v>4752</v>
      </c>
      <c r="B1797" s="2" t="s">
        <v>4753</v>
      </c>
      <c r="C1797" s="2" t="s">
        <v>4754</v>
      </c>
      <c r="D1797" s="2" t="s">
        <v>4754</v>
      </c>
      <c r="E1797" s="2" t="s">
        <v>4755</v>
      </c>
      <c r="F1797" s="2" t="s">
        <v>4932</v>
      </c>
      <c r="G1797" s="2" t="s">
        <v>19</v>
      </c>
      <c r="I1797" s="2">
        <v>8.0</v>
      </c>
      <c r="K1797" s="2" t="s">
        <v>4757</v>
      </c>
      <c r="L1797" s="2"/>
      <c r="M1797" s="2" t="s">
        <v>4933</v>
      </c>
      <c r="N1797" s="2" t="s">
        <v>4934</v>
      </c>
      <c r="O1797" s="2" t="s">
        <v>143</v>
      </c>
      <c r="P1797" s="2" t="s">
        <v>36</v>
      </c>
      <c r="Q1797" s="2" t="str">
        <f t="shared" si="15"/>
        <v>Bill Title: Relative to energy score at point of audit - Bill Description: Relative to the use of residential energy audits by certain homeowners. Telecommunications, Utilities and Energy.</v>
      </c>
      <c r="R1797" s="2" t="s">
        <v>4935</v>
      </c>
      <c r="S1797" s="2" t="s">
        <v>287</v>
      </c>
    </row>
    <row r="1798" ht="15.75" customHeight="1">
      <c r="A1798" s="2" t="s">
        <v>4752</v>
      </c>
      <c r="B1798" s="2" t="s">
        <v>4753</v>
      </c>
      <c r="C1798" s="2" t="s">
        <v>4754</v>
      </c>
      <c r="D1798" s="2" t="s">
        <v>4754</v>
      </c>
      <c r="E1798" s="2" t="s">
        <v>4755</v>
      </c>
      <c r="F1798" s="2" t="s">
        <v>4936</v>
      </c>
      <c r="G1798" s="2" t="s">
        <v>19</v>
      </c>
      <c r="I1798" s="2">
        <v>7.0</v>
      </c>
      <c r="K1798" s="2" t="s">
        <v>4757</v>
      </c>
      <c r="L1798" s="2"/>
      <c r="M1798" s="2" t="s">
        <v>4780</v>
      </c>
      <c r="N1798" s="2" t="s">
        <v>4808</v>
      </c>
      <c r="O1798" s="2" t="s">
        <v>800</v>
      </c>
      <c r="P1798" s="2" t="s">
        <v>4937</v>
      </c>
      <c r="Q1798" s="2" t="str">
        <f t="shared" si="15"/>
        <v>Bill Title: Providing for the establishment of a comprehensive adaptation management plan in response to climate change - Bill Description: For legislation to provide for the establishment of a comprehensive adaptation management plan in response to climate change. Environment, Natural Resources and Agriculture.</v>
      </c>
      <c r="R1798" s="2" t="s">
        <v>4938</v>
      </c>
      <c r="S1798" s="2" t="s">
        <v>172</v>
      </c>
    </row>
    <row r="1799" ht="15.75" customHeight="1">
      <c r="A1799" s="2" t="s">
        <v>4752</v>
      </c>
      <c r="B1799" s="2" t="s">
        <v>4753</v>
      </c>
      <c r="C1799" s="2" t="s">
        <v>4754</v>
      </c>
      <c r="D1799" s="2" t="s">
        <v>4754</v>
      </c>
      <c r="E1799" s="2" t="s">
        <v>4755</v>
      </c>
      <c r="F1799" s="2" t="s">
        <v>4939</v>
      </c>
      <c r="G1799" s="2" t="s">
        <v>19</v>
      </c>
      <c r="I1799" s="2">
        <v>7.0</v>
      </c>
      <c r="K1799" s="2" t="s">
        <v>4757</v>
      </c>
      <c r="L1799" s="2"/>
      <c r="M1799" s="2" t="s">
        <v>4940</v>
      </c>
      <c r="N1799" s="2" t="s">
        <v>4941</v>
      </c>
      <c r="O1799" s="2" t="s">
        <v>100</v>
      </c>
      <c r="P1799" s="2" t="s">
        <v>4942</v>
      </c>
      <c r="Q1799" s="2" t="str">
        <f t="shared" si="15"/>
        <v>Bill Title: Relative to solar siting - Bill Description: For legislation relative to solar siting. Telecommunications, Utilities and Energy.</v>
      </c>
      <c r="R1799" s="2" t="s">
        <v>4943</v>
      </c>
      <c r="S1799" s="2" t="s">
        <v>31</v>
      </c>
    </row>
    <row r="1800" ht="15.75" customHeight="1">
      <c r="A1800" s="2" t="s">
        <v>4752</v>
      </c>
      <c r="B1800" s="2" t="s">
        <v>4753</v>
      </c>
      <c r="C1800" s="2" t="s">
        <v>4754</v>
      </c>
      <c r="D1800" s="2" t="s">
        <v>4754</v>
      </c>
      <c r="E1800" s="2" t="s">
        <v>4755</v>
      </c>
      <c r="F1800" s="2" t="s">
        <v>4944</v>
      </c>
      <c r="G1800" s="2" t="s">
        <v>19</v>
      </c>
      <c r="I1800" s="2">
        <v>7.0</v>
      </c>
      <c r="K1800" s="2" t="s">
        <v>4757</v>
      </c>
      <c r="L1800" s="2"/>
      <c r="M1800" s="2" t="s">
        <v>4945</v>
      </c>
      <c r="N1800" s="2" t="s">
        <v>4946</v>
      </c>
      <c r="O1800" s="2" t="s">
        <v>143</v>
      </c>
      <c r="P1800" s="2" t="s">
        <v>2826</v>
      </c>
      <c r="Q1800" s="2" t="str">
        <f t="shared" si="15"/>
        <v>Bill Title: Relative to Energy Savings Efficiency (Energy SAVE) - Bill Description: Relative to Energy Savings Efficiency (Energy SAVE) (Senate, No. 1986),-- reports, recommending that the same ought to pass with an amendment substituting a new draft with the same title (Senate, No. 2478).</v>
      </c>
      <c r="R1800" s="2" t="s">
        <v>4947</v>
      </c>
      <c r="S1800" s="2" t="s">
        <v>287</v>
      </c>
    </row>
    <row r="1801" ht="15.75" customHeight="1">
      <c r="A1801" s="2" t="s">
        <v>4752</v>
      </c>
      <c r="B1801" s="2" t="s">
        <v>4753</v>
      </c>
      <c r="C1801" s="2" t="s">
        <v>4754</v>
      </c>
      <c r="D1801" s="2" t="s">
        <v>4754</v>
      </c>
      <c r="E1801" s="2" t="s">
        <v>4755</v>
      </c>
      <c r="F1801" s="2" t="s">
        <v>4948</v>
      </c>
      <c r="G1801" s="2" t="s">
        <v>19</v>
      </c>
      <c r="I1801" s="2">
        <v>7.0</v>
      </c>
      <c r="K1801" s="2" t="s">
        <v>4757</v>
      </c>
      <c r="L1801" s="2"/>
      <c r="M1801" s="2" t="s">
        <v>4897</v>
      </c>
      <c r="N1801" s="2" t="s">
        <v>4949</v>
      </c>
      <c r="O1801" s="2" t="s">
        <v>2274</v>
      </c>
      <c r="P1801" s="2" t="s">
        <v>4950</v>
      </c>
      <c r="Q1801" s="2" t="str">
        <f t="shared" si="15"/>
        <v>Bill Title: To explore alternative funding sources to ensure safe and reliable transportation - Bill Description: For legislation explore alternative funding sources to ensure safe and reliable transportation. Transportation.</v>
      </c>
      <c r="R1801" s="2" t="s">
        <v>4951</v>
      </c>
      <c r="S1801" s="2" t="s">
        <v>79</v>
      </c>
    </row>
    <row r="1802" ht="15.75" customHeight="1">
      <c r="A1802" s="2" t="s">
        <v>4752</v>
      </c>
      <c r="B1802" s="2" t="s">
        <v>4753</v>
      </c>
      <c r="C1802" s="2" t="s">
        <v>4754</v>
      </c>
      <c r="D1802" s="2" t="s">
        <v>4754</v>
      </c>
      <c r="E1802" s="2" t="s">
        <v>4755</v>
      </c>
      <c r="F1802" s="2" t="s">
        <v>4952</v>
      </c>
      <c r="G1802" s="2" t="s">
        <v>19</v>
      </c>
      <c r="I1802" s="2">
        <v>7.0</v>
      </c>
      <c r="K1802" s="2" t="s">
        <v>4757</v>
      </c>
      <c r="L1802" s="2"/>
      <c r="M1802" s="2" t="s">
        <v>4953</v>
      </c>
      <c r="N1802" s="2" t="s">
        <v>4954</v>
      </c>
      <c r="O1802" s="2" t="s">
        <v>143</v>
      </c>
      <c r="P1802" s="2" t="s">
        <v>4955</v>
      </c>
      <c r="Q1802" s="2" t="str">
        <f t="shared" si="15"/>
        <v>Bill Title: Relative to affordable housing energy efficiency - Bill Description: For legislation relative to affordable housing energy efficiency. Telecommunications, Utilities and Energy.</v>
      </c>
      <c r="R1802" s="2" t="s">
        <v>4956</v>
      </c>
      <c r="S1802" s="2" t="s">
        <v>145</v>
      </c>
    </row>
    <row r="1803" ht="15.75" customHeight="1">
      <c r="A1803" s="2" t="s">
        <v>4752</v>
      </c>
      <c r="B1803" s="2" t="s">
        <v>4753</v>
      </c>
      <c r="C1803" s="2" t="s">
        <v>4754</v>
      </c>
      <c r="D1803" s="2" t="s">
        <v>4754</v>
      </c>
      <c r="E1803" s="2" t="s">
        <v>4755</v>
      </c>
      <c r="F1803" s="2" t="s">
        <v>4957</v>
      </c>
      <c r="G1803" s="2" t="s">
        <v>19</v>
      </c>
      <c r="I1803" s="2">
        <v>7.0</v>
      </c>
      <c r="K1803" s="2" t="s">
        <v>4757</v>
      </c>
      <c r="L1803" s="2"/>
      <c r="M1803" s="2" t="s">
        <v>4818</v>
      </c>
      <c r="N1803" s="2" t="s">
        <v>4822</v>
      </c>
      <c r="O1803" s="2" t="s">
        <v>143</v>
      </c>
      <c r="P1803" s="2" t="s">
        <v>2721</v>
      </c>
      <c r="Q1803" s="2" t="str">
        <f t="shared" si="15"/>
        <v>Bill Title: Relative to home energy efficiency - Bill Description: For legislation relative to home energy efficiency. Telecommunications, Utilities and Energy.</v>
      </c>
      <c r="R1803" s="2" t="s">
        <v>4958</v>
      </c>
      <c r="S1803" s="2" t="s">
        <v>287</v>
      </c>
    </row>
    <row r="1804" ht="15.75" customHeight="1">
      <c r="A1804" s="2" t="s">
        <v>4752</v>
      </c>
      <c r="B1804" s="2" t="s">
        <v>4753</v>
      </c>
      <c r="C1804" s="2" t="s">
        <v>4754</v>
      </c>
      <c r="D1804" s="2" t="s">
        <v>4754</v>
      </c>
      <c r="E1804" s="2" t="s">
        <v>4755</v>
      </c>
      <c r="F1804" s="2" t="s">
        <v>4959</v>
      </c>
      <c r="G1804" s="2" t="s">
        <v>19</v>
      </c>
      <c r="I1804" s="2">
        <v>7.0</v>
      </c>
      <c r="K1804" s="2" t="s">
        <v>4757</v>
      </c>
      <c r="L1804" s="2"/>
      <c r="M1804" s="2" t="s">
        <v>4960</v>
      </c>
      <c r="N1804" s="2" t="s">
        <v>4961</v>
      </c>
      <c r="O1804" s="2" t="s">
        <v>128</v>
      </c>
      <c r="P1804" s="2" t="s">
        <v>4962</v>
      </c>
      <c r="Q1804" s="2" t="str">
        <f t="shared" si="15"/>
        <v>Bill Title: Relative to comprehensive wind energy siting reform. - Bill Description: For legislation relative to comprehansive wind energy siting reform</v>
      </c>
      <c r="R1804" s="2" t="s">
        <v>4963</v>
      </c>
    </row>
    <row r="1805" ht="15.75" customHeight="1">
      <c r="A1805" s="2" t="s">
        <v>4752</v>
      </c>
      <c r="B1805" s="2" t="s">
        <v>4753</v>
      </c>
      <c r="C1805" s="2" t="s">
        <v>4754</v>
      </c>
      <c r="D1805" s="2" t="s">
        <v>4754</v>
      </c>
      <c r="E1805" s="2" t="s">
        <v>4755</v>
      </c>
      <c r="F1805" s="2" t="s">
        <v>4964</v>
      </c>
      <c r="G1805" s="2" t="s">
        <v>19</v>
      </c>
      <c r="I1805" s="2">
        <v>6.0</v>
      </c>
      <c r="K1805" s="2" t="s">
        <v>4757</v>
      </c>
      <c r="L1805" s="2"/>
      <c r="M1805" s="2" t="s">
        <v>4965</v>
      </c>
      <c r="N1805" s="2" t="s">
        <v>4966</v>
      </c>
      <c r="O1805" s="2" t="s">
        <v>290</v>
      </c>
      <c r="P1805" s="2" t="s">
        <v>64</v>
      </c>
      <c r="Q1805" s="2" t="str">
        <f t="shared" si="15"/>
        <v>Bill Title: To establish a net zero stretch energy code - Bill Description: For legislation to establish a net zero stretch energy code. Telecommunications, Utilities and Energy.</v>
      </c>
      <c r="R1805" s="2" t="s">
        <v>4967</v>
      </c>
      <c r="S1805" s="2" t="s">
        <v>287</v>
      </c>
    </row>
    <row r="1806" ht="15.75" customHeight="1">
      <c r="A1806" s="2" t="s">
        <v>4752</v>
      </c>
      <c r="B1806" s="2" t="s">
        <v>4753</v>
      </c>
      <c r="C1806" s="2" t="s">
        <v>4754</v>
      </c>
      <c r="D1806" s="2" t="s">
        <v>4754</v>
      </c>
      <c r="E1806" s="2" t="s">
        <v>4755</v>
      </c>
      <c r="F1806" s="2" t="s">
        <v>4968</v>
      </c>
      <c r="G1806" s="2" t="s">
        <v>19</v>
      </c>
      <c r="I1806" s="2">
        <v>6.0</v>
      </c>
      <c r="K1806" s="2" t="s">
        <v>4757</v>
      </c>
      <c r="L1806" s="2"/>
      <c r="M1806" s="2" t="s">
        <v>4919</v>
      </c>
      <c r="N1806" s="2" t="s">
        <v>4969</v>
      </c>
      <c r="O1806" s="2" t="s">
        <v>512</v>
      </c>
      <c r="P1806" s="2" t="s">
        <v>64</v>
      </c>
      <c r="Q1806" s="2" t="str">
        <f t="shared" si="15"/>
        <v>Bill Title: Establishing the commission for a climate-ready commonwealth - Bill Description: For legislation to establish the commission for a climate-ready commonwealth. Environment, Natural Resources and Agriculture.</v>
      </c>
      <c r="R1806" s="2" t="s">
        <v>4970</v>
      </c>
      <c r="S1806" s="2" t="s">
        <v>172</v>
      </c>
    </row>
    <row r="1807" ht="15.75" customHeight="1">
      <c r="A1807" s="2" t="s">
        <v>4752</v>
      </c>
      <c r="B1807" s="2" t="s">
        <v>4753</v>
      </c>
      <c r="C1807" s="2" t="s">
        <v>4754</v>
      </c>
      <c r="D1807" s="2" t="s">
        <v>4754</v>
      </c>
      <c r="E1807" s="2" t="s">
        <v>4755</v>
      </c>
      <c r="F1807" s="2" t="s">
        <v>4971</v>
      </c>
      <c r="G1807" s="2" t="s">
        <v>19</v>
      </c>
      <c r="I1807" s="2">
        <v>6.0</v>
      </c>
      <c r="K1807" s="2" t="s">
        <v>4757</v>
      </c>
      <c r="L1807" s="2"/>
      <c r="M1807" s="2" t="s">
        <v>4829</v>
      </c>
      <c r="N1807" s="2" t="s">
        <v>4972</v>
      </c>
      <c r="O1807" s="2" t="s">
        <v>1441</v>
      </c>
      <c r="P1807" s="2" t="s">
        <v>673</v>
      </c>
      <c r="Q1807" s="2" t="str">
        <f t="shared" si="15"/>
        <v>Bill Title: Establishing a local option gasoline and diesel fuel excise - Bill Description: For legislation to establish a local option gasoline and diesel fuel excise. Revenue.</v>
      </c>
      <c r="R1807" s="2" t="s">
        <v>4973</v>
      </c>
      <c r="S1807" s="2" t="s">
        <v>79</v>
      </c>
    </row>
    <row r="1808" ht="15.75" customHeight="1">
      <c r="A1808" s="2" t="s">
        <v>4752</v>
      </c>
      <c r="B1808" s="2" t="s">
        <v>4753</v>
      </c>
      <c r="C1808" s="2" t="s">
        <v>4754</v>
      </c>
      <c r="D1808" s="2" t="s">
        <v>4754</v>
      </c>
      <c r="E1808" s="2" t="s">
        <v>4755</v>
      </c>
      <c r="F1808" s="2" t="s">
        <v>4974</v>
      </c>
      <c r="G1808" s="2" t="s">
        <v>19</v>
      </c>
      <c r="I1808" s="2">
        <v>6.0</v>
      </c>
      <c r="K1808" s="2" t="s">
        <v>4757</v>
      </c>
      <c r="L1808" s="2"/>
      <c r="M1808" s="2" t="s">
        <v>4829</v>
      </c>
      <c r="N1808" s="2" t="s">
        <v>4829</v>
      </c>
      <c r="O1808" s="2" t="s">
        <v>993</v>
      </c>
      <c r="P1808" s="2" t="s">
        <v>4950</v>
      </c>
      <c r="Q1808" s="2" t="str">
        <f t="shared" si="15"/>
        <v>Bill Title: Establishing a local option gasoline and diesel fuel excise - Bill Description: Establishing a local option gasoline and diesel fuel excise</v>
      </c>
      <c r="R1808" s="2" t="s">
        <v>4975</v>
      </c>
      <c r="S1808" s="2" t="s">
        <v>79</v>
      </c>
    </row>
    <row r="1809" ht="15.75" customHeight="1">
      <c r="A1809" s="2" t="s">
        <v>4752</v>
      </c>
      <c r="B1809" s="2" t="s">
        <v>4753</v>
      </c>
      <c r="C1809" s="2" t="s">
        <v>4754</v>
      </c>
      <c r="D1809" s="2" t="s">
        <v>4754</v>
      </c>
      <c r="E1809" s="2" t="s">
        <v>4755</v>
      </c>
      <c r="F1809" s="2" t="s">
        <v>4976</v>
      </c>
      <c r="G1809" s="2" t="s">
        <v>19</v>
      </c>
      <c r="I1809" s="2">
        <v>6.0</v>
      </c>
      <c r="K1809" s="2" t="s">
        <v>4757</v>
      </c>
      <c r="L1809" s="2"/>
      <c r="M1809" s="2" t="s">
        <v>4977</v>
      </c>
      <c r="N1809" s="2" t="s">
        <v>4978</v>
      </c>
      <c r="O1809" s="2" t="s">
        <v>208</v>
      </c>
      <c r="P1809" s="2" t="s">
        <v>64</v>
      </c>
      <c r="Q1809" s="2" t="str">
        <f t="shared" si="15"/>
        <v>Bill Title: Relative to a residential PACE program - Bill Description: For legislation relative to a residential PACE program. Telecommunications, Utilities and Energy.</v>
      </c>
      <c r="R1809" s="2" t="s">
        <v>4979</v>
      </c>
      <c r="S1809" s="2" t="s">
        <v>145</v>
      </c>
    </row>
    <row r="1810" ht="15.75" customHeight="1">
      <c r="A1810" s="2" t="s">
        <v>4752</v>
      </c>
      <c r="B1810" s="2" t="s">
        <v>4753</v>
      </c>
      <c r="C1810" s="2" t="s">
        <v>4754</v>
      </c>
      <c r="D1810" s="2" t="s">
        <v>4754</v>
      </c>
      <c r="E1810" s="2" t="s">
        <v>4755</v>
      </c>
      <c r="F1810" s="2" t="s">
        <v>4980</v>
      </c>
      <c r="G1810" s="2" t="s">
        <v>19</v>
      </c>
      <c r="I1810" s="2">
        <v>6.0</v>
      </c>
      <c r="K1810" s="2" t="s">
        <v>4757</v>
      </c>
      <c r="L1810" s="2"/>
      <c r="M1810" s="2" t="s">
        <v>4981</v>
      </c>
      <c r="N1810" s="2" t="s">
        <v>4982</v>
      </c>
      <c r="O1810" s="2" t="s">
        <v>143</v>
      </c>
      <c r="P1810" s="2" t="s">
        <v>536</v>
      </c>
      <c r="Q1810" s="2" t="str">
        <f t="shared" si="15"/>
        <v>Bill Title: Requiring the disclosure of energy usage data - Bill Description: For legislation to require distribution companies to make individual building energy use history available to the general public. Telecommunications, Utilities and Energy.</v>
      </c>
      <c r="R1810" s="2" t="s">
        <v>4983</v>
      </c>
      <c r="S1810" s="2" t="s">
        <v>287</v>
      </c>
    </row>
    <row r="1811" ht="15.75" customHeight="1">
      <c r="A1811" s="2" t="s">
        <v>4752</v>
      </c>
      <c r="B1811" s="2" t="s">
        <v>4753</v>
      </c>
      <c r="C1811" s="2" t="s">
        <v>4754</v>
      </c>
      <c r="D1811" s="2" t="s">
        <v>4754</v>
      </c>
      <c r="E1811" s="2" t="s">
        <v>4755</v>
      </c>
      <c r="F1811" s="2" t="s">
        <v>4984</v>
      </c>
      <c r="G1811" s="2" t="s">
        <v>19</v>
      </c>
      <c r="I1811" s="2">
        <v>5.0</v>
      </c>
      <c r="K1811" s="2" t="s">
        <v>4757</v>
      </c>
      <c r="L1811" s="2"/>
      <c r="M1811" s="2" t="s">
        <v>4985</v>
      </c>
      <c r="N1811" s="2" t="s">
        <v>4986</v>
      </c>
      <c r="O1811" s="2" t="s">
        <v>512</v>
      </c>
      <c r="P1811" s="2" t="s">
        <v>470</v>
      </c>
      <c r="Q1811" s="2" t="str">
        <f t="shared" si="15"/>
        <v>Bill Title: To sustain natural and working lands carbon in communities - Bill Description: Relative to carbon stock on natural and working lands and the release of measurable greenhouse gases. Environment, Natural Resources and Agriculture.</v>
      </c>
      <c r="R1811" s="2" t="s">
        <v>4987</v>
      </c>
      <c r="S1811" s="2" t="s">
        <v>172</v>
      </c>
    </row>
    <row r="1812" ht="15.75" customHeight="1">
      <c r="A1812" s="2" t="s">
        <v>4752</v>
      </c>
      <c r="B1812" s="2" t="s">
        <v>4753</v>
      </c>
      <c r="C1812" s="2" t="s">
        <v>4754</v>
      </c>
      <c r="D1812" s="2" t="s">
        <v>4754</v>
      </c>
      <c r="E1812" s="2" t="s">
        <v>4755</v>
      </c>
      <c r="F1812" s="2" t="s">
        <v>4988</v>
      </c>
      <c r="G1812" s="2" t="s">
        <v>19</v>
      </c>
      <c r="I1812" s="2">
        <v>5.0</v>
      </c>
      <c r="K1812" s="2" t="s">
        <v>4757</v>
      </c>
      <c r="L1812" s="2"/>
      <c r="M1812" s="2" t="s">
        <v>4989</v>
      </c>
      <c r="N1812" s="2" t="s">
        <v>4990</v>
      </c>
      <c r="O1812" s="2" t="s">
        <v>800</v>
      </c>
      <c r="P1812" s="2" t="s">
        <v>4991</v>
      </c>
      <c r="Q1812" s="2" t="str">
        <f t="shared" si="15"/>
        <v>Bill Title: Establishing a Massachusetts flood risk protection program - Bill Description: Relative to establishing a Massachusetts flood risk protection program. Environment, Natural Resources and Agriculture.</v>
      </c>
      <c r="R1812" s="2" t="s">
        <v>4992</v>
      </c>
    </row>
    <row r="1813" ht="15.75" customHeight="1">
      <c r="A1813" s="2" t="s">
        <v>4752</v>
      </c>
      <c r="B1813" s="2" t="s">
        <v>4753</v>
      </c>
      <c r="C1813" s="2" t="s">
        <v>4754</v>
      </c>
      <c r="D1813" s="2" t="s">
        <v>4754</v>
      </c>
      <c r="E1813" s="2" t="s">
        <v>4755</v>
      </c>
      <c r="F1813" s="2" t="s">
        <v>4993</v>
      </c>
      <c r="G1813" s="2" t="s">
        <v>19</v>
      </c>
      <c r="I1813" s="2">
        <v>5.0</v>
      </c>
      <c r="K1813" s="2" t="s">
        <v>4757</v>
      </c>
      <c r="L1813" s="2"/>
      <c r="M1813" s="2" t="s">
        <v>4994</v>
      </c>
      <c r="N1813" s="2" t="s">
        <v>4995</v>
      </c>
      <c r="O1813" s="2" t="s">
        <v>208</v>
      </c>
      <c r="P1813" s="2" t="s">
        <v>988</v>
      </c>
      <c r="Q1813" s="2" t="str">
        <f t="shared" si="15"/>
        <v>Bill Title: Relative to energy efficiency improvements - Bill Description: For legislation relative to energy efficiency improvements. Telecommunications, Utilities and Energy.</v>
      </c>
      <c r="R1813" s="2" t="s">
        <v>4996</v>
      </c>
      <c r="S1813" s="2" t="s">
        <v>145</v>
      </c>
    </row>
    <row r="1814" ht="15.75" customHeight="1">
      <c r="A1814" s="2" t="s">
        <v>4752</v>
      </c>
      <c r="B1814" s="2" t="s">
        <v>4753</v>
      </c>
      <c r="C1814" s="2" t="s">
        <v>4754</v>
      </c>
      <c r="D1814" s="2" t="s">
        <v>4754</v>
      </c>
      <c r="E1814" s="2" t="s">
        <v>4755</v>
      </c>
      <c r="F1814" s="2" t="s">
        <v>4997</v>
      </c>
      <c r="G1814" s="2" t="s">
        <v>19</v>
      </c>
      <c r="I1814" s="2">
        <v>4.0</v>
      </c>
      <c r="K1814" s="2" t="s">
        <v>4757</v>
      </c>
      <c r="L1814" s="2"/>
      <c r="M1814" s="2" t="s">
        <v>4998</v>
      </c>
      <c r="N1814" s="2" t="s">
        <v>4999</v>
      </c>
      <c r="O1814" s="2" t="s">
        <v>3979</v>
      </c>
      <c r="P1814" s="2" t="s">
        <v>209</v>
      </c>
      <c r="Q1814" s="2" t="str">
        <f t="shared" si="15"/>
        <v>Bill Title: Relative to a just transition to clean energy - Bill Description: For legislation to establish a just transition to clean energy office within the Department of Career Services of the Executive Office of Labor and Workforce Development. Labor and Workforce Development.</v>
      </c>
      <c r="R1814" s="2" t="s">
        <v>5000</v>
      </c>
      <c r="S1814" s="2" t="s">
        <v>260</v>
      </c>
    </row>
    <row r="1815" ht="15.75" customHeight="1">
      <c r="A1815" s="2" t="s">
        <v>4752</v>
      </c>
      <c r="B1815" s="2" t="s">
        <v>4753</v>
      </c>
      <c r="C1815" s="2" t="s">
        <v>4754</v>
      </c>
      <c r="D1815" s="2" t="s">
        <v>4754</v>
      </c>
      <c r="E1815" s="2" t="s">
        <v>4755</v>
      </c>
      <c r="F1815" s="2" t="s">
        <v>5001</v>
      </c>
      <c r="G1815" s="2" t="s">
        <v>19</v>
      </c>
      <c r="I1815" s="2">
        <v>4.0</v>
      </c>
      <c r="K1815" s="2" t="s">
        <v>4757</v>
      </c>
      <c r="L1815" s="2"/>
      <c r="M1815" s="2" t="s">
        <v>4818</v>
      </c>
      <c r="N1815" s="2" t="s">
        <v>4819</v>
      </c>
      <c r="O1815" s="2" t="s">
        <v>143</v>
      </c>
      <c r="P1815" s="2" t="s">
        <v>1122</v>
      </c>
      <c r="Q1815" s="2" t="str">
        <f t="shared" si="15"/>
        <v>Bill Title: Relative to home energy efficiency - Bill Description: Relative to an energy assessment and a residential energy performance label system for use by sellers of residential dwellings. Telecommunications, Utilities and Energy.</v>
      </c>
      <c r="R1815" s="2" t="s">
        <v>5002</v>
      </c>
      <c r="S1815" s="2" t="s">
        <v>287</v>
      </c>
    </row>
    <row r="1816" ht="15.75" customHeight="1">
      <c r="A1816" s="2" t="s">
        <v>4752</v>
      </c>
      <c r="B1816" s="2" t="s">
        <v>4753</v>
      </c>
      <c r="C1816" s="2" t="s">
        <v>4754</v>
      </c>
      <c r="D1816" s="2" t="s">
        <v>4754</v>
      </c>
      <c r="E1816" s="2" t="s">
        <v>4755</v>
      </c>
      <c r="F1816" s="2" t="s">
        <v>5003</v>
      </c>
      <c r="G1816" s="2" t="s">
        <v>19</v>
      </c>
      <c r="I1816" s="2">
        <v>4.0</v>
      </c>
      <c r="K1816" s="2" t="s">
        <v>4757</v>
      </c>
      <c r="L1816" s="2"/>
      <c r="M1816" s="2" t="s">
        <v>5004</v>
      </c>
      <c r="N1816" s="2" t="s">
        <v>5005</v>
      </c>
      <c r="O1816" s="2" t="s">
        <v>100</v>
      </c>
      <c r="P1816" s="2" t="s">
        <v>1701</v>
      </c>
      <c r="Q1816" s="2" t="str">
        <f t="shared" si="15"/>
        <v>Bill Title: Relative to monthly minimum reliability contributions - Bill Description: Relative to municipal ratepayers, low-income ratepayers, community solar ratepayers, and owners of small-scale solar projects. Telecommunications, Utilities and Energy.</v>
      </c>
      <c r="R1816" s="2" t="s">
        <v>5006</v>
      </c>
      <c r="S1816" s="2" t="s">
        <v>44</v>
      </c>
    </row>
    <row r="1817" ht="15.75" customHeight="1">
      <c r="A1817" s="2" t="s">
        <v>4752</v>
      </c>
      <c r="B1817" s="2" t="s">
        <v>4753</v>
      </c>
      <c r="C1817" s="2" t="s">
        <v>4754</v>
      </c>
      <c r="D1817" s="2" t="s">
        <v>4754</v>
      </c>
      <c r="E1817" s="2" t="s">
        <v>4755</v>
      </c>
      <c r="F1817" s="2" t="s">
        <v>5007</v>
      </c>
      <c r="G1817" s="2" t="s">
        <v>19</v>
      </c>
      <c r="I1817" s="2">
        <v>2.0</v>
      </c>
      <c r="K1817" s="2" t="s">
        <v>4757</v>
      </c>
      <c r="L1817" s="2"/>
      <c r="M1817" s="2" t="s">
        <v>4861</v>
      </c>
      <c r="N1817" s="2" t="s">
        <v>4862</v>
      </c>
      <c r="O1817" s="2" t="s">
        <v>441</v>
      </c>
      <c r="P1817" s="2" t="s">
        <v>1122</v>
      </c>
      <c r="Q1817" s="2" t="str">
        <f t="shared" si="15"/>
        <v>Bill Title: Relative to a clean fuel standard - Bill Description: For legislation relative to a clean fuel standard. Transportation.</v>
      </c>
      <c r="R1817" s="2" t="s">
        <v>5008</v>
      </c>
      <c r="S1817" s="2" t="s">
        <v>79</v>
      </c>
    </row>
    <row r="1818" ht="15.75" customHeight="1">
      <c r="A1818" s="2" t="s">
        <v>5009</v>
      </c>
      <c r="B1818" s="2" t="s">
        <v>4753</v>
      </c>
      <c r="C1818" s="2" t="s">
        <v>4754</v>
      </c>
      <c r="D1818" s="2" t="s">
        <v>4754</v>
      </c>
      <c r="E1818" s="2" t="s">
        <v>4755</v>
      </c>
      <c r="F1818" s="2" t="s">
        <v>5010</v>
      </c>
      <c r="G1818" s="2" t="s">
        <v>19</v>
      </c>
      <c r="I1818" s="2">
        <v>32.0</v>
      </c>
      <c r="K1818" s="2" t="s">
        <v>5011</v>
      </c>
      <c r="L1818" s="2"/>
      <c r="M1818" s="2" t="s">
        <v>5012</v>
      </c>
      <c r="N1818" s="2" t="s">
        <v>5013</v>
      </c>
      <c r="P1818" s="2" t="s">
        <v>5014</v>
      </c>
      <c r="Q1818" s="2" t="str">
        <f t="shared" si="15"/>
        <v>Bill Title: To promote the safe integration of autonomous vehicles into the transportation system of the Commonwealth - Bill Description: For legislation to promote the safe integration of autonomous vehicles into the transportation system of the Commonwealth. Transportation.</v>
      </c>
      <c r="R1818" s="2" t="s">
        <v>5015</v>
      </c>
      <c r="S1818" s="2" t="s">
        <v>79</v>
      </c>
    </row>
    <row r="1819" ht="15.75" customHeight="1">
      <c r="A1819" s="2" t="s">
        <v>5009</v>
      </c>
      <c r="B1819" s="2" t="s">
        <v>4753</v>
      </c>
      <c r="C1819" s="2" t="s">
        <v>4754</v>
      </c>
      <c r="D1819" s="2" t="s">
        <v>4754</v>
      </c>
      <c r="E1819" s="2" t="s">
        <v>4755</v>
      </c>
      <c r="F1819" s="2" t="s">
        <v>5016</v>
      </c>
      <c r="G1819" s="2" t="s">
        <v>19</v>
      </c>
      <c r="I1819" s="2">
        <v>27.0</v>
      </c>
      <c r="K1819" s="2" t="s">
        <v>5011</v>
      </c>
      <c r="L1819" s="2"/>
      <c r="M1819" s="2" t="s">
        <v>5017</v>
      </c>
      <c r="N1819" s="2" t="s">
        <v>5018</v>
      </c>
      <c r="O1819" s="2" t="s">
        <v>89</v>
      </c>
      <c r="P1819" s="2" t="s">
        <v>1122</v>
      </c>
      <c r="Q1819" s="2" t="str">
        <f t="shared" si="15"/>
        <v>Bill Title: Relative to electric vehicles expansion - Bill Description: Relative to electric vehicles expansion. Telecommunications, Utilities and Energy.</v>
      </c>
      <c r="R1819" s="2" t="s">
        <v>5019</v>
      </c>
      <c r="S1819" s="2" t="s">
        <v>145</v>
      </c>
    </row>
    <row r="1820" ht="15.75" customHeight="1">
      <c r="A1820" s="2" t="s">
        <v>5009</v>
      </c>
      <c r="B1820" s="2" t="s">
        <v>4753</v>
      </c>
      <c r="C1820" s="2" t="s">
        <v>4754</v>
      </c>
      <c r="D1820" s="2" t="s">
        <v>4754</v>
      </c>
      <c r="E1820" s="2" t="s">
        <v>4755</v>
      </c>
      <c r="F1820" s="2" t="s">
        <v>5020</v>
      </c>
      <c r="G1820" s="2" t="s">
        <v>19</v>
      </c>
      <c r="I1820" s="2">
        <v>26.0</v>
      </c>
      <c r="K1820" s="2" t="s">
        <v>5011</v>
      </c>
      <c r="L1820" s="2"/>
      <c r="M1820" s="2" t="s">
        <v>5012</v>
      </c>
      <c r="N1820" s="2" t="s">
        <v>5021</v>
      </c>
      <c r="P1820" s="2" t="s">
        <v>967</v>
      </c>
      <c r="Q1820" s="2" t="str">
        <f t="shared" si="15"/>
        <v>Bill Title: To promote the safe integration of autonomous vehicles into the transportation system of the Commonwealth - Bill Description: Relative to autonomous vehicle access to the public ways. Transportation.</v>
      </c>
      <c r="R1820" s="2" t="s">
        <v>5022</v>
      </c>
      <c r="S1820" s="2" t="s">
        <v>79</v>
      </c>
    </row>
    <row r="1821" ht="15.75" customHeight="1">
      <c r="A1821" s="2" t="s">
        <v>5009</v>
      </c>
      <c r="B1821" s="2" t="s">
        <v>4753</v>
      </c>
      <c r="C1821" s="2" t="s">
        <v>4754</v>
      </c>
      <c r="D1821" s="2" t="s">
        <v>4754</v>
      </c>
      <c r="E1821" s="2" t="s">
        <v>4755</v>
      </c>
      <c r="F1821" s="2" t="s">
        <v>5023</v>
      </c>
      <c r="G1821" s="2" t="s">
        <v>19</v>
      </c>
      <c r="I1821" s="2">
        <v>23.0</v>
      </c>
      <c r="K1821" s="2" t="s">
        <v>5011</v>
      </c>
      <c r="L1821" s="2"/>
      <c r="M1821" s="2" t="s">
        <v>5024</v>
      </c>
      <c r="N1821" s="2" t="s">
        <v>5025</v>
      </c>
      <c r="O1821" s="2" t="s">
        <v>89</v>
      </c>
      <c r="P1821" s="2" t="s">
        <v>90</v>
      </c>
      <c r="Q1821" s="2" t="str">
        <f t="shared" si="15"/>
        <v>Bill Title: Limiting autonomous driving capabilities to zero emission and electric vehicles - Bill Description: Relative to limiting autonomous driving capabilities to zero emission and electric vehicles. Transportation.</v>
      </c>
      <c r="R1821" s="2" t="s">
        <v>5026</v>
      </c>
      <c r="S1821" s="2" t="s">
        <v>79</v>
      </c>
    </row>
    <row r="1822" ht="15.75" customHeight="1">
      <c r="A1822" s="2" t="s">
        <v>5009</v>
      </c>
      <c r="B1822" s="2" t="s">
        <v>4753</v>
      </c>
      <c r="C1822" s="2" t="s">
        <v>4754</v>
      </c>
      <c r="D1822" s="2" t="s">
        <v>4754</v>
      </c>
      <c r="E1822" s="2" t="s">
        <v>4755</v>
      </c>
      <c r="F1822" s="2" t="s">
        <v>5027</v>
      </c>
      <c r="G1822" s="2" t="s">
        <v>19</v>
      </c>
      <c r="I1822" s="2">
        <v>19.0</v>
      </c>
      <c r="K1822" s="2" t="s">
        <v>5011</v>
      </c>
      <c r="L1822" s="2"/>
      <c r="M1822" s="2" t="s">
        <v>5028</v>
      </c>
      <c r="N1822" s="2" t="s">
        <v>5029</v>
      </c>
      <c r="O1822" s="2" t="s">
        <v>89</v>
      </c>
      <c r="P1822" s="2" t="s">
        <v>5030</v>
      </c>
      <c r="Q1822" s="2" t="str">
        <f t="shared" si="15"/>
        <v>Bill Title: Promoting zero-emission vehicles - Bill Description: Relative to promotion and regulation of zero-emission vehicles. Telecommunications, Utilities and Energy.</v>
      </c>
      <c r="R1822" s="2" t="s">
        <v>5031</v>
      </c>
      <c r="S1822" s="2" t="s">
        <v>145</v>
      </c>
    </row>
    <row r="1823" ht="15.75" customHeight="1">
      <c r="A1823" s="2" t="s">
        <v>5009</v>
      </c>
      <c r="B1823" s="2" t="s">
        <v>4753</v>
      </c>
      <c r="C1823" s="2" t="s">
        <v>4754</v>
      </c>
      <c r="D1823" s="2" t="s">
        <v>4754</v>
      </c>
      <c r="E1823" s="2" t="s">
        <v>4755</v>
      </c>
      <c r="F1823" s="2" t="s">
        <v>5032</v>
      </c>
      <c r="G1823" s="2" t="s">
        <v>19</v>
      </c>
      <c r="I1823" s="2">
        <v>15.0</v>
      </c>
      <c r="K1823" s="2" t="s">
        <v>5011</v>
      </c>
      <c r="L1823" s="2"/>
      <c r="M1823" s="2" t="s">
        <v>5033</v>
      </c>
      <c r="N1823" s="2" t="s">
        <v>5034</v>
      </c>
      <c r="O1823" s="2" t="s">
        <v>89</v>
      </c>
      <c r="P1823" s="2" t="s">
        <v>73</v>
      </c>
      <c r="Q1823" s="2" t="str">
        <f t="shared" si="15"/>
        <v>Bill Title: To advance electric vehicle adoption - Bill Description: For legislation to advance electric vehicle adoption. Telecommunications, Utilities and Energy.</v>
      </c>
      <c r="R1823" s="2" t="s">
        <v>5035</v>
      </c>
      <c r="S1823" s="2" t="s">
        <v>79</v>
      </c>
    </row>
    <row r="1824" ht="15.75" customHeight="1">
      <c r="A1824" s="2" t="s">
        <v>5009</v>
      </c>
      <c r="B1824" s="2" t="s">
        <v>4753</v>
      </c>
      <c r="C1824" s="2" t="s">
        <v>4754</v>
      </c>
      <c r="D1824" s="2" t="s">
        <v>4754</v>
      </c>
      <c r="E1824" s="2" t="s">
        <v>4755</v>
      </c>
      <c r="F1824" s="2" t="s">
        <v>5036</v>
      </c>
      <c r="G1824" s="2" t="s">
        <v>19</v>
      </c>
      <c r="I1824" s="2">
        <v>15.0</v>
      </c>
      <c r="K1824" s="2" t="s">
        <v>5011</v>
      </c>
      <c r="L1824" s="2"/>
      <c r="M1824" s="2" t="s">
        <v>5037</v>
      </c>
      <c r="N1824" s="2" t="s">
        <v>5038</v>
      </c>
      <c r="O1824" s="2" t="s">
        <v>89</v>
      </c>
      <c r="P1824" s="2" t="s">
        <v>781</v>
      </c>
      <c r="Q1824" s="2" t="str">
        <f t="shared" si="15"/>
        <v>Bill Title: Establishing an electric vehicle consumer rebate program - Bill Description: By Mr. Hill of Ipswich, a petition of Bradford R. Hill and others that the the Department of Energy Resources be directed to establish and administer a grant program providing rebates for purchases of qualifying plug-in electric vehicles. Telecommunications, Utilities and Energy.</v>
      </c>
      <c r="R1824" s="2" t="s">
        <v>5039</v>
      </c>
      <c r="S1824" s="2" t="s">
        <v>145</v>
      </c>
    </row>
    <row r="1825" ht="15.75" customHeight="1">
      <c r="A1825" s="2" t="s">
        <v>5009</v>
      </c>
      <c r="B1825" s="2" t="s">
        <v>4753</v>
      </c>
      <c r="C1825" s="2" t="s">
        <v>4754</v>
      </c>
      <c r="D1825" s="2" t="s">
        <v>4754</v>
      </c>
      <c r="E1825" s="2" t="s">
        <v>4755</v>
      </c>
      <c r="F1825" s="2" t="s">
        <v>5040</v>
      </c>
      <c r="G1825" s="2" t="s">
        <v>19</v>
      </c>
      <c r="I1825" s="2">
        <v>15.0</v>
      </c>
      <c r="K1825" s="2" t="s">
        <v>5011</v>
      </c>
      <c r="L1825" s="2"/>
      <c r="M1825" s="2" t="s">
        <v>5041</v>
      </c>
      <c r="N1825" s="2" t="s">
        <v>5042</v>
      </c>
      <c r="O1825" s="2" t="s">
        <v>89</v>
      </c>
      <c r="P1825" s="2" t="s">
        <v>1949</v>
      </c>
      <c r="Q1825" s="2" t="str">
        <f t="shared" si="15"/>
        <v>Bill Title: Providing incentives for the purchase and use of alternative fuel vehicles - Bill Description: For legislation to provide incentives for the purchase and use of alternative fuel vehicles. Revenue.</v>
      </c>
      <c r="R1825" s="2" t="s">
        <v>5043</v>
      </c>
      <c r="S1825" s="2" t="s">
        <v>145</v>
      </c>
    </row>
    <row r="1826" ht="15.75" customHeight="1">
      <c r="A1826" s="2" t="s">
        <v>5009</v>
      </c>
      <c r="B1826" s="2" t="s">
        <v>4753</v>
      </c>
      <c r="C1826" s="2" t="s">
        <v>4754</v>
      </c>
      <c r="D1826" s="2" t="s">
        <v>4754</v>
      </c>
      <c r="E1826" s="2" t="s">
        <v>4755</v>
      </c>
      <c r="F1826" s="2" t="s">
        <v>5044</v>
      </c>
      <c r="G1826" s="2" t="s">
        <v>19</v>
      </c>
      <c r="I1826" s="2">
        <v>14.0</v>
      </c>
      <c r="K1826" s="2" t="s">
        <v>5011</v>
      </c>
      <c r="L1826" s="2"/>
      <c r="M1826" s="2" t="s">
        <v>5045</v>
      </c>
      <c r="N1826" s="2" t="s">
        <v>5046</v>
      </c>
      <c r="O1826" s="2" t="s">
        <v>89</v>
      </c>
      <c r="P1826" s="2" t="s">
        <v>5047</v>
      </c>
      <c r="Q1826" s="2" t="str">
        <f t="shared" si="15"/>
        <v>Bill Title: Codifying the electric vehicle consumer rebate program - Bill Description: By Mr. Hill of Ipswich, a petition of Bradford Hill and Michael J. Soter that the Commissioner of the Department of Energy Resources establish a program providing rebates to consumers who purchase or lease qualifying plug-in electric vehicles. Telecommunications, Utilities and Energy.</v>
      </c>
      <c r="R1826" s="2" t="s">
        <v>5048</v>
      </c>
      <c r="S1826" s="2" t="s">
        <v>145</v>
      </c>
    </row>
    <row r="1827" ht="15.75" customHeight="1">
      <c r="A1827" s="2" t="s">
        <v>5009</v>
      </c>
      <c r="B1827" s="2" t="s">
        <v>4753</v>
      </c>
      <c r="C1827" s="2" t="s">
        <v>4754</v>
      </c>
      <c r="D1827" s="2" t="s">
        <v>4754</v>
      </c>
      <c r="E1827" s="2" t="s">
        <v>4755</v>
      </c>
      <c r="F1827" s="2" t="s">
        <v>5049</v>
      </c>
      <c r="G1827" s="2" t="s">
        <v>19</v>
      </c>
      <c r="I1827" s="2">
        <v>14.0</v>
      </c>
      <c r="K1827" s="2" t="s">
        <v>5011</v>
      </c>
      <c r="L1827" s="2"/>
      <c r="M1827" s="2" t="s">
        <v>5045</v>
      </c>
      <c r="N1827" s="2" t="s">
        <v>5050</v>
      </c>
      <c r="O1827" s="2" t="s">
        <v>89</v>
      </c>
      <c r="P1827" s="2" t="s">
        <v>5051</v>
      </c>
      <c r="Q1827" s="2" t="str">
        <f t="shared" si="15"/>
        <v>Bill Title: Codifying the electric vehicle consumer rebate program - Bill Description: By Mr. Hill of Ipswich, a petition of Bradford R. Hill that the Commissioner of the Department of Energy Resources establish a program providing rebates to consumers who purchase or lease qualifying plug-in electric vehicles. Telecommunications, Utilities and Energy.</v>
      </c>
      <c r="R1827" s="2" t="s">
        <v>5052</v>
      </c>
      <c r="S1827" s="2" t="s">
        <v>145</v>
      </c>
    </row>
    <row r="1828" ht="15.75" customHeight="1">
      <c r="A1828" s="2" t="s">
        <v>5009</v>
      </c>
      <c r="B1828" s="2" t="s">
        <v>4753</v>
      </c>
      <c r="C1828" s="2" t="s">
        <v>4754</v>
      </c>
      <c r="D1828" s="2" t="s">
        <v>4754</v>
      </c>
      <c r="E1828" s="2" t="s">
        <v>4755</v>
      </c>
      <c r="F1828" s="2" t="s">
        <v>5053</v>
      </c>
      <c r="G1828" s="2" t="s">
        <v>19</v>
      </c>
      <c r="I1828" s="2">
        <v>12.0</v>
      </c>
      <c r="K1828" s="2" t="s">
        <v>5011</v>
      </c>
      <c r="L1828" s="2"/>
      <c r="M1828" s="2" t="s">
        <v>5054</v>
      </c>
      <c r="N1828" s="2" t="s">
        <v>5055</v>
      </c>
      <c r="O1828" s="2" t="s">
        <v>89</v>
      </c>
      <c r="P1828" s="2" t="s">
        <v>5056</v>
      </c>
      <c r="Q1828" s="2" t="str">
        <f t="shared" si="15"/>
        <v>Bill Title: Relative to the purchase of electric and hybrid vehicles - Bill Description: Relative to the purchase of electric and hybrid vehicles for the purpose of implementing innovative transportation planning and fleet electrification projects. Transportation.</v>
      </c>
      <c r="R1828" s="2" t="s">
        <v>5057</v>
      </c>
      <c r="S1828" s="2" t="s">
        <v>145</v>
      </c>
    </row>
    <row r="1829" ht="15.75" customHeight="1">
      <c r="A1829" s="2" t="s">
        <v>5009</v>
      </c>
      <c r="B1829" s="2" t="s">
        <v>4753</v>
      </c>
      <c r="C1829" s="2" t="s">
        <v>4754</v>
      </c>
      <c r="D1829" s="2" t="s">
        <v>4754</v>
      </c>
      <c r="E1829" s="2" t="s">
        <v>4755</v>
      </c>
      <c r="F1829" s="2" t="s">
        <v>5058</v>
      </c>
      <c r="G1829" s="2" t="s">
        <v>19</v>
      </c>
      <c r="I1829" s="2">
        <v>12.0</v>
      </c>
      <c r="K1829" s="2" t="s">
        <v>5011</v>
      </c>
      <c r="L1829" s="2"/>
      <c r="M1829" s="2" t="s">
        <v>5045</v>
      </c>
      <c r="N1829" s="2" t="s">
        <v>5059</v>
      </c>
      <c r="O1829" s="2" t="s">
        <v>89</v>
      </c>
      <c r="P1829" s="2" t="s">
        <v>5060</v>
      </c>
      <c r="Q1829" s="2" t="str">
        <f t="shared" si="15"/>
        <v>Bill Title: Codifying the electric vehicle consumer rebate program - Bill Description: For legislation to codify the electric vehicle consumer rebate program. Telecommunications, Utilities and Energy.</v>
      </c>
      <c r="R1829" s="2" t="s">
        <v>5061</v>
      </c>
      <c r="S1829" s="2" t="s">
        <v>145</v>
      </c>
    </row>
    <row r="1830" ht="15.75" customHeight="1">
      <c r="A1830" s="2" t="s">
        <v>5009</v>
      </c>
      <c r="B1830" s="2" t="s">
        <v>4753</v>
      </c>
      <c r="C1830" s="2" t="s">
        <v>4754</v>
      </c>
      <c r="D1830" s="2" t="s">
        <v>4754</v>
      </c>
      <c r="E1830" s="2" t="s">
        <v>4755</v>
      </c>
      <c r="F1830" s="2" t="s">
        <v>5062</v>
      </c>
      <c r="G1830" s="2" t="s">
        <v>19</v>
      </c>
      <c r="I1830" s="2">
        <v>12.0</v>
      </c>
      <c r="K1830" s="2" t="s">
        <v>5011</v>
      </c>
      <c r="L1830" s="2"/>
      <c r="M1830" s="2" t="s">
        <v>5063</v>
      </c>
      <c r="N1830" s="2" t="s">
        <v>5064</v>
      </c>
      <c r="O1830" s="2" t="s">
        <v>1229</v>
      </c>
      <c r="P1830" s="2" t="s">
        <v>710</v>
      </c>
      <c r="Q1830" s="2" t="str">
        <f t="shared" si="15"/>
        <v>Bill Title: Promoting Electric Vehicle Adoption - Bill Description: For legislation to create incentives to promote the use of electric vehicles. Transportation.</v>
      </c>
      <c r="R1830" s="2" t="s">
        <v>5065</v>
      </c>
      <c r="S1830" s="2" t="s">
        <v>79</v>
      </c>
    </row>
    <row r="1831" ht="15.75" customHeight="1">
      <c r="A1831" s="2" t="s">
        <v>5009</v>
      </c>
      <c r="B1831" s="2" t="s">
        <v>4753</v>
      </c>
      <c r="C1831" s="2" t="s">
        <v>4754</v>
      </c>
      <c r="D1831" s="2" t="s">
        <v>4754</v>
      </c>
      <c r="E1831" s="2" t="s">
        <v>4755</v>
      </c>
      <c r="F1831" s="2" t="s">
        <v>5066</v>
      </c>
      <c r="G1831" s="2" t="s">
        <v>19</v>
      </c>
      <c r="I1831" s="2">
        <v>12.0</v>
      </c>
      <c r="K1831" s="2" t="s">
        <v>5011</v>
      </c>
      <c r="L1831" s="2"/>
      <c r="M1831" s="2" t="s">
        <v>5067</v>
      </c>
      <c r="N1831" s="2" t="s">
        <v>5068</v>
      </c>
      <c r="O1831" s="2" t="s">
        <v>89</v>
      </c>
      <c r="P1831" s="2" t="s">
        <v>5069</v>
      </c>
      <c r="Q1831" s="2" t="str">
        <f t="shared" si="15"/>
        <v>Bill Title: To promote zero-emission vehicle fleets by 2035 - Bill Description: For legislation to promote zero-emission vehicle fleets by 2035. Telecommunications, Utilities and Energy.</v>
      </c>
      <c r="R1831" s="2" t="s">
        <v>5070</v>
      </c>
      <c r="S1831" s="2" t="s">
        <v>172</v>
      </c>
    </row>
    <row r="1832" ht="15.75" customHeight="1">
      <c r="A1832" s="2" t="s">
        <v>5009</v>
      </c>
      <c r="B1832" s="2" t="s">
        <v>4753</v>
      </c>
      <c r="C1832" s="2" t="s">
        <v>4754</v>
      </c>
      <c r="D1832" s="2" t="s">
        <v>4754</v>
      </c>
      <c r="E1832" s="2" t="s">
        <v>4755</v>
      </c>
      <c r="F1832" s="2" t="s">
        <v>5071</v>
      </c>
      <c r="G1832" s="2" t="s">
        <v>19</v>
      </c>
      <c r="I1832" s="2">
        <v>12.0</v>
      </c>
      <c r="K1832" s="2" t="s">
        <v>5011</v>
      </c>
      <c r="L1832" s="2"/>
      <c r="M1832" s="2" t="s">
        <v>5028</v>
      </c>
      <c r="N1832" s="2" t="s">
        <v>5072</v>
      </c>
      <c r="O1832" s="2" t="s">
        <v>778</v>
      </c>
      <c r="P1832" s="2" t="s">
        <v>5073</v>
      </c>
      <c r="Q1832" s="2" t="str">
        <f t="shared" si="15"/>
        <v>Bill Title: Promoting zero-emission vehicles - Bill Description: For legislation to promote zero-emission vehicles. Telecommunications, Utilities and Energy.</v>
      </c>
      <c r="R1832" s="2" t="s">
        <v>5074</v>
      </c>
      <c r="S1832" s="2" t="s">
        <v>79</v>
      </c>
    </row>
    <row r="1833" ht="15.75" customHeight="1">
      <c r="A1833" s="2" t="s">
        <v>5009</v>
      </c>
      <c r="B1833" s="2" t="s">
        <v>4753</v>
      </c>
      <c r="C1833" s="2" t="s">
        <v>4754</v>
      </c>
      <c r="D1833" s="2" t="s">
        <v>4754</v>
      </c>
      <c r="E1833" s="2" t="s">
        <v>4755</v>
      </c>
      <c r="F1833" s="2" t="s">
        <v>5075</v>
      </c>
      <c r="G1833" s="2" t="s">
        <v>19</v>
      </c>
      <c r="I1833" s="2">
        <v>12.0</v>
      </c>
      <c r="K1833" s="2" t="s">
        <v>5011</v>
      </c>
      <c r="L1833" s="2"/>
      <c r="M1833" s="2" t="s">
        <v>5045</v>
      </c>
      <c r="N1833" s="2" t="s">
        <v>5076</v>
      </c>
      <c r="O1833" s="2" t="s">
        <v>89</v>
      </c>
      <c r="P1833" s="2" t="s">
        <v>5077</v>
      </c>
      <c r="Q1833" s="2" t="str">
        <f t="shared" si="15"/>
        <v>Bill Title: Codifying the electric vehicle consumer rebate program - Bill Description: Relative to the electric vehicle consumer rebate program. Telecommunications, Utilities and Energy.</v>
      </c>
      <c r="R1833" s="2" t="s">
        <v>5078</v>
      </c>
      <c r="S1833" s="2" t="s">
        <v>145</v>
      </c>
    </row>
    <row r="1834" ht="15.75" customHeight="1">
      <c r="A1834" s="2" t="s">
        <v>5009</v>
      </c>
      <c r="B1834" s="2" t="s">
        <v>4753</v>
      </c>
      <c r="C1834" s="2" t="s">
        <v>4754</v>
      </c>
      <c r="D1834" s="2" t="s">
        <v>4754</v>
      </c>
      <c r="E1834" s="2" t="s">
        <v>4755</v>
      </c>
      <c r="F1834" s="2" t="s">
        <v>5079</v>
      </c>
      <c r="G1834" s="2" t="s">
        <v>19</v>
      </c>
      <c r="I1834" s="2">
        <v>11.0</v>
      </c>
      <c r="K1834" s="2" t="s">
        <v>5011</v>
      </c>
      <c r="L1834" s="2"/>
      <c r="M1834" s="2" t="s">
        <v>5080</v>
      </c>
      <c r="N1834" s="2" t="s">
        <v>5081</v>
      </c>
      <c r="O1834" s="2" t="s">
        <v>89</v>
      </c>
      <c r="P1834" s="2" t="s">
        <v>5082</v>
      </c>
      <c r="Q1834" s="2" t="str">
        <f t="shared" si="15"/>
        <v>Bill Title: To increase the use of zero emission vehicles in the Commonwealth - Bill Description: For legislation to increase the use of zero emission vehicles in the Commonwealth. Telecommunications, Utilities and Energy.</v>
      </c>
      <c r="R1834" s="2" t="s">
        <v>5083</v>
      </c>
      <c r="S1834" s="2" t="s">
        <v>79</v>
      </c>
    </row>
    <row r="1835" ht="15.75" customHeight="1">
      <c r="A1835" s="2" t="s">
        <v>5009</v>
      </c>
      <c r="B1835" s="2" t="s">
        <v>4753</v>
      </c>
      <c r="C1835" s="2" t="s">
        <v>4754</v>
      </c>
      <c r="D1835" s="2" t="s">
        <v>4754</v>
      </c>
      <c r="E1835" s="2" t="s">
        <v>4755</v>
      </c>
      <c r="F1835" s="2" t="s">
        <v>5084</v>
      </c>
      <c r="G1835" s="2" t="s">
        <v>19</v>
      </c>
      <c r="I1835" s="2">
        <v>11.0</v>
      </c>
      <c r="K1835" s="2" t="s">
        <v>5011</v>
      </c>
      <c r="L1835" s="2"/>
      <c r="M1835" s="2" t="s">
        <v>5017</v>
      </c>
      <c r="N1835" s="2" t="s">
        <v>5017</v>
      </c>
      <c r="O1835" s="2" t="s">
        <v>89</v>
      </c>
      <c r="P1835" s="2" t="s">
        <v>5085</v>
      </c>
      <c r="Q1835" s="2" t="str">
        <f t="shared" si="15"/>
        <v>Bill Title: Relative to electric vehicles expansion - Bill Description: Relative to electric vehicles expansion</v>
      </c>
      <c r="R1835" s="2" t="s">
        <v>5086</v>
      </c>
      <c r="S1835" s="2" t="s">
        <v>145</v>
      </c>
    </row>
    <row r="1836" ht="15.75" customHeight="1">
      <c r="A1836" s="2" t="s">
        <v>5009</v>
      </c>
      <c r="B1836" s="2" t="s">
        <v>4753</v>
      </c>
      <c r="C1836" s="2" t="s">
        <v>4754</v>
      </c>
      <c r="D1836" s="2" t="s">
        <v>4754</v>
      </c>
      <c r="E1836" s="2" t="s">
        <v>4755</v>
      </c>
      <c r="F1836" s="2" t="s">
        <v>5087</v>
      </c>
      <c r="G1836" s="2" t="s">
        <v>19</v>
      </c>
      <c r="I1836" s="2">
        <v>10.0</v>
      </c>
      <c r="K1836" s="2" t="s">
        <v>5011</v>
      </c>
      <c r="L1836" s="2"/>
      <c r="M1836" s="2" t="s">
        <v>5028</v>
      </c>
      <c r="N1836" s="2" t="s">
        <v>5088</v>
      </c>
      <c r="O1836" s="2" t="s">
        <v>89</v>
      </c>
      <c r="P1836" s="2" t="s">
        <v>5060</v>
      </c>
      <c r="Q1836" s="2" t="str">
        <f t="shared" si="15"/>
        <v>Bill Title: Promoting zero-emission vehicles - Bill Description: Relative to promoting zero-emission vehicles. Telecommunications, Utilities and Energy.</v>
      </c>
      <c r="R1836" s="2" t="s">
        <v>5089</v>
      </c>
      <c r="S1836" s="2" t="s">
        <v>79</v>
      </c>
    </row>
    <row r="1837" ht="15.75" customHeight="1">
      <c r="A1837" s="2" t="s">
        <v>5009</v>
      </c>
      <c r="B1837" s="2" t="s">
        <v>4753</v>
      </c>
      <c r="C1837" s="2" t="s">
        <v>4754</v>
      </c>
      <c r="D1837" s="2" t="s">
        <v>4754</v>
      </c>
      <c r="E1837" s="2" t="s">
        <v>4755</v>
      </c>
      <c r="F1837" s="2" t="s">
        <v>5090</v>
      </c>
      <c r="G1837" s="2" t="s">
        <v>19</v>
      </c>
      <c r="I1837" s="2">
        <v>10.0</v>
      </c>
      <c r="K1837" s="2" t="s">
        <v>5011</v>
      </c>
      <c r="L1837" s="2"/>
      <c r="M1837" s="2" t="s">
        <v>5028</v>
      </c>
      <c r="N1837" s="2" t="s">
        <v>5091</v>
      </c>
      <c r="O1837" s="2" t="s">
        <v>89</v>
      </c>
      <c r="P1837" s="2" t="s">
        <v>5092</v>
      </c>
      <c r="Q1837" s="2" t="str">
        <f t="shared" si="15"/>
        <v>Bill Title: Promoting zero-emission vehicles - Bill Description: For legislation to promote zero-emission vehicles . Transportation.</v>
      </c>
      <c r="R1837" s="2" t="s">
        <v>5093</v>
      </c>
      <c r="S1837" s="2" t="s">
        <v>145</v>
      </c>
    </row>
    <row r="1838" ht="15.75" customHeight="1">
      <c r="A1838" s="2" t="s">
        <v>5009</v>
      </c>
      <c r="B1838" s="2" t="s">
        <v>4753</v>
      </c>
      <c r="C1838" s="2" t="s">
        <v>4754</v>
      </c>
      <c r="D1838" s="2" t="s">
        <v>4754</v>
      </c>
      <c r="E1838" s="2" t="s">
        <v>4755</v>
      </c>
      <c r="F1838" s="2" t="s">
        <v>5094</v>
      </c>
      <c r="G1838" s="2" t="s">
        <v>19</v>
      </c>
      <c r="I1838" s="2">
        <v>9.0</v>
      </c>
      <c r="K1838" s="2" t="s">
        <v>5011</v>
      </c>
      <c r="L1838" s="2"/>
      <c r="M1838" s="2" t="s">
        <v>4861</v>
      </c>
      <c r="N1838" s="2" t="s">
        <v>4862</v>
      </c>
      <c r="O1838" s="2" t="s">
        <v>89</v>
      </c>
      <c r="P1838" s="2" t="s">
        <v>410</v>
      </c>
      <c r="Q1838" s="2" t="str">
        <f t="shared" si="15"/>
        <v>Bill Title: Relative to a clean fuel standard - Bill Description: For legislation relative to a clean fuel standard. Transportation.</v>
      </c>
      <c r="R1838" s="2" t="s">
        <v>5095</v>
      </c>
      <c r="S1838" s="2" t="s">
        <v>79</v>
      </c>
    </row>
    <row r="1839" ht="15.75" customHeight="1">
      <c r="A1839" s="2" t="s">
        <v>5009</v>
      </c>
      <c r="B1839" s="2" t="s">
        <v>4753</v>
      </c>
      <c r="C1839" s="2" t="s">
        <v>4754</v>
      </c>
      <c r="D1839" s="2" t="s">
        <v>4754</v>
      </c>
      <c r="E1839" s="2" t="s">
        <v>4755</v>
      </c>
      <c r="F1839" s="2" t="s">
        <v>5096</v>
      </c>
      <c r="G1839" s="2" t="s">
        <v>19</v>
      </c>
      <c r="I1839" s="2">
        <v>9.0</v>
      </c>
      <c r="K1839" s="2" t="s">
        <v>5011</v>
      </c>
      <c r="L1839" s="2"/>
      <c r="M1839" s="2" t="s">
        <v>5097</v>
      </c>
      <c r="N1839" s="2" t="s">
        <v>5098</v>
      </c>
      <c r="O1839" s="2" t="s">
        <v>89</v>
      </c>
      <c r="P1839" s="2" t="s">
        <v>1934</v>
      </c>
      <c r="Q1839" s="2" t="str">
        <f t="shared" si="15"/>
        <v>Bill Title: Further promoting electric vehicles - Bill Description: For legislation to further promote electric vehicles. Telecommunications, Utilities and Energy.</v>
      </c>
      <c r="R1839" s="2" t="s">
        <v>5099</v>
      </c>
      <c r="S1839" s="2" t="s">
        <v>79</v>
      </c>
    </row>
    <row r="1840" ht="15.75" customHeight="1">
      <c r="A1840" s="2" t="s">
        <v>5009</v>
      </c>
      <c r="B1840" s="2" t="s">
        <v>4753</v>
      </c>
      <c r="C1840" s="2" t="s">
        <v>4754</v>
      </c>
      <c r="D1840" s="2" t="s">
        <v>4754</v>
      </c>
      <c r="E1840" s="2" t="s">
        <v>4755</v>
      </c>
      <c r="F1840" s="2" t="s">
        <v>5100</v>
      </c>
      <c r="G1840" s="2" t="s">
        <v>19</v>
      </c>
      <c r="I1840" s="2">
        <v>8.0</v>
      </c>
      <c r="K1840" s="2" t="s">
        <v>5011</v>
      </c>
      <c r="L1840" s="2"/>
      <c r="M1840" s="2" t="s">
        <v>5101</v>
      </c>
      <c r="N1840" s="2" t="s">
        <v>5102</v>
      </c>
      <c r="O1840" s="2" t="s">
        <v>89</v>
      </c>
      <c r="P1840" s="2" t="s">
        <v>2554</v>
      </c>
      <c r="Q1840" s="2" t="str">
        <f t="shared" si="15"/>
        <v>Bill Title: Relative to hybrid technology incentives - Bill Description: For legislation relative to hybrid technology incentives. Economic Development and Emerging Technologies.</v>
      </c>
      <c r="R1840" s="2" t="s">
        <v>5103</v>
      </c>
      <c r="S1840" s="2" t="s">
        <v>145</v>
      </c>
    </row>
    <row r="1841" ht="15.75" customHeight="1">
      <c r="A1841" s="2" t="s">
        <v>5009</v>
      </c>
      <c r="B1841" s="2" t="s">
        <v>4753</v>
      </c>
      <c r="C1841" s="2" t="s">
        <v>4754</v>
      </c>
      <c r="D1841" s="2" t="s">
        <v>4754</v>
      </c>
      <c r="E1841" s="2" t="s">
        <v>4755</v>
      </c>
      <c r="F1841" s="2" t="s">
        <v>5104</v>
      </c>
      <c r="G1841" s="2" t="s">
        <v>19</v>
      </c>
      <c r="I1841" s="2">
        <v>8.0</v>
      </c>
      <c r="K1841" s="2" t="s">
        <v>5011</v>
      </c>
      <c r="L1841" s="2"/>
      <c r="M1841" s="2" t="s">
        <v>5105</v>
      </c>
      <c r="N1841" s="2" t="s">
        <v>5105</v>
      </c>
      <c r="O1841" s="2" t="s">
        <v>441</v>
      </c>
      <c r="P1841" s="2" t="s">
        <v>90</v>
      </c>
      <c r="Q1841" s="2" t="str">
        <f t="shared" si="15"/>
        <v>Bill Title: To accelerate the transition of cars, trucks and buses to carbon-free power - Bill Description: To accelerate the transition of cars, trucks and buses to carbon-free power</v>
      </c>
      <c r="R1841" s="2" t="s">
        <v>5106</v>
      </c>
      <c r="S1841" s="2" t="s">
        <v>79</v>
      </c>
    </row>
    <row r="1842" ht="15.75" customHeight="1">
      <c r="A1842" s="2" t="s">
        <v>5009</v>
      </c>
      <c r="B1842" s="2" t="s">
        <v>4753</v>
      </c>
      <c r="C1842" s="2" t="s">
        <v>4754</v>
      </c>
      <c r="D1842" s="2" t="s">
        <v>4754</v>
      </c>
      <c r="E1842" s="2" t="s">
        <v>4755</v>
      </c>
      <c r="F1842" s="2" t="s">
        <v>5107</v>
      </c>
      <c r="G1842" s="2" t="s">
        <v>19</v>
      </c>
      <c r="I1842" s="2">
        <v>8.0</v>
      </c>
      <c r="K1842" s="2" t="s">
        <v>5011</v>
      </c>
      <c r="L1842" s="2"/>
      <c r="M1842" s="2" t="s">
        <v>5108</v>
      </c>
      <c r="N1842" s="2" t="s">
        <v>5109</v>
      </c>
      <c r="O1842" s="2" t="s">
        <v>89</v>
      </c>
      <c r="P1842" s="2" t="s">
        <v>5110</v>
      </c>
      <c r="Q1842" s="2" t="str">
        <f t="shared" si="15"/>
        <v>Bill Title: To promote the transition to clean transportation fleets - Bill Description: Relative to the transition to a clean, sustainable, and equitable transportation system. Telecommunications, Utilities and Energy.</v>
      </c>
      <c r="R1842" s="2" t="s">
        <v>5111</v>
      </c>
      <c r="S1842" s="2" t="s">
        <v>79</v>
      </c>
    </row>
    <row r="1843" ht="15.75" customHeight="1">
      <c r="A1843" s="2" t="s">
        <v>5009</v>
      </c>
      <c r="B1843" s="2" t="s">
        <v>4753</v>
      </c>
      <c r="C1843" s="2" t="s">
        <v>4754</v>
      </c>
      <c r="D1843" s="2" t="s">
        <v>4754</v>
      </c>
      <c r="E1843" s="2" t="s">
        <v>4755</v>
      </c>
      <c r="F1843" s="2" t="s">
        <v>5112</v>
      </c>
      <c r="G1843" s="2" t="s">
        <v>19</v>
      </c>
      <c r="I1843" s="2">
        <v>8.0</v>
      </c>
      <c r="K1843" s="2" t="s">
        <v>5011</v>
      </c>
      <c r="L1843" s="2"/>
      <c r="M1843" s="2" t="s">
        <v>5113</v>
      </c>
      <c r="N1843" s="2" t="s">
        <v>5088</v>
      </c>
      <c r="O1843" s="2" t="s">
        <v>89</v>
      </c>
      <c r="P1843" s="2" t="s">
        <v>1624</v>
      </c>
      <c r="Q1843" s="2" t="str">
        <f t="shared" si="15"/>
        <v>Bill Title: Relative to a clean transportation future - Bill Description: Relative to promoting zero-emission vehicles. Telecommunications, Utilities and Energy.</v>
      </c>
      <c r="R1843" s="2" t="s">
        <v>5114</v>
      </c>
      <c r="S1843" s="2" t="s">
        <v>79</v>
      </c>
    </row>
    <row r="1844" ht="15.75" customHeight="1">
      <c r="A1844" s="2" t="s">
        <v>5009</v>
      </c>
      <c r="B1844" s="2" t="s">
        <v>4753</v>
      </c>
      <c r="C1844" s="2" t="s">
        <v>4754</v>
      </c>
      <c r="D1844" s="2" t="s">
        <v>4754</v>
      </c>
      <c r="E1844" s="2" t="s">
        <v>4755</v>
      </c>
      <c r="F1844" s="2" t="s">
        <v>5115</v>
      </c>
      <c r="G1844" s="2" t="s">
        <v>19</v>
      </c>
      <c r="I1844" s="2">
        <v>8.0</v>
      </c>
      <c r="K1844" s="2" t="s">
        <v>5011</v>
      </c>
      <c r="L1844" s="2"/>
      <c r="M1844" s="2" t="s">
        <v>5045</v>
      </c>
      <c r="N1844" s="2" t="s">
        <v>5076</v>
      </c>
      <c r="O1844" s="2" t="s">
        <v>89</v>
      </c>
      <c r="P1844" s="2" t="s">
        <v>90</v>
      </c>
      <c r="Q1844" s="2" t="str">
        <f t="shared" si="15"/>
        <v>Bill Title: Codifying the electric vehicle consumer rebate program - Bill Description: Relative to the electric vehicle consumer rebate program. Telecommunications, Utilities and Energy.</v>
      </c>
      <c r="R1844" s="2" t="s">
        <v>5116</v>
      </c>
      <c r="S1844" s="2" t="s">
        <v>145</v>
      </c>
    </row>
    <row r="1845" ht="15.75" customHeight="1">
      <c r="A1845" s="2" t="s">
        <v>5009</v>
      </c>
      <c r="B1845" s="2" t="s">
        <v>4753</v>
      </c>
      <c r="C1845" s="2" t="s">
        <v>4754</v>
      </c>
      <c r="D1845" s="2" t="s">
        <v>4754</v>
      </c>
      <c r="E1845" s="2" t="s">
        <v>4755</v>
      </c>
      <c r="F1845" s="2" t="s">
        <v>5117</v>
      </c>
      <c r="G1845" s="2" t="s">
        <v>19</v>
      </c>
      <c r="I1845" s="2">
        <v>7.0</v>
      </c>
      <c r="K1845" s="2" t="s">
        <v>5011</v>
      </c>
      <c r="L1845" s="2"/>
      <c r="M1845" s="2" t="s">
        <v>5118</v>
      </c>
      <c r="N1845" s="2" t="s">
        <v>5119</v>
      </c>
      <c r="O1845" s="2" t="s">
        <v>89</v>
      </c>
      <c r="P1845" s="2" t="s">
        <v>5120</v>
      </c>
      <c r="Q1845" s="2" t="str">
        <f t="shared" si="15"/>
        <v>Bill Title: To promote the use of electric vehicles - Bill Description: For legislation to promote the use of electric vehicles through sales tax incentives and other benefits. Revenue.</v>
      </c>
      <c r="R1845" s="2" t="s">
        <v>5121</v>
      </c>
      <c r="S1845" s="2" t="s">
        <v>145</v>
      </c>
    </row>
    <row r="1846" ht="15.75" customHeight="1">
      <c r="A1846" s="2" t="s">
        <v>5009</v>
      </c>
      <c r="B1846" s="2" t="s">
        <v>4753</v>
      </c>
      <c r="C1846" s="2" t="s">
        <v>4754</v>
      </c>
      <c r="D1846" s="2" t="s">
        <v>4754</v>
      </c>
      <c r="E1846" s="2" t="s">
        <v>4755</v>
      </c>
      <c r="F1846" s="2" t="s">
        <v>5122</v>
      </c>
      <c r="G1846" s="2" t="s">
        <v>19</v>
      </c>
      <c r="I1846" s="2">
        <v>7.0</v>
      </c>
      <c r="K1846" s="2" t="s">
        <v>5011</v>
      </c>
      <c r="L1846" s="2"/>
      <c r="M1846" s="2" t="s">
        <v>5123</v>
      </c>
      <c r="N1846" s="2" t="s">
        <v>5124</v>
      </c>
      <c r="O1846" s="2" t="s">
        <v>89</v>
      </c>
      <c r="P1846" s="2" t="s">
        <v>5125</v>
      </c>
      <c r="Q1846" s="2" t="str">
        <f t="shared" si="15"/>
        <v>Bill Title: Transitioning Massachusetts to electric buses - Bill Description: Relative to the operation of electric buses by transit agencies and school bus operators. Transportation.</v>
      </c>
      <c r="R1846" s="2" t="s">
        <v>5126</v>
      </c>
      <c r="S1846" s="2" t="s">
        <v>79</v>
      </c>
    </row>
    <row r="1847" ht="15.75" customHeight="1">
      <c r="A1847" s="2" t="s">
        <v>5009</v>
      </c>
      <c r="B1847" s="2" t="s">
        <v>4753</v>
      </c>
      <c r="C1847" s="2" t="s">
        <v>4754</v>
      </c>
      <c r="D1847" s="2" t="s">
        <v>4754</v>
      </c>
      <c r="E1847" s="2" t="s">
        <v>4755</v>
      </c>
      <c r="F1847" s="2" t="s">
        <v>5127</v>
      </c>
      <c r="G1847" s="2" t="s">
        <v>19</v>
      </c>
      <c r="I1847" s="2">
        <v>7.0</v>
      </c>
      <c r="K1847" s="2" t="s">
        <v>5011</v>
      </c>
      <c r="L1847" s="2"/>
      <c r="M1847" s="2" t="s">
        <v>5041</v>
      </c>
      <c r="N1847" s="2" t="s">
        <v>5042</v>
      </c>
      <c r="O1847" s="2" t="s">
        <v>89</v>
      </c>
      <c r="P1847" s="2" t="s">
        <v>5128</v>
      </c>
      <c r="Q1847" s="2" t="str">
        <f t="shared" si="15"/>
        <v>Bill Title: Providing incentives for the purchase and use of alternative fuel vehicles - Bill Description: For legislation to provide incentives for the purchase and use of alternative fuel vehicles. Revenue.</v>
      </c>
      <c r="R1847" s="2" t="s">
        <v>5129</v>
      </c>
      <c r="S1847" s="2" t="s">
        <v>145</v>
      </c>
    </row>
    <row r="1848" ht="15.75" customHeight="1">
      <c r="A1848" s="2" t="s">
        <v>5009</v>
      </c>
      <c r="B1848" s="2" t="s">
        <v>4753</v>
      </c>
      <c r="C1848" s="2" t="s">
        <v>4754</v>
      </c>
      <c r="D1848" s="2" t="s">
        <v>4754</v>
      </c>
      <c r="E1848" s="2" t="s">
        <v>4755</v>
      </c>
      <c r="F1848" s="2" t="s">
        <v>5130</v>
      </c>
      <c r="G1848" s="2" t="s">
        <v>19</v>
      </c>
      <c r="I1848" s="2">
        <v>6.0</v>
      </c>
      <c r="K1848" s="2" t="s">
        <v>5011</v>
      </c>
      <c r="L1848" s="2"/>
      <c r="M1848" s="2" t="s">
        <v>5131</v>
      </c>
      <c r="N1848" s="2" t="s">
        <v>5132</v>
      </c>
      <c r="O1848" s="2" t="s">
        <v>89</v>
      </c>
      <c r="P1848" s="2" t="s">
        <v>104</v>
      </c>
      <c r="Q1848" s="2" t="str">
        <f t="shared" si="15"/>
        <v>Bill Title: Promoting electric vehicle adoption - Bill Description: For legislation to promote electric vehicle adoption. Transportation.</v>
      </c>
      <c r="R1848" s="2" t="s">
        <v>5133</v>
      </c>
      <c r="S1848" s="2" t="s">
        <v>79</v>
      </c>
    </row>
    <row r="1849" ht="15.75" customHeight="1">
      <c r="A1849" s="2" t="s">
        <v>5009</v>
      </c>
      <c r="B1849" s="2" t="s">
        <v>4753</v>
      </c>
      <c r="C1849" s="2" t="s">
        <v>4754</v>
      </c>
      <c r="D1849" s="2" t="s">
        <v>4754</v>
      </c>
      <c r="E1849" s="2" t="s">
        <v>4755</v>
      </c>
      <c r="F1849" s="2" t="s">
        <v>5134</v>
      </c>
      <c r="G1849" s="2" t="s">
        <v>19</v>
      </c>
      <c r="I1849" s="2">
        <v>5.0</v>
      </c>
      <c r="K1849" s="2" t="s">
        <v>5011</v>
      </c>
      <c r="L1849" s="2"/>
      <c r="M1849" s="2" t="s">
        <v>5135</v>
      </c>
      <c r="N1849" s="2" t="s">
        <v>5136</v>
      </c>
      <c r="O1849" s="2" t="s">
        <v>89</v>
      </c>
      <c r="P1849" s="2" t="s">
        <v>673</v>
      </c>
      <c r="Q1849" s="2" t="str">
        <f t="shared" si="15"/>
        <v>Bill Title: Relative to encourage the use of alternative fuel heavy duty and medium duty vehicles - Bill Description: For legislation to establish an excise tax credit for the use of alternative fuels on heavy duty and medium duty vehicles. Revenue.</v>
      </c>
      <c r="R1849" s="2" t="s">
        <v>5137</v>
      </c>
      <c r="S1849" s="2" t="s">
        <v>145</v>
      </c>
    </row>
    <row r="1850" ht="15.75" customHeight="1">
      <c r="A1850" s="2" t="s">
        <v>5009</v>
      </c>
      <c r="B1850" s="2" t="s">
        <v>4753</v>
      </c>
      <c r="C1850" s="2" t="s">
        <v>4754</v>
      </c>
      <c r="D1850" s="2" t="s">
        <v>4754</v>
      </c>
      <c r="E1850" s="2" t="s">
        <v>4755</v>
      </c>
      <c r="F1850" s="2" t="s">
        <v>5138</v>
      </c>
      <c r="G1850" s="2" t="s">
        <v>19</v>
      </c>
      <c r="I1850" s="2">
        <v>5.0</v>
      </c>
      <c r="K1850" s="2" t="s">
        <v>5011</v>
      </c>
      <c r="L1850" s="2"/>
      <c r="M1850" s="2" t="s">
        <v>5041</v>
      </c>
      <c r="N1850" s="2" t="s">
        <v>5042</v>
      </c>
      <c r="O1850" s="2" t="s">
        <v>89</v>
      </c>
      <c r="P1850" s="2" t="s">
        <v>5139</v>
      </c>
      <c r="Q1850" s="2" t="str">
        <f t="shared" si="15"/>
        <v>Bill Title: Providing incentives for the purchase and use of alternative fuel vehicles - Bill Description: For legislation to provide incentives for the purchase and use of alternative fuel vehicles. Revenue.</v>
      </c>
      <c r="R1850" s="2" t="s">
        <v>5140</v>
      </c>
    </row>
    <row r="1851" ht="15.75" customHeight="1">
      <c r="A1851" s="2" t="s">
        <v>5009</v>
      </c>
      <c r="B1851" s="2" t="s">
        <v>4753</v>
      </c>
      <c r="C1851" s="2" t="s">
        <v>4754</v>
      </c>
      <c r="D1851" s="2" t="s">
        <v>4754</v>
      </c>
      <c r="E1851" s="2" t="s">
        <v>4755</v>
      </c>
      <c r="F1851" s="2" t="s">
        <v>5141</v>
      </c>
      <c r="G1851" s="2" t="s">
        <v>19</v>
      </c>
      <c r="I1851" s="2">
        <v>4.0</v>
      </c>
      <c r="K1851" s="2" t="s">
        <v>5011</v>
      </c>
      <c r="L1851" s="2"/>
      <c r="M1851" s="2" t="s">
        <v>5131</v>
      </c>
      <c r="N1851" s="2" t="s">
        <v>5142</v>
      </c>
      <c r="O1851" s="2" t="s">
        <v>5143</v>
      </c>
      <c r="P1851" s="2" t="s">
        <v>93</v>
      </c>
      <c r="Q1851" s="2" t="str">
        <f t="shared" si="15"/>
        <v>Bill Title: Promoting electric vehicle adoption - Bill Description: For legislation to promote electric vehicle adoption,- reports the accompanying bill (Senate, No. 2266).</v>
      </c>
      <c r="R1851" s="2" t="s">
        <v>5144</v>
      </c>
      <c r="S1851" s="2" t="s">
        <v>79</v>
      </c>
    </row>
    <row r="1852" ht="15.75" customHeight="1">
      <c r="A1852" s="2" t="s">
        <v>5009</v>
      </c>
      <c r="B1852" s="2" t="s">
        <v>4753</v>
      </c>
      <c r="C1852" s="2" t="s">
        <v>4754</v>
      </c>
      <c r="D1852" s="2" t="s">
        <v>4754</v>
      </c>
      <c r="E1852" s="2" t="s">
        <v>4755</v>
      </c>
      <c r="F1852" s="2" t="s">
        <v>5145</v>
      </c>
      <c r="G1852" s="2" t="s">
        <v>19</v>
      </c>
      <c r="I1852" s="2">
        <v>4.0</v>
      </c>
      <c r="K1852" s="2" t="s">
        <v>5011</v>
      </c>
      <c r="L1852" s="2"/>
      <c r="M1852" s="2" t="s">
        <v>5146</v>
      </c>
      <c r="N1852" s="2" t="s">
        <v>5147</v>
      </c>
      <c r="O1852" s="2" t="s">
        <v>89</v>
      </c>
      <c r="P1852" s="2" t="s">
        <v>5148</v>
      </c>
      <c r="Q1852" s="2" t="str">
        <f t="shared" si="15"/>
        <v>Bill Title: Relative to electric vehicles in high occupancy lanes - Bill Description: Relativerelative to allowing electric vehicles in high occupancy lanes. Transportation.</v>
      </c>
      <c r="R1852" s="2" t="s">
        <v>5149</v>
      </c>
      <c r="S1852" s="2" t="s">
        <v>79</v>
      </c>
    </row>
    <row r="1853" ht="15.75" customHeight="1">
      <c r="A1853" s="2" t="s">
        <v>5009</v>
      </c>
      <c r="B1853" s="2" t="s">
        <v>4753</v>
      </c>
      <c r="C1853" s="2" t="s">
        <v>4754</v>
      </c>
      <c r="D1853" s="2" t="s">
        <v>4754</v>
      </c>
      <c r="E1853" s="2" t="s">
        <v>4755</v>
      </c>
      <c r="F1853" s="2" t="s">
        <v>5150</v>
      </c>
      <c r="G1853" s="2" t="s">
        <v>19</v>
      </c>
      <c r="I1853" s="2">
        <v>4.0</v>
      </c>
      <c r="K1853" s="2" t="s">
        <v>5011</v>
      </c>
      <c r="L1853" s="2"/>
      <c r="M1853" s="2" t="s">
        <v>5151</v>
      </c>
      <c r="N1853" s="2" t="s">
        <v>5152</v>
      </c>
      <c r="O1853" s="2" t="s">
        <v>92</v>
      </c>
      <c r="P1853" s="2" t="s">
        <v>113</v>
      </c>
      <c r="Q1853" s="2" t="str">
        <f t="shared" si="15"/>
        <v>Bill Title: Relative propane powered vehicles - Bill Description: For legislation relative to propane powered vehicles. Transportation.</v>
      </c>
      <c r="R1853" s="2" t="s">
        <v>5153</v>
      </c>
      <c r="S1853" s="2" t="s">
        <v>79</v>
      </c>
    </row>
    <row r="1854" ht="15.75" customHeight="1">
      <c r="A1854" s="2" t="s">
        <v>5009</v>
      </c>
      <c r="B1854" s="2" t="s">
        <v>4753</v>
      </c>
      <c r="C1854" s="2" t="s">
        <v>4754</v>
      </c>
      <c r="D1854" s="2" t="s">
        <v>4754</v>
      </c>
      <c r="E1854" s="2" t="s">
        <v>4755</v>
      </c>
      <c r="F1854" s="2" t="s">
        <v>5154</v>
      </c>
      <c r="G1854" s="2" t="s">
        <v>19</v>
      </c>
      <c r="I1854" s="2">
        <v>4.0</v>
      </c>
      <c r="K1854" s="2" t="s">
        <v>5011</v>
      </c>
      <c r="L1854" s="2"/>
      <c r="M1854" s="2" t="s">
        <v>5146</v>
      </c>
      <c r="N1854" s="2" t="s">
        <v>5155</v>
      </c>
      <c r="O1854" s="2" t="s">
        <v>5143</v>
      </c>
      <c r="P1854" s="2" t="s">
        <v>5156</v>
      </c>
      <c r="Q1854" s="2" t="str">
        <f t="shared" si="15"/>
        <v>Bill Title: Relative to electric vehicles in high occupancy lanes - Bill Description: Relative to allowing electric vehicles in high occupancy lanes. Transportation.</v>
      </c>
      <c r="R1854" s="2" t="s">
        <v>5157</v>
      </c>
      <c r="S1854" s="2" t="s">
        <v>79</v>
      </c>
    </row>
    <row r="1855" ht="15.75" customHeight="1">
      <c r="A1855" s="2" t="s">
        <v>5009</v>
      </c>
      <c r="B1855" s="2" t="s">
        <v>4753</v>
      </c>
      <c r="C1855" s="2" t="s">
        <v>4754</v>
      </c>
      <c r="D1855" s="2" t="s">
        <v>4754</v>
      </c>
      <c r="E1855" s="2" t="s">
        <v>4755</v>
      </c>
      <c r="F1855" s="2" t="s">
        <v>5158</v>
      </c>
      <c r="G1855" s="2" t="s">
        <v>19</v>
      </c>
      <c r="I1855" s="2">
        <v>4.0</v>
      </c>
      <c r="K1855" s="2" t="s">
        <v>5011</v>
      </c>
      <c r="L1855" s="2"/>
      <c r="M1855" s="2" t="s">
        <v>5159</v>
      </c>
      <c r="N1855" s="2" t="s">
        <v>5160</v>
      </c>
      <c r="O1855" s="2" t="s">
        <v>89</v>
      </c>
      <c r="P1855" s="2" t="s">
        <v>36</v>
      </c>
      <c r="Q1855" s="2" t="str">
        <f t="shared" si="15"/>
        <v>Bill Title: Relative to an electric transportation future - Bill Description: For legislation to require light-duty electric vehicles in the year 2035. Transportation.</v>
      </c>
      <c r="R1855" s="2" t="s">
        <v>5161</v>
      </c>
      <c r="S1855" s="2" t="s">
        <v>79</v>
      </c>
    </row>
    <row r="1856" ht="15.75" customHeight="1">
      <c r="A1856" s="2" t="s">
        <v>5009</v>
      </c>
      <c r="B1856" s="2" t="s">
        <v>4753</v>
      </c>
      <c r="C1856" s="2" t="s">
        <v>4754</v>
      </c>
      <c r="D1856" s="2" t="s">
        <v>4754</v>
      </c>
      <c r="E1856" s="2" t="s">
        <v>4755</v>
      </c>
      <c r="F1856" s="2" t="s">
        <v>5162</v>
      </c>
      <c r="G1856" s="2" t="s">
        <v>19</v>
      </c>
      <c r="I1856" s="2">
        <v>4.0</v>
      </c>
      <c r="K1856" s="2" t="s">
        <v>5011</v>
      </c>
      <c r="L1856" s="2"/>
      <c r="M1856" s="2" t="s">
        <v>5163</v>
      </c>
      <c r="N1856" s="2" t="s">
        <v>5164</v>
      </c>
      <c r="O1856" s="2" t="s">
        <v>89</v>
      </c>
      <c r="P1856" s="2" t="s">
        <v>1949</v>
      </c>
      <c r="Q1856" s="2" t="str">
        <f t="shared" si="15"/>
        <v>Bill Title: To allow hybrid and alternate fuel vehicles in hov-designated highway lanes. - Bill Description: For legislation to allow hybrid and alternate fuel vehicles in hov-designated highway lanes. Transportation.</v>
      </c>
      <c r="R1856" s="2" t="s">
        <v>5165</v>
      </c>
    </row>
    <row r="1857" ht="15.75" customHeight="1">
      <c r="A1857" s="2" t="s">
        <v>5009</v>
      </c>
      <c r="B1857" s="2" t="s">
        <v>4753</v>
      </c>
      <c r="C1857" s="2" t="s">
        <v>4754</v>
      </c>
      <c r="D1857" s="2" t="s">
        <v>4754</v>
      </c>
      <c r="E1857" s="2" t="s">
        <v>4755</v>
      </c>
      <c r="F1857" s="2" t="s">
        <v>5166</v>
      </c>
      <c r="G1857" s="2" t="s">
        <v>19</v>
      </c>
      <c r="I1857" s="2">
        <v>4.0</v>
      </c>
      <c r="K1857" s="2" t="s">
        <v>5011</v>
      </c>
      <c r="L1857" s="2"/>
      <c r="M1857" s="2" t="s">
        <v>5167</v>
      </c>
      <c r="N1857" s="2" t="s">
        <v>5168</v>
      </c>
      <c r="O1857" s="2" t="s">
        <v>89</v>
      </c>
      <c r="P1857" s="2" t="s">
        <v>5169</v>
      </c>
      <c r="Q1857" s="2" t="str">
        <f t="shared" si="15"/>
        <v>Bill Title: For the Commonwealth to procure zero-emission vehicles - Bill Description: For legislation to require that motor vehicles owned and operated by the Commonwealth only be replaced with zero-emission vehicles. State Administration and Regulatory Oversight.</v>
      </c>
      <c r="R1857" s="2" t="s">
        <v>5170</v>
      </c>
      <c r="S1857" s="2" t="s">
        <v>79</v>
      </c>
    </row>
    <row r="1858" ht="15.75" customHeight="1">
      <c r="A1858" s="2" t="s">
        <v>5009</v>
      </c>
      <c r="B1858" s="2" t="s">
        <v>4753</v>
      </c>
      <c r="C1858" s="2" t="s">
        <v>4754</v>
      </c>
      <c r="D1858" s="2" t="s">
        <v>4754</v>
      </c>
      <c r="E1858" s="2" t="s">
        <v>4755</v>
      </c>
      <c r="F1858" s="2" t="s">
        <v>5171</v>
      </c>
      <c r="G1858" s="2" t="s">
        <v>19</v>
      </c>
      <c r="I1858" s="2">
        <v>3.0</v>
      </c>
      <c r="K1858" s="2" t="s">
        <v>5011</v>
      </c>
      <c r="L1858" s="2"/>
      <c r="M1858" s="2" t="s">
        <v>5131</v>
      </c>
      <c r="N1858" s="2" t="s">
        <v>5131</v>
      </c>
      <c r="O1858" s="2" t="s">
        <v>5143</v>
      </c>
      <c r="P1858" s="2" t="s">
        <v>215</v>
      </c>
      <c r="Q1858" s="2" t="str">
        <f t="shared" si="15"/>
        <v>Bill Title: Promoting electric vehicle adoption - Bill Description: Promoting electric vehicle adoption</v>
      </c>
      <c r="R1858" s="2" t="s">
        <v>5172</v>
      </c>
      <c r="S1858" s="2" t="s">
        <v>79</v>
      </c>
    </row>
    <row r="1859" ht="15.75" customHeight="1">
      <c r="A1859" s="2" t="s">
        <v>5009</v>
      </c>
      <c r="B1859" s="2" t="s">
        <v>4753</v>
      </c>
      <c r="C1859" s="2" t="s">
        <v>4754</v>
      </c>
      <c r="D1859" s="2" t="s">
        <v>4754</v>
      </c>
      <c r="E1859" s="2" t="s">
        <v>4755</v>
      </c>
      <c r="F1859" s="2" t="s">
        <v>5173</v>
      </c>
      <c r="G1859" s="2" t="s">
        <v>19</v>
      </c>
      <c r="I1859" s="2">
        <v>3.0</v>
      </c>
      <c r="K1859" s="2" t="s">
        <v>5011</v>
      </c>
      <c r="L1859" s="2"/>
      <c r="M1859" s="2" t="s">
        <v>5174</v>
      </c>
      <c r="N1859" s="2" t="s">
        <v>5175</v>
      </c>
      <c r="O1859" s="2" t="s">
        <v>89</v>
      </c>
      <c r="P1859" s="2" t="s">
        <v>90</v>
      </c>
      <c r="Q1859" s="2" t="str">
        <f t="shared" si="15"/>
        <v>Bill Title: Relative to sales tax exemption - Bill Description: Relative to sales tax exemptions for battery electric vehicles or fuel cell powered vehicles. Revenue.</v>
      </c>
      <c r="R1859" s="2" t="s">
        <v>5176</v>
      </c>
      <c r="S1859" s="2" t="s">
        <v>145</v>
      </c>
    </row>
    <row r="1860" ht="15.75" customHeight="1">
      <c r="A1860" s="2" t="s">
        <v>5009</v>
      </c>
      <c r="B1860" s="2" t="s">
        <v>4753</v>
      </c>
      <c r="C1860" s="2" t="s">
        <v>4754</v>
      </c>
      <c r="D1860" s="2" t="s">
        <v>4754</v>
      </c>
      <c r="E1860" s="2" t="s">
        <v>4755</v>
      </c>
      <c r="F1860" s="2" t="s">
        <v>5177</v>
      </c>
      <c r="G1860" s="2" t="s">
        <v>19</v>
      </c>
      <c r="I1860" s="2">
        <v>3.0</v>
      </c>
      <c r="K1860" s="2" t="s">
        <v>5011</v>
      </c>
      <c r="L1860" s="2"/>
      <c r="M1860" s="2" t="s">
        <v>5163</v>
      </c>
      <c r="N1860" s="2" t="s">
        <v>5164</v>
      </c>
      <c r="O1860" s="2" t="s">
        <v>89</v>
      </c>
      <c r="P1860" s="2" t="s">
        <v>1478</v>
      </c>
      <c r="Q1860" s="2" t="str">
        <f t="shared" si="15"/>
        <v>Bill Title: To allow hybrid and alternate fuel vehicles in hov-designated highway lanes. - Bill Description: For legislation to allow hybrid and alternate fuel vehicles in hov-designated highway lanes. Transportation.</v>
      </c>
      <c r="R1860" s="2" t="s">
        <v>5178</v>
      </c>
      <c r="S1860" s="2" t="s">
        <v>79</v>
      </c>
    </row>
    <row r="1861" ht="15.75" customHeight="1">
      <c r="A1861" s="2" t="s">
        <v>5179</v>
      </c>
      <c r="B1861" s="2" t="s">
        <v>5180</v>
      </c>
      <c r="C1861" s="2" t="s">
        <v>4754</v>
      </c>
      <c r="D1861" s="2" t="s">
        <v>4754</v>
      </c>
      <c r="E1861" s="2" t="s">
        <v>4755</v>
      </c>
      <c r="F1861" s="2" t="s">
        <v>5181</v>
      </c>
      <c r="G1861" s="2" t="s">
        <v>19</v>
      </c>
      <c r="I1861" s="2">
        <v>85.0</v>
      </c>
      <c r="K1861" s="2" t="s">
        <v>5182</v>
      </c>
      <c r="L1861" s="2"/>
      <c r="M1861" s="2" t="s">
        <v>5183</v>
      </c>
      <c r="N1861" s="2" t="s">
        <v>5183</v>
      </c>
      <c r="O1861" s="2" t="s">
        <v>35</v>
      </c>
      <c r="P1861" s="2" t="s">
        <v>5184</v>
      </c>
      <c r="Q1861" s="2" t="str">
        <f t="shared" si="15"/>
        <v>Bill Title: To promote energy diversity - Bill Description: To promote energy diversity</v>
      </c>
      <c r="R1861" s="2" t="s">
        <v>5185</v>
      </c>
      <c r="S1861" s="2" t="s">
        <v>44</v>
      </c>
    </row>
    <row r="1862" ht="15.75" customHeight="1">
      <c r="A1862" s="2" t="s">
        <v>5179</v>
      </c>
      <c r="B1862" s="2" t="s">
        <v>5180</v>
      </c>
      <c r="C1862" s="2" t="s">
        <v>4754</v>
      </c>
      <c r="D1862" s="2" t="s">
        <v>4754</v>
      </c>
      <c r="E1862" s="2" t="s">
        <v>4755</v>
      </c>
      <c r="F1862" s="2" t="s">
        <v>5186</v>
      </c>
      <c r="G1862" s="2" t="s">
        <v>19</v>
      </c>
      <c r="I1862" s="2">
        <v>73.0</v>
      </c>
      <c r="K1862" s="2" t="s">
        <v>5182</v>
      </c>
      <c r="L1862" s="2"/>
      <c r="M1862" s="2" t="s">
        <v>5183</v>
      </c>
      <c r="N1862" s="2" t="s">
        <v>5187</v>
      </c>
      <c r="O1862" s="2" t="s">
        <v>5188</v>
      </c>
      <c r="P1862" s="2" t="s">
        <v>937</v>
      </c>
      <c r="Q1862" s="2" t="str">
        <f t="shared" si="15"/>
        <v>Bill Title: To promote energy diversity - Bill Description: For legislation to encourage the development of clean energy security, energy diversity and economic growth. Telecommunications, Utilities and Energy.</v>
      </c>
      <c r="R1862" s="2" t="s">
        <v>5189</v>
      </c>
      <c r="S1862" s="2" t="s">
        <v>31</v>
      </c>
    </row>
    <row r="1863" ht="15.75" customHeight="1">
      <c r="A1863" s="2" t="s">
        <v>5179</v>
      </c>
      <c r="B1863" s="2" t="s">
        <v>5180</v>
      </c>
      <c r="C1863" s="2" t="s">
        <v>4754</v>
      </c>
      <c r="D1863" s="2" t="s">
        <v>4754</v>
      </c>
      <c r="E1863" s="2" t="s">
        <v>4755</v>
      </c>
      <c r="F1863" s="2" t="s">
        <v>5190</v>
      </c>
      <c r="G1863" s="2" t="s">
        <v>19</v>
      </c>
      <c r="I1863" s="2">
        <v>71.0</v>
      </c>
      <c r="K1863" s="2" t="s">
        <v>5182</v>
      </c>
      <c r="L1863" s="2"/>
      <c r="M1863" s="2" t="s">
        <v>5183</v>
      </c>
      <c r="N1863" s="2" t="s">
        <v>5191</v>
      </c>
      <c r="O1863" s="2" t="s">
        <v>208</v>
      </c>
      <c r="P1863" s="2" t="s">
        <v>536</v>
      </c>
      <c r="Q1863" s="2" t="str">
        <f t="shared" si="15"/>
        <v>Bill Title: To promote energy diversity - Bill Description: House bill No. 4377, as changed by the committee on Bills in the Third Reading, and as amended and passed to be engrossed by the House. June 8, 2016.</v>
      </c>
      <c r="R1863" s="2" t="s">
        <v>5192</v>
      </c>
      <c r="S1863" s="2" t="s">
        <v>44</v>
      </c>
    </row>
    <row r="1864" ht="15.75" customHeight="1">
      <c r="A1864" s="2" t="s">
        <v>5179</v>
      </c>
      <c r="B1864" s="2" t="s">
        <v>5180</v>
      </c>
      <c r="C1864" s="2" t="s">
        <v>4754</v>
      </c>
      <c r="D1864" s="2" t="s">
        <v>4754</v>
      </c>
      <c r="E1864" s="2" t="s">
        <v>4755</v>
      </c>
      <c r="F1864" s="2" t="s">
        <v>5193</v>
      </c>
      <c r="G1864" s="2" t="s">
        <v>19</v>
      </c>
      <c r="I1864" s="2">
        <v>53.0</v>
      </c>
      <c r="K1864" s="2" t="s">
        <v>5182</v>
      </c>
      <c r="L1864" s="2"/>
      <c r="M1864" s="2" t="s">
        <v>5183</v>
      </c>
      <c r="N1864" s="2" t="s">
        <v>5183</v>
      </c>
      <c r="O1864" s="2" t="s">
        <v>208</v>
      </c>
      <c r="P1864" s="2" t="s">
        <v>5194</v>
      </c>
      <c r="Q1864" s="2" t="str">
        <f t="shared" si="15"/>
        <v>Bill Title: To promote energy diversity - Bill Description: To promote energy diversity</v>
      </c>
      <c r="R1864" s="2" t="s">
        <v>5195</v>
      </c>
      <c r="S1864" s="2" t="s">
        <v>44</v>
      </c>
    </row>
    <row r="1865" ht="15.75" customHeight="1">
      <c r="A1865" s="2" t="s">
        <v>5179</v>
      </c>
      <c r="B1865" s="2" t="s">
        <v>5180</v>
      </c>
      <c r="C1865" s="2" t="s">
        <v>4754</v>
      </c>
      <c r="D1865" s="2" t="s">
        <v>4754</v>
      </c>
      <c r="E1865" s="2" t="s">
        <v>4755</v>
      </c>
      <c r="F1865" s="2" t="s">
        <v>5196</v>
      </c>
      <c r="G1865" s="2" t="s">
        <v>19</v>
      </c>
      <c r="I1865" s="2">
        <v>40.0</v>
      </c>
      <c r="K1865" s="2" t="s">
        <v>5182</v>
      </c>
      <c r="L1865" s="2"/>
      <c r="M1865" s="2" t="s">
        <v>5197</v>
      </c>
      <c r="N1865" s="2" t="s">
        <v>5198</v>
      </c>
      <c r="O1865" s="2" t="s">
        <v>35</v>
      </c>
      <c r="P1865" s="2" t="s">
        <v>90</v>
      </c>
      <c r="Q1865" s="2" t="str">
        <f t="shared" si="15"/>
        <v>Bill Title: Relative to clean energy resources - Bill Description: For legislation relative to clean energy resources. Telecommunications, Utilities and Energy.</v>
      </c>
      <c r="R1865" s="2" t="s">
        <v>5199</v>
      </c>
      <c r="S1865" s="2" t="s">
        <v>44</v>
      </c>
    </row>
    <row r="1866" ht="15.75" customHeight="1">
      <c r="A1866" s="2" t="s">
        <v>5179</v>
      </c>
      <c r="B1866" s="2" t="s">
        <v>5180</v>
      </c>
      <c r="C1866" s="2" t="s">
        <v>4754</v>
      </c>
      <c r="D1866" s="2" t="s">
        <v>4754</v>
      </c>
      <c r="E1866" s="2" t="s">
        <v>4755</v>
      </c>
      <c r="F1866" s="2" t="s">
        <v>5200</v>
      </c>
      <c r="G1866" s="2" t="s">
        <v>19</v>
      </c>
      <c r="I1866" s="2">
        <v>39.0</v>
      </c>
      <c r="K1866" s="2" t="s">
        <v>5182</v>
      </c>
      <c r="L1866" s="2"/>
      <c r="M1866" s="2" t="s">
        <v>5183</v>
      </c>
      <c r="N1866" s="2" t="s">
        <v>5183</v>
      </c>
      <c r="O1866" s="2" t="s">
        <v>760</v>
      </c>
      <c r="P1866" s="2" t="s">
        <v>5201</v>
      </c>
      <c r="Q1866" s="2" t="str">
        <f t="shared" si="15"/>
        <v>Bill Title: To promote energy diversity - Bill Description: To promote energy diversity</v>
      </c>
      <c r="R1866" s="2" t="s">
        <v>5202</v>
      </c>
      <c r="S1866" s="2" t="s">
        <v>44</v>
      </c>
    </row>
    <row r="1867" ht="15.75" customHeight="1">
      <c r="A1867" s="2" t="s">
        <v>5179</v>
      </c>
      <c r="B1867" s="2" t="s">
        <v>5180</v>
      </c>
      <c r="C1867" s="2" t="s">
        <v>4754</v>
      </c>
      <c r="D1867" s="2" t="s">
        <v>4754</v>
      </c>
      <c r="E1867" s="2" t="s">
        <v>4755</v>
      </c>
      <c r="F1867" s="2" t="s">
        <v>5203</v>
      </c>
      <c r="G1867" s="2" t="s">
        <v>19</v>
      </c>
      <c r="I1867" s="2">
        <v>35.0</v>
      </c>
      <c r="K1867" s="2" t="s">
        <v>5182</v>
      </c>
      <c r="L1867" s="2"/>
      <c r="M1867" s="2" t="s">
        <v>5183</v>
      </c>
      <c r="N1867" s="2" t="s">
        <v>5183</v>
      </c>
      <c r="O1867" s="2" t="s">
        <v>5204</v>
      </c>
      <c r="P1867" s="2" t="s">
        <v>24</v>
      </c>
      <c r="Q1867" s="2" t="str">
        <f t="shared" si="15"/>
        <v>Bill Title: To promote energy diversity - Bill Description: To promote energy diversity</v>
      </c>
      <c r="R1867" s="2" t="s">
        <v>5205</v>
      </c>
      <c r="S1867" s="2" t="s">
        <v>44</v>
      </c>
    </row>
    <row r="1868" ht="15.75" customHeight="1">
      <c r="A1868" s="2" t="s">
        <v>5179</v>
      </c>
      <c r="B1868" s="2" t="s">
        <v>5180</v>
      </c>
      <c r="C1868" s="2" t="s">
        <v>4754</v>
      </c>
      <c r="D1868" s="2" t="s">
        <v>4754</v>
      </c>
      <c r="E1868" s="2" t="s">
        <v>4755</v>
      </c>
      <c r="F1868" s="2" t="s">
        <v>5206</v>
      </c>
      <c r="G1868" s="2" t="s">
        <v>19</v>
      </c>
      <c r="I1868" s="2">
        <v>34.0</v>
      </c>
      <c r="K1868" s="2" t="s">
        <v>5182</v>
      </c>
      <c r="L1868" s="2"/>
      <c r="M1868" s="2" t="s">
        <v>5207</v>
      </c>
      <c r="N1868" s="2" t="s">
        <v>5208</v>
      </c>
      <c r="O1868" s="2" t="s">
        <v>764</v>
      </c>
      <c r="P1868" s="2" t="s">
        <v>5209</v>
      </c>
      <c r="Q1868" s="2" t="str">
        <f t="shared" si="15"/>
        <v>Bill Title: Relative to net metering - Bill Description: Relative to net metering by utility companies. Telecommunications, Utilities and Energy.</v>
      </c>
      <c r="R1868" s="2" t="s">
        <v>5210</v>
      </c>
      <c r="S1868" s="2" t="s">
        <v>44</v>
      </c>
    </row>
    <row r="1869" ht="15.75" customHeight="1">
      <c r="A1869" s="2" t="s">
        <v>5179</v>
      </c>
      <c r="B1869" s="2" t="s">
        <v>5180</v>
      </c>
      <c r="C1869" s="2" t="s">
        <v>4754</v>
      </c>
      <c r="D1869" s="2" t="s">
        <v>4754</v>
      </c>
      <c r="E1869" s="2" t="s">
        <v>4755</v>
      </c>
      <c r="F1869" s="2" t="s">
        <v>5211</v>
      </c>
      <c r="G1869" s="2" t="s">
        <v>19</v>
      </c>
      <c r="I1869" s="2">
        <v>34.0</v>
      </c>
      <c r="K1869" s="2" t="s">
        <v>5182</v>
      </c>
      <c r="L1869" s="2"/>
      <c r="M1869" s="2" t="s">
        <v>5212</v>
      </c>
      <c r="N1869" s="2" t="s">
        <v>5213</v>
      </c>
      <c r="O1869" s="2" t="s">
        <v>5214</v>
      </c>
      <c r="P1869" s="2" t="s">
        <v>5215</v>
      </c>
      <c r="Q1869" s="2" t="str">
        <f t="shared" si="15"/>
        <v>Bill Title: To transition to a clean energy Commonwealth - Bill Description: Relative to the use of coal as an energy resource in the Commonwealth. Telecommunications, Utilities and Energy.</v>
      </c>
      <c r="R1869" s="2" t="s">
        <v>5216</v>
      </c>
      <c r="S1869" s="2" t="s">
        <v>172</v>
      </c>
    </row>
    <row r="1870" ht="15.75" customHeight="1">
      <c r="A1870" s="2" t="s">
        <v>5179</v>
      </c>
      <c r="B1870" s="2" t="s">
        <v>5180</v>
      </c>
      <c r="C1870" s="2" t="s">
        <v>4754</v>
      </c>
      <c r="D1870" s="2" t="s">
        <v>4754</v>
      </c>
      <c r="E1870" s="2" t="s">
        <v>4755</v>
      </c>
      <c r="F1870" s="2" t="s">
        <v>5217</v>
      </c>
      <c r="G1870" s="2" t="s">
        <v>19</v>
      </c>
      <c r="I1870" s="2">
        <v>31.0</v>
      </c>
      <c r="K1870" s="2" t="s">
        <v>5182</v>
      </c>
      <c r="L1870" s="2"/>
      <c r="M1870" s="2" t="s">
        <v>5197</v>
      </c>
      <c r="N1870" s="2" t="s">
        <v>5218</v>
      </c>
      <c r="O1870" s="2" t="s">
        <v>183</v>
      </c>
      <c r="P1870" s="2" t="s">
        <v>204</v>
      </c>
      <c r="Q1870" s="2" t="str">
        <f t="shared" si="15"/>
        <v>Bill Title: Relative to clean energy resources - Bill Description: Relativerelative to clean energy resources. Telecommunications, Utilities and Energy.</v>
      </c>
      <c r="R1870" s="2" t="s">
        <v>5219</v>
      </c>
      <c r="S1870" s="2" t="s">
        <v>44</v>
      </c>
    </row>
    <row r="1871" ht="15.75" customHeight="1">
      <c r="A1871" s="2" t="s">
        <v>5179</v>
      </c>
      <c r="B1871" s="2" t="s">
        <v>5180</v>
      </c>
      <c r="C1871" s="2" t="s">
        <v>4754</v>
      </c>
      <c r="D1871" s="2" t="s">
        <v>4754</v>
      </c>
      <c r="E1871" s="2" t="s">
        <v>4755</v>
      </c>
      <c r="F1871" s="2" t="s">
        <v>5220</v>
      </c>
      <c r="G1871" s="2" t="s">
        <v>19</v>
      </c>
      <c r="I1871" s="2">
        <v>31.0</v>
      </c>
      <c r="K1871" s="2" t="s">
        <v>5182</v>
      </c>
      <c r="L1871" s="2"/>
      <c r="M1871" s="2" t="s">
        <v>5221</v>
      </c>
      <c r="N1871" s="2" t="s">
        <v>5222</v>
      </c>
      <c r="O1871" s="2" t="s">
        <v>1429</v>
      </c>
      <c r="P1871" s="2" t="s">
        <v>5223</v>
      </c>
      <c r="Q1871" s="2" t="str">
        <f t="shared" si="15"/>
        <v>Bill Title: Relative to energy sector compliance with the Global Warming Solutions Act - Bill Description: Message from His Excellency the Governor recommending legislation to require electric utility companies to solicit long-term contracts for clean energy generation.</v>
      </c>
      <c r="R1871" s="2" t="s">
        <v>5224</v>
      </c>
      <c r="S1871" s="2" t="s">
        <v>44</v>
      </c>
    </row>
    <row r="1872" ht="15.75" customHeight="1">
      <c r="A1872" s="2" t="s">
        <v>5179</v>
      </c>
      <c r="B1872" s="2" t="s">
        <v>5180</v>
      </c>
      <c r="C1872" s="2" t="s">
        <v>4754</v>
      </c>
      <c r="D1872" s="2" t="s">
        <v>4754</v>
      </c>
      <c r="E1872" s="2" t="s">
        <v>4755</v>
      </c>
      <c r="F1872" s="2" t="s">
        <v>5225</v>
      </c>
      <c r="G1872" s="2" t="s">
        <v>19</v>
      </c>
      <c r="I1872" s="2">
        <v>29.0</v>
      </c>
      <c r="K1872" s="2" t="s">
        <v>5182</v>
      </c>
      <c r="L1872" s="2"/>
      <c r="M1872" s="2" t="s">
        <v>5226</v>
      </c>
      <c r="N1872" s="2" t="s">
        <v>5227</v>
      </c>
      <c r="O1872" s="2" t="s">
        <v>128</v>
      </c>
      <c r="P1872" s="2" t="s">
        <v>90</v>
      </c>
      <c r="Q1872" s="2" t="str">
        <f t="shared" si="15"/>
        <v>Bill Title: Relative to comprehensive siting reform for land based wind projects - Bill Description: For legislation relative to comprehensive siting reform for land based wind projects. Telecommunications, Utilities and Energy.</v>
      </c>
      <c r="R1872" s="2" t="s">
        <v>5228</v>
      </c>
    </row>
    <row r="1873" ht="15.75" customHeight="1">
      <c r="A1873" s="2" t="s">
        <v>5179</v>
      </c>
      <c r="B1873" s="2" t="s">
        <v>5180</v>
      </c>
      <c r="C1873" s="2" t="s">
        <v>4754</v>
      </c>
      <c r="D1873" s="2" t="s">
        <v>4754</v>
      </c>
      <c r="E1873" s="2" t="s">
        <v>4755</v>
      </c>
      <c r="F1873" s="2" t="s">
        <v>5229</v>
      </c>
      <c r="G1873" s="2" t="s">
        <v>19</v>
      </c>
      <c r="I1873" s="2">
        <v>28.0</v>
      </c>
      <c r="K1873" s="2" t="s">
        <v>5182</v>
      </c>
      <c r="L1873" s="2"/>
      <c r="M1873" s="2" t="s">
        <v>5230</v>
      </c>
      <c r="N1873" s="2" t="s">
        <v>5231</v>
      </c>
      <c r="O1873" s="2" t="s">
        <v>5232</v>
      </c>
      <c r="P1873" s="2" t="s">
        <v>710</v>
      </c>
      <c r="Q1873" s="2" t="str">
        <f t="shared" si="15"/>
        <v>Bill Title: Relative to net metering, community shared solar and energy storage - Bill Description: Relative to net metering, community shared solar and energy storage. Telecommunications, Utilities and Energy.</v>
      </c>
      <c r="R1873" s="2" t="s">
        <v>5233</v>
      </c>
      <c r="S1873" s="2" t="s">
        <v>44</v>
      </c>
    </row>
    <row r="1874" ht="15.75" customHeight="1">
      <c r="A1874" s="2" t="s">
        <v>5179</v>
      </c>
      <c r="B1874" s="2" t="s">
        <v>5180</v>
      </c>
      <c r="C1874" s="2" t="s">
        <v>4754</v>
      </c>
      <c r="D1874" s="2" t="s">
        <v>4754</v>
      </c>
      <c r="E1874" s="2" t="s">
        <v>4755</v>
      </c>
      <c r="F1874" s="2" t="s">
        <v>5234</v>
      </c>
      <c r="G1874" s="2" t="s">
        <v>19</v>
      </c>
      <c r="I1874" s="2">
        <v>28.0</v>
      </c>
      <c r="K1874" s="2" t="s">
        <v>5182</v>
      </c>
      <c r="L1874" s="2"/>
      <c r="M1874" s="2" t="s">
        <v>5235</v>
      </c>
      <c r="N1874" s="2" t="s">
        <v>5236</v>
      </c>
      <c r="O1874" s="2" t="s">
        <v>100</v>
      </c>
      <c r="P1874" s="2" t="s">
        <v>5237</v>
      </c>
      <c r="Q1874" s="2" t="str">
        <f t="shared" si="15"/>
        <v>Bill Title: To support solar energy investments by homeowners and businesses. - Bill Description: Relative to renewable energy portfolio standard requirements. Telecommunications, Utilities and Energy.</v>
      </c>
      <c r="R1874" s="2" t="s">
        <v>5238</v>
      </c>
      <c r="S1874" s="2" t="s">
        <v>44</v>
      </c>
    </row>
    <row r="1875" ht="15.75" customHeight="1">
      <c r="A1875" s="2" t="s">
        <v>5179</v>
      </c>
      <c r="B1875" s="2" t="s">
        <v>5180</v>
      </c>
      <c r="C1875" s="2" t="s">
        <v>4754</v>
      </c>
      <c r="D1875" s="2" t="s">
        <v>4754</v>
      </c>
      <c r="E1875" s="2" t="s">
        <v>4755</v>
      </c>
      <c r="F1875" s="2" t="s">
        <v>5239</v>
      </c>
      <c r="G1875" s="2" t="s">
        <v>19</v>
      </c>
      <c r="I1875" s="2">
        <v>28.0</v>
      </c>
      <c r="K1875" s="2" t="s">
        <v>5182</v>
      </c>
      <c r="L1875" s="2"/>
      <c r="M1875" s="2" t="s">
        <v>5207</v>
      </c>
      <c r="N1875" s="2" t="s">
        <v>5240</v>
      </c>
      <c r="O1875" s="2" t="s">
        <v>1248</v>
      </c>
      <c r="P1875" s="2" t="s">
        <v>215</v>
      </c>
      <c r="Q1875" s="2" t="str">
        <f t="shared" si="15"/>
        <v>Bill Title: Relative to net metering - Bill Description: For legislation relative to net metering. Telecommunications, Utilities and Energy.</v>
      </c>
      <c r="R1875" s="2" t="s">
        <v>5241</v>
      </c>
      <c r="S1875" s="2" t="s">
        <v>44</v>
      </c>
    </row>
    <row r="1876" ht="15.75" customHeight="1">
      <c r="A1876" s="2" t="s">
        <v>5179</v>
      </c>
      <c r="B1876" s="2" t="s">
        <v>5180</v>
      </c>
      <c r="C1876" s="2" t="s">
        <v>4754</v>
      </c>
      <c r="D1876" s="2" t="s">
        <v>4754</v>
      </c>
      <c r="E1876" s="2" t="s">
        <v>4755</v>
      </c>
      <c r="F1876" s="2" t="s">
        <v>5242</v>
      </c>
      <c r="G1876" s="2" t="s">
        <v>19</v>
      </c>
      <c r="I1876" s="2">
        <v>23.0</v>
      </c>
      <c r="K1876" s="2" t="s">
        <v>5182</v>
      </c>
      <c r="L1876" s="2"/>
      <c r="M1876" s="2" t="s">
        <v>5243</v>
      </c>
      <c r="N1876" s="2" t="s">
        <v>5244</v>
      </c>
      <c r="O1876" s="2" t="s">
        <v>1265</v>
      </c>
      <c r="P1876" s="2" t="s">
        <v>5051</v>
      </c>
      <c r="Q1876" s="2" t="str">
        <f t="shared" si="15"/>
        <v>Bill Title: To phase out coal burning - Bill Description: For legislation to phase out coal burning electric generating facilities. Telecommunications, Utilities and Energy.</v>
      </c>
      <c r="R1876" s="2" t="s">
        <v>5245</v>
      </c>
    </row>
    <row r="1877" ht="15.75" customHeight="1">
      <c r="A1877" s="2" t="s">
        <v>5179</v>
      </c>
      <c r="B1877" s="2" t="s">
        <v>5180</v>
      </c>
      <c r="C1877" s="2" t="s">
        <v>4754</v>
      </c>
      <c r="D1877" s="2" t="s">
        <v>4754</v>
      </c>
      <c r="E1877" s="2" t="s">
        <v>4755</v>
      </c>
      <c r="F1877" s="2" t="s">
        <v>5246</v>
      </c>
      <c r="G1877" s="2" t="s">
        <v>19</v>
      </c>
      <c r="I1877" s="2">
        <v>22.0</v>
      </c>
      <c r="K1877" s="2" t="s">
        <v>5182</v>
      </c>
      <c r="L1877" s="2"/>
      <c r="M1877" s="2" t="s">
        <v>5247</v>
      </c>
      <c r="N1877" s="2" t="s">
        <v>5248</v>
      </c>
      <c r="O1877" s="2" t="s">
        <v>72</v>
      </c>
      <c r="P1877" s="2" t="s">
        <v>5249</v>
      </c>
      <c r="Q1877" s="2" t="str">
        <f t="shared" si="15"/>
        <v>Bill Title: Relative to greenhouse gas emissions standards for municipal lighting plants, for the purpose of promoting the Commonwealth’s goals of reducing greenhouse gas emissions while acknowledging and preserving the statutory scheme of chapter 164 which places municipal lighting plant operations, finances, and rates under local control - Bill Description: Relative to greenhouse gas emissions standards for municipal lighting plants. Telecommunications, Utilities and Energy.</v>
      </c>
      <c r="R1877" s="2" t="s">
        <v>5250</v>
      </c>
      <c r="S1877" s="2" t="s">
        <v>172</v>
      </c>
    </row>
    <row r="1878" ht="15.75" customHeight="1">
      <c r="A1878" s="2" t="s">
        <v>5179</v>
      </c>
      <c r="B1878" s="2" t="s">
        <v>5180</v>
      </c>
      <c r="C1878" s="2" t="s">
        <v>4754</v>
      </c>
      <c r="D1878" s="2" t="s">
        <v>4754</v>
      </c>
      <c r="E1878" s="2" t="s">
        <v>4755</v>
      </c>
      <c r="F1878" s="2" t="s">
        <v>5251</v>
      </c>
      <c r="G1878" s="2" t="s">
        <v>19</v>
      </c>
      <c r="I1878" s="2">
        <v>21.0</v>
      </c>
      <c r="K1878" s="2" t="s">
        <v>5182</v>
      </c>
      <c r="L1878" s="2"/>
      <c r="M1878" s="2" t="s">
        <v>4780</v>
      </c>
      <c r="N1878" s="2" t="s">
        <v>4780</v>
      </c>
      <c r="O1878" s="2" t="s">
        <v>4760</v>
      </c>
      <c r="P1878" s="2" t="s">
        <v>90</v>
      </c>
      <c r="Q1878" s="2" t="str">
        <f t="shared" si="15"/>
        <v>Bill Title: Providing for the establishment of a comprehensive adaptation management plan in response to climate change - Bill Description: Providing for the establishment of a comprehensive adaptation management plan in response to climate change</v>
      </c>
      <c r="R1878" s="2" t="s">
        <v>5252</v>
      </c>
      <c r="S1878" s="2" t="s">
        <v>44</v>
      </c>
    </row>
    <row r="1879" ht="15.75" customHeight="1">
      <c r="A1879" s="2" t="s">
        <v>5179</v>
      </c>
      <c r="B1879" s="2" t="s">
        <v>5180</v>
      </c>
      <c r="C1879" s="2" t="s">
        <v>4754</v>
      </c>
      <c r="D1879" s="2" t="s">
        <v>4754</v>
      </c>
      <c r="E1879" s="2" t="s">
        <v>4755</v>
      </c>
      <c r="F1879" s="2" t="s">
        <v>5253</v>
      </c>
      <c r="G1879" s="2" t="s">
        <v>19</v>
      </c>
      <c r="I1879" s="2">
        <v>21.0</v>
      </c>
      <c r="K1879" s="2" t="s">
        <v>5182</v>
      </c>
      <c r="L1879" s="2"/>
      <c r="M1879" s="2" t="s">
        <v>5254</v>
      </c>
      <c r="N1879" s="2" t="s">
        <v>5255</v>
      </c>
      <c r="O1879" s="2" t="s">
        <v>35</v>
      </c>
      <c r="P1879" s="2" t="s">
        <v>90</v>
      </c>
      <c r="Q1879" s="2" t="str">
        <f t="shared" si="15"/>
        <v>Bill Title: Relative to credit for thermal energy generated with renewable fuels - Bill Description: For legislation relative to credit for thermal energy generated with renewable fuels. Telecommunications, Utilities and Energy.</v>
      </c>
      <c r="R1879" s="2" t="s">
        <v>5256</v>
      </c>
      <c r="S1879" s="2" t="s">
        <v>44</v>
      </c>
    </row>
    <row r="1880" ht="15.75" customHeight="1">
      <c r="A1880" s="2" t="s">
        <v>5179</v>
      </c>
      <c r="B1880" s="2" t="s">
        <v>5180</v>
      </c>
      <c r="C1880" s="2" t="s">
        <v>4754</v>
      </c>
      <c r="D1880" s="2" t="s">
        <v>4754</v>
      </c>
      <c r="E1880" s="2" t="s">
        <v>4755</v>
      </c>
      <c r="F1880" s="2" t="s">
        <v>5257</v>
      </c>
      <c r="G1880" s="2" t="s">
        <v>19</v>
      </c>
      <c r="I1880" s="2">
        <v>20.0</v>
      </c>
      <c r="K1880" s="2" t="s">
        <v>5182</v>
      </c>
      <c r="L1880" s="2"/>
      <c r="M1880" s="2" t="s">
        <v>5258</v>
      </c>
      <c r="N1880" s="2" t="s">
        <v>5258</v>
      </c>
      <c r="O1880" s="2" t="s">
        <v>5259</v>
      </c>
      <c r="P1880" s="2" t="s">
        <v>90</v>
      </c>
      <c r="Q1880" s="2" t="str">
        <f t="shared" si="15"/>
        <v>Bill Title: Creating a next-generation roadmap for Massachusetts climate policy - Bill Description: Creating a next-generation roadmap for Massachusetts climate policy</v>
      </c>
      <c r="R1880" s="2" t="s">
        <v>5260</v>
      </c>
    </row>
    <row r="1881" ht="15.75" customHeight="1">
      <c r="A1881" s="2" t="s">
        <v>5179</v>
      </c>
      <c r="B1881" s="2" t="s">
        <v>5180</v>
      </c>
      <c r="C1881" s="2" t="s">
        <v>4754</v>
      </c>
      <c r="D1881" s="2" t="s">
        <v>4754</v>
      </c>
      <c r="E1881" s="2" t="s">
        <v>4755</v>
      </c>
      <c r="F1881" s="2" t="s">
        <v>5261</v>
      </c>
      <c r="G1881" s="2" t="s">
        <v>19</v>
      </c>
      <c r="I1881" s="2">
        <v>20.0</v>
      </c>
      <c r="K1881" s="2" t="s">
        <v>5182</v>
      </c>
      <c r="L1881" s="2"/>
      <c r="M1881" s="2" t="s">
        <v>5262</v>
      </c>
      <c r="N1881" s="2" t="s">
        <v>5263</v>
      </c>
      <c r="O1881" s="2" t="s">
        <v>2757</v>
      </c>
      <c r="P1881" s="2" t="s">
        <v>93</v>
      </c>
      <c r="Q1881" s="2" t="str">
        <f t="shared" si="15"/>
        <v>Bill Title: Relative to a coal-free Commonwealth - Bill Description: Relative to electric generating facilities located in the commonwealth that uses coal as fuel and the reduction of greenhouse gas emissions. Telecommunications, Utilities and Energy.</v>
      </c>
      <c r="R1881" s="2" t="s">
        <v>5264</v>
      </c>
    </row>
    <row r="1882" ht="15.75" customHeight="1">
      <c r="A1882" s="2" t="s">
        <v>5179</v>
      </c>
      <c r="B1882" s="2" t="s">
        <v>5180</v>
      </c>
      <c r="C1882" s="2" t="s">
        <v>4754</v>
      </c>
      <c r="D1882" s="2" t="s">
        <v>4754</v>
      </c>
      <c r="E1882" s="2" t="s">
        <v>4755</v>
      </c>
      <c r="F1882" s="2" t="s">
        <v>5265</v>
      </c>
      <c r="G1882" s="2" t="s">
        <v>19</v>
      </c>
      <c r="I1882" s="2">
        <v>20.0</v>
      </c>
      <c r="K1882" s="2" t="s">
        <v>5182</v>
      </c>
      <c r="L1882" s="2"/>
      <c r="M1882" s="2" t="s">
        <v>5266</v>
      </c>
      <c r="N1882" s="2" t="s">
        <v>5267</v>
      </c>
      <c r="O1882" s="2" t="s">
        <v>1190</v>
      </c>
      <c r="P1882" s="2" t="s">
        <v>78</v>
      </c>
      <c r="Q1882" s="2" t="str">
        <f t="shared" si="15"/>
        <v>Bill Title: Fueling job creation through energy efficiency - Bill Description: For legislation to fuel job creation through energy efficiency. Telecommunications, Utilities and Energy.</v>
      </c>
      <c r="R1882" s="2" t="s">
        <v>5268</v>
      </c>
      <c r="S1882" s="2" t="s">
        <v>145</v>
      </c>
    </row>
    <row r="1883" ht="15.75" customHeight="1">
      <c r="A1883" s="2" t="s">
        <v>5179</v>
      </c>
      <c r="B1883" s="2" t="s">
        <v>5180</v>
      </c>
      <c r="C1883" s="2" t="s">
        <v>4754</v>
      </c>
      <c r="D1883" s="2" t="s">
        <v>4754</v>
      </c>
      <c r="E1883" s="2" t="s">
        <v>4755</v>
      </c>
      <c r="F1883" s="2" t="s">
        <v>5269</v>
      </c>
      <c r="G1883" s="2" t="s">
        <v>19</v>
      </c>
      <c r="I1883" s="2">
        <v>20.0</v>
      </c>
      <c r="K1883" s="2" t="s">
        <v>5182</v>
      </c>
      <c r="L1883" s="2"/>
      <c r="M1883" s="2" t="s">
        <v>5270</v>
      </c>
      <c r="N1883" s="2" t="s">
        <v>5271</v>
      </c>
      <c r="O1883" s="2" t="s">
        <v>1265</v>
      </c>
      <c r="P1883" s="2" t="s">
        <v>1098</v>
      </c>
      <c r="Q1883" s="2" t="str">
        <f t="shared" si="15"/>
        <v>Bill Title: To eliminate coal burning and use - Bill Description: For legislation to phase out coal burning in the production of electricity. Telecommunications, Utilities and Energy.</v>
      </c>
      <c r="R1883" s="2" t="s">
        <v>5272</v>
      </c>
    </row>
    <row r="1884" ht="15.75" customHeight="1">
      <c r="A1884" s="2" t="s">
        <v>5179</v>
      </c>
      <c r="B1884" s="2" t="s">
        <v>5180</v>
      </c>
      <c r="C1884" s="2" t="s">
        <v>4754</v>
      </c>
      <c r="D1884" s="2" t="s">
        <v>4754</v>
      </c>
      <c r="E1884" s="2" t="s">
        <v>4755</v>
      </c>
      <c r="F1884" s="2" t="s">
        <v>5273</v>
      </c>
      <c r="G1884" s="2" t="s">
        <v>19</v>
      </c>
      <c r="I1884" s="2">
        <v>19.0</v>
      </c>
      <c r="K1884" s="2" t="s">
        <v>5182</v>
      </c>
      <c r="L1884" s="2"/>
      <c r="M1884" s="2" t="s">
        <v>5274</v>
      </c>
      <c r="N1884" s="2" t="s">
        <v>5274</v>
      </c>
      <c r="O1884" s="2" t="s">
        <v>72</v>
      </c>
      <c r="P1884" s="2" t="s">
        <v>93</v>
      </c>
      <c r="Q1884" s="2" t="str">
        <f t="shared" si="15"/>
        <v>Bill Title: Site Information &amp; Links - Bill Description: Site Information &amp; Links</v>
      </c>
      <c r="R1884" s="2" t="s">
        <v>5275</v>
      </c>
    </row>
    <row r="1885" ht="15.75" customHeight="1">
      <c r="A1885" s="2" t="s">
        <v>5179</v>
      </c>
      <c r="B1885" s="2" t="s">
        <v>5180</v>
      </c>
      <c r="C1885" s="2" t="s">
        <v>4754</v>
      </c>
      <c r="D1885" s="2" t="s">
        <v>4754</v>
      </c>
      <c r="E1885" s="2" t="s">
        <v>4755</v>
      </c>
      <c r="F1885" s="2" t="s">
        <v>5276</v>
      </c>
      <c r="G1885" s="2" t="s">
        <v>19</v>
      </c>
      <c r="I1885" s="2">
        <v>19.0</v>
      </c>
      <c r="K1885" s="2" t="s">
        <v>5182</v>
      </c>
      <c r="L1885" s="2"/>
      <c r="M1885" s="2" t="s">
        <v>5207</v>
      </c>
      <c r="N1885" s="2" t="s">
        <v>5240</v>
      </c>
      <c r="O1885" s="2" t="s">
        <v>1248</v>
      </c>
      <c r="P1885" s="2" t="s">
        <v>90</v>
      </c>
      <c r="Q1885" s="2" t="str">
        <f t="shared" si="15"/>
        <v>Bill Title: Relative to net metering - Bill Description: For legislation relative to net metering. Telecommunications, Utilities and Energy.</v>
      </c>
      <c r="R1885" s="2" t="s">
        <v>5277</v>
      </c>
      <c r="S1885" s="2" t="s">
        <v>44</v>
      </c>
    </row>
    <row r="1886" ht="15.75" customHeight="1">
      <c r="A1886" s="2" t="s">
        <v>5179</v>
      </c>
      <c r="B1886" s="2" t="s">
        <v>5180</v>
      </c>
      <c r="C1886" s="2" t="s">
        <v>4754</v>
      </c>
      <c r="D1886" s="2" t="s">
        <v>4754</v>
      </c>
      <c r="E1886" s="2" t="s">
        <v>4755</v>
      </c>
      <c r="F1886" s="2" t="s">
        <v>5278</v>
      </c>
      <c r="G1886" s="2" t="s">
        <v>19</v>
      </c>
      <c r="I1886" s="2">
        <v>19.0</v>
      </c>
      <c r="K1886" s="2" t="s">
        <v>5182</v>
      </c>
      <c r="L1886" s="2"/>
      <c r="M1886" s="2" t="s">
        <v>5197</v>
      </c>
      <c r="N1886" s="2" t="s">
        <v>5279</v>
      </c>
      <c r="O1886" s="2" t="s">
        <v>183</v>
      </c>
      <c r="P1886" s="2" t="s">
        <v>36</v>
      </c>
      <c r="Q1886" s="2" t="str">
        <f t="shared" si="15"/>
        <v>Bill Title: Relative to clean energy resources - Bill Description: For legislation to encourage the use of renewable energy resources. Telecommunications, Utilities and Energy.</v>
      </c>
      <c r="R1886" s="2" t="s">
        <v>5280</v>
      </c>
      <c r="S1886" s="2" t="s">
        <v>44</v>
      </c>
    </row>
    <row r="1887" ht="15.75" customHeight="1">
      <c r="A1887" s="2" t="s">
        <v>5179</v>
      </c>
      <c r="B1887" s="2" t="s">
        <v>5180</v>
      </c>
      <c r="C1887" s="2" t="s">
        <v>4754</v>
      </c>
      <c r="D1887" s="2" t="s">
        <v>4754</v>
      </c>
      <c r="E1887" s="2" t="s">
        <v>4755</v>
      </c>
      <c r="F1887" s="2" t="s">
        <v>5281</v>
      </c>
      <c r="G1887" s="2" t="s">
        <v>19</v>
      </c>
      <c r="I1887" s="2">
        <v>18.0</v>
      </c>
      <c r="K1887" s="2" t="s">
        <v>5182</v>
      </c>
      <c r="L1887" s="2"/>
      <c r="M1887" s="2" t="s">
        <v>5230</v>
      </c>
      <c r="N1887" s="2" t="s">
        <v>5282</v>
      </c>
      <c r="O1887" s="2" t="s">
        <v>1760</v>
      </c>
      <c r="P1887" s="2" t="s">
        <v>5283</v>
      </c>
      <c r="Q1887" s="2" t="str">
        <f t="shared" si="15"/>
        <v>Bill Title: Relative to net metering, community shared solar and energy storage - Bill Description: For legislation relative to net metering, community shared solar and energy storage. Telecommunications, Utilities and Energy.</v>
      </c>
      <c r="R1887" s="2" t="s">
        <v>5284</v>
      </c>
      <c r="S1887" s="2" t="s">
        <v>44</v>
      </c>
    </row>
    <row r="1888" ht="15.75" customHeight="1">
      <c r="A1888" s="2" t="s">
        <v>5179</v>
      </c>
      <c r="B1888" s="2" t="s">
        <v>5180</v>
      </c>
      <c r="C1888" s="2" t="s">
        <v>4754</v>
      </c>
      <c r="D1888" s="2" t="s">
        <v>4754</v>
      </c>
      <c r="E1888" s="2" t="s">
        <v>4755</v>
      </c>
      <c r="F1888" s="2" t="s">
        <v>5285</v>
      </c>
      <c r="G1888" s="2" t="s">
        <v>19</v>
      </c>
      <c r="I1888" s="2">
        <v>18.0</v>
      </c>
      <c r="K1888" s="2" t="s">
        <v>5182</v>
      </c>
      <c r="L1888" s="2"/>
      <c r="M1888" s="2" t="s">
        <v>5286</v>
      </c>
      <c r="N1888" s="2" t="s">
        <v>5287</v>
      </c>
      <c r="O1888" s="2" t="s">
        <v>1248</v>
      </c>
      <c r="P1888" s="2" t="s">
        <v>5288</v>
      </c>
      <c r="Q1888" s="2" t="str">
        <f t="shared" si="15"/>
        <v>Bill Title: Relative to the net metering cap - Bill Description: For legislation relative to the net metering cap. Telecommunications, Utilities and Energy.</v>
      </c>
      <c r="R1888" s="2" t="s">
        <v>5289</v>
      </c>
      <c r="S1888" s="2" t="s">
        <v>44</v>
      </c>
    </row>
    <row r="1889" ht="15.75" customHeight="1">
      <c r="A1889" s="2" t="s">
        <v>5179</v>
      </c>
      <c r="B1889" s="2" t="s">
        <v>5180</v>
      </c>
      <c r="C1889" s="2" t="s">
        <v>4754</v>
      </c>
      <c r="D1889" s="2" t="s">
        <v>4754</v>
      </c>
      <c r="E1889" s="2" t="s">
        <v>4755</v>
      </c>
      <c r="F1889" s="2" t="s">
        <v>5290</v>
      </c>
      <c r="G1889" s="2" t="s">
        <v>19</v>
      </c>
      <c r="I1889" s="2">
        <v>18.0</v>
      </c>
      <c r="K1889" s="2" t="s">
        <v>5182</v>
      </c>
      <c r="L1889" s="2"/>
      <c r="M1889" s="2" t="s">
        <v>5266</v>
      </c>
      <c r="N1889" s="2" t="s">
        <v>5291</v>
      </c>
      <c r="O1889" s="2" t="s">
        <v>5292</v>
      </c>
      <c r="P1889" s="2" t="s">
        <v>2721</v>
      </c>
      <c r="Q1889" s="2" t="str">
        <f t="shared" si="15"/>
        <v>Bill Title: Fueling job creation through energy efficiency - Bill Description: For legislation to fuel job creation through energy efficiency . Economic Development and Emerging Technologies.</v>
      </c>
      <c r="R1889" s="2" t="s">
        <v>5293</v>
      </c>
      <c r="S1889" s="2" t="s">
        <v>145</v>
      </c>
    </row>
    <row r="1890" ht="15.75" customHeight="1">
      <c r="A1890" s="2" t="s">
        <v>5179</v>
      </c>
      <c r="B1890" s="2" t="s">
        <v>5180</v>
      </c>
      <c r="C1890" s="2" t="s">
        <v>4754</v>
      </c>
      <c r="D1890" s="2" t="s">
        <v>4754</v>
      </c>
      <c r="E1890" s="2" t="s">
        <v>4755</v>
      </c>
      <c r="F1890" s="2" t="s">
        <v>5294</v>
      </c>
      <c r="G1890" s="2" t="s">
        <v>19</v>
      </c>
      <c r="I1890" s="2">
        <v>18.0</v>
      </c>
      <c r="K1890" s="2" t="s">
        <v>5182</v>
      </c>
      <c r="L1890" s="2"/>
      <c r="M1890" s="2" t="s">
        <v>5295</v>
      </c>
      <c r="N1890" s="2" t="s">
        <v>5296</v>
      </c>
      <c r="O1890" s="2" t="s">
        <v>63</v>
      </c>
      <c r="P1890" s="2" t="s">
        <v>5297</v>
      </c>
      <c r="Q1890" s="2" t="str">
        <f t="shared" si="15"/>
        <v>Bill Title: Relative to energy supply competition - Bill Description: For legislation relative to energy supply competition. Telecommunications, Utilities and Energy.</v>
      </c>
      <c r="R1890" s="2" t="s">
        <v>5298</v>
      </c>
      <c r="S1890" s="2" t="s">
        <v>65</v>
      </c>
    </row>
    <row r="1891" ht="15.75" customHeight="1">
      <c r="A1891" s="2" t="s">
        <v>5179</v>
      </c>
      <c r="B1891" s="2" t="s">
        <v>5180</v>
      </c>
      <c r="C1891" s="2" t="s">
        <v>4754</v>
      </c>
      <c r="D1891" s="2" t="s">
        <v>4754</v>
      </c>
      <c r="E1891" s="2" t="s">
        <v>4755</v>
      </c>
      <c r="F1891" s="2" t="s">
        <v>5299</v>
      </c>
      <c r="G1891" s="2" t="s">
        <v>19</v>
      </c>
      <c r="I1891" s="2">
        <v>17.0</v>
      </c>
      <c r="K1891" s="2" t="s">
        <v>5182</v>
      </c>
      <c r="L1891" s="2"/>
      <c r="M1891" s="2" t="s">
        <v>5300</v>
      </c>
      <c r="N1891" s="2" t="s">
        <v>5301</v>
      </c>
      <c r="O1891" s="2" t="s">
        <v>35</v>
      </c>
      <c r="P1891" s="2" t="s">
        <v>5302</v>
      </c>
      <c r="Q1891" s="2" t="str">
        <f t="shared" si="15"/>
        <v>Bill Title: To advance energy storage - Bill Description: For legislation to require the Department of Energy Resources to establish certain statewide energy storage deployment targets. Telecommunications, Utilities and Energy.</v>
      </c>
      <c r="R1891" s="2" t="s">
        <v>5303</v>
      </c>
      <c r="S1891" s="2" t="s">
        <v>31</v>
      </c>
    </row>
    <row r="1892" ht="15.75" customHeight="1">
      <c r="A1892" s="2" t="s">
        <v>5179</v>
      </c>
      <c r="B1892" s="2" t="s">
        <v>5180</v>
      </c>
      <c r="C1892" s="2" t="s">
        <v>4754</v>
      </c>
      <c r="D1892" s="2" t="s">
        <v>4754</v>
      </c>
      <c r="E1892" s="2" t="s">
        <v>4755</v>
      </c>
      <c r="F1892" s="2" t="s">
        <v>5304</v>
      </c>
      <c r="G1892" s="2" t="s">
        <v>19</v>
      </c>
      <c r="I1892" s="2">
        <v>17.0</v>
      </c>
      <c r="K1892" s="2" t="s">
        <v>5182</v>
      </c>
      <c r="L1892" s="2"/>
      <c r="M1892" s="2" t="s">
        <v>4780</v>
      </c>
      <c r="N1892" s="2" t="s">
        <v>4780</v>
      </c>
      <c r="O1892" s="2" t="s">
        <v>5305</v>
      </c>
      <c r="P1892" s="2" t="s">
        <v>832</v>
      </c>
      <c r="Q1892" s="2" t="str">
        <f t="shared" si="15"/>
        <v>Bill Title: Providing for the establishment of a comprehensive adaptation management plan in response to climate change - Bill Description: Providing for the establishment of a comprehensive adaptation management plan in response to climate change</v>
      </c>
      <c r="R1892" s="2" t="s">
        <v>5306</v>
      </c>
      <c r="S1892" s="2" t="s">
        <v>44</v>
      </c>
    </row>
    <row r="1893" ht="15.75" customHeight="1">
      <c r="A1893" s="2" t="s">
        <v>5179</v>
      </c>
      <c r="B1893" s="2" t="s">
        <v>5180</v>
      </c>
      <c r="C1893" s="2" t="s">
        <v>4754</v>
      </c>
      <c r="D1893" s="2" t="s">
        <v>4754</v>
      </c>
      <c r="E1893" s="2" t="s">
        <v>4755</v>
      </c>
      <c r="F1893" s="2" t="s">
        <v>5307</v>
      </c>
      <c r="G1893" s="2" t="s">
        <v>19</v>
      </c>
      <c r="I1893" s="2">
        <v>17.0</v>
      </c>
      <c r="K1893" s="2" t="s">
        <v>5182</v>
      </c>
      <c r="L1893" s="2"/>
      <c r="M1893" s="2" t="s">
        <v>5308</v>
      </c>
      <c r="N1893" s="2" t="s">
        <v>5309</v>
      </c>
      <c r="O1893" s="2" t="s">
        <v>1265</v>
      </c>
      <c r="P1893" s="2" t="s">
        <v>4290</v>
      </c>
      <c r="Q1893" s="2" t="str">
        <f t="shared" si="15"/>
        <v>Bill Title: To reduce coal burning and use - Bill Description: By Ms. Ehrlich of Marblehead, a petition of Lori A. Ehrlich and others that energy generating facilities constructed or commencing operation on and after January first, two thousand twelve shall not utilize or gasify coal. Telecommunications, Utilities and Energy.</v>
      </c>
      <c r="R1893" s="2" t="s">
        <v>5310</v>
      </c>
    </row>
    <row r="1894" ht="15.75" customHeight="1">
      <c r="A1894" s="2" t="s">
        <v>5179</v>
      </c>
      <c r="B1894" s="2" t="s">
        <v>5180</v>
      </c>
      <c r="C1894" s="2" t="s">
        <v>4754</v>
      </c>
      <c r="D1894" s="2" t="s">
        <v>4754</v>
      </c>
      <c r="E1894" s="2" t="s">
        <v>4755</v>
      </c>
      <c r="F1894" s="2" t="s">
        <v>5311</v>
      </c>
      <c r="G1894" s="2" t="s">
        <v>19</v>
      </c>
      <c r="I1894" s="2">
        <v>16.0</v>
      </c>
      <c r="K1894" s="2" t="s">
        <v>5182</v>
      </c>
      <c r="L1894" s="2"/>
      <c r="M1894" s="2" t="s">
        <v>5312</v>
      </c>
      <c r="N1894" s="2" t="s">
        <v>5313</v>
      </c>
      <c r="O1894" s="2" t="s">
        <v>143</v>
      </c>
      <c r="P1894" s="2" t="s">
        <v>2417</v>
      </c>
      <c r="Q1894" s="2" t="str">
        <f t="shared" si="15"/>
        <v>Bill Title: Relative to expanding energy efficiency in the commonwealth. - Bill Description: Expanding energy efficiency for certain electrical products</v>
      </c>
      <c r="R1894" s="2" t="s">
        <v>5314</v>
      </c>
    </row>
    <row r="1895" ht="15.75" customHeight="1">
      <c r="A1895" s="2" t="s">
        <v>5179</v>
      </c>
      <c r="B1895" s="2" t="s">
        <v>5180</v>
      </c>
      <c r="C1895" s="2" t="s">
        <v>4754</v>
      </c>
      <c r="D1895" s="2" t="s">
        <v>4754</v>
      </c>
      <c r="E1895" s="2" t="s">
        <v>4755</v>
      </c>
      <c r="F1895" s="2" t="s">
        <v>5315</v>
      </c>
      <c r="G1895" s="2" t="s">
        <v>19</v>
      </c>
      <c r="I1895" s="2">
        <v>15.0</v>
      </c>
      <c r="K1895" s="2" t="s">
        <v>5182</v>
      </c>
      <c r="L1895" s="2"/>
      <c r="M1895" s="2" t="s">
        <v>5316</v>
      </c>
      <c r="N1895" s="2" t="s">
        <v>5316</v>
      </c>
      <c r="O1895" s="2" t="s">
        <v>4760</v>
      </c>
      <c r="P1895" s="2" t="s">
        <v>5014</v>
      </c>
      <c r="Q1895" s="2" t="str">
        <f t="shared" si="15"/>
        <v>Bill Title: The Committee of Conference on the disagreeing votes of the two branches with reference to the Senate further amendment of the Senate Bill relative to solar energy (Senate, No. 1979, amended), reports that the House recede from its non-concurrence with the Senate in its further amendment (striking out all after the enacting clause and inserting in place thereof the text of Senate document numbered 2058) and concur therein with a still further amendment by striking all after the enacting clause and inserting in place thereof the text of House document numbered 4173; and that the Senate concur in the still further amendment. April 5, 2016. - Bill Description: The Committee of Conference on the disagreeing votes of the two branches with reference to the Senate further amendment of the Senate Bill relative to solar energy (Senate, No. 1979, amended), reports that the House recede from its non-concurrence with the Senate in its further amendment (striking out all after the enacting clause and inserting in place thereof the text of Senate document numbered 2058) and concur therein with a still further amendment by striking all after the enacting clause and inserting in place thereof the text of House document numbered 4173; and that the Senate concur in the still further amendment. April 5, 2016.</v>
      </c>
      <c r="R1895" s="2" t="s">
        <v>5317</v>
      </c>
      <c r="S1895" s="2" t="s">
        <v>172</v>
      </c>
    </row>
    <row r="1896" ht="15.75" customHeight="1">
      <c r="A1896" s="2" t="s">
        <v>5179</v>
      </c>
      <c r="B1896" s="2" t="s">
        <v>5180</v>
      </c>
      <c r="C1896" s="2" t="s">
        <v>4754</v>
      </c>
      <c r="D1896" s="2" t="s">
        <v>4754</v>
      </c>
      <c r="E1896" s="2" t="s">
        <v>4755</v>
      </c>
      <c r="F1896" s="2" t="s">
        <v>5318</v>
      </c>
      <c r="G1896" s="2" t="s">
        <v>19</v>
      </c>
      <c r="I1896" s="2">
        <v>15.0</v>
      </c>
      <c r="K1896" s="2" t="s">
        <v>5182</v>
      </c>
      <c r="L1896" s="2"/>
      <c r="M1896" s="2" t="s">
        <v>5319</v>
      </c>
      <c r="N1896" s="2" t="s">
        <v>5320</v>
      </c>
      <c r="O1896" s="2" t="s">
        <v>1248</v>
      </c>
      <c r="P1896" s="2" t="s">
        <v>5321</v>
      </c>
      <c r="Q1896" s="2" t="str">
        <f t="shared" si="15"/>
        <v>Bill Title: Relative to net metering for on-site renewable energy facilities - Bill Description: Relative to net metering for on-site renewable energy facilities. Telecommunications, Utilities and Energy.</v>
      </c>
      <c r="R1896" s="2" t="s">
        <v>5322</v>
      </c>
      <c r="S1896" s="2" t="s">
        <v>44</v>
      </c>
    </row>
    <row r="1897" ht="15.75" customHeight="1">
      <c r="A1897" s="2" t="s">
        <v>5179</v>
      </c>
      <c r="B1897" s="2" t="s">
        <v>5180</v>
      </c>
      <c r="C1897" s="2" t="s">
        <v>4754</v>
      </c>
      <c r="D1897" s="2" t="s">
        <v>4754</v>
      </c>
      <c r="E1897" s="2" t="s">
        <v>4755</v>
      </c>
      <c r="F1897" s="2" t="s">
        <v>5323</v>
      </c>
      <c r="G1897" s="2" t="s">
        <v>19</v>
      </c>
      <c r="I1897" s="2">
        <v>14.0</v>
      </c>
      <c r="K1897" s="2" t="s">
        <v>5182</v>
      </c>
      <c r="L1897" s="2"/>
      <c r="M1897" s="2" t="s">
        <v>5324</v>
      </c>
      <c r="N1897" s="2" t="s">
        <v>5325</v>
      </c>
      <c r="O1897" s="2" t="s">
        <v>555</v>
      </c>
      <c r="P1897" s="2" t="s">
        <v>36</v>
      </c>
      <c r="Q1897" s="2" t="str">
        <f t="shared" si="15"/>
        <v>Bill Title: Relative to enhancing reliability of renewable resources in the Commonwealth - Bill Description: Relative to enhancing reliability of renewable resources in the Commonwealth. Telecommunications, Utilities and Energy.</v>
      </c>
      <c r="R1897" s="2" t="s">
        <v>5326</v>
      </c>
      <c r="S1897" s="2" t="s">
        <v>31</v>
      </c>
    </row>
    <row r="1898" ht="15.75" customHeight="1">
      <c r="A1898" s="2" t="s">
        <v>5179</v>
      </c>
      <c r="B1898" s="2" t="s">
        <v>5180</v>
      </c>
      <c r="C1898" s="2" t="s">
        <v>4754</v>
      </c>
      <c r="D1898" s="2" t="s">
        <v>4754</v>
      </c>
      <c r="E1898" s="2" t="s">
        <v>4755</v>
      </c>
      <c r="F1898" s="2" t="s">
        <v>5327</v>
      </c>
      <c r="G1898" s="2" t="s">
        <v>19</v>
      </c>
      <c r="I1898" s="2">
        <v>14.0</v>
      </c>
      <c r="K1898" s="2" t="s">
        <v>5182</v>
      </c>
      <c r="L1898" s="2"/>
      <c r="M1898" s="2" t="s">
        <v>5207</v>
      </c>
      <c r="N1898" s="2" t="s">
        <v>5240</v>
      </c>
      <c r="O1898" s="2" t="s">
        <v>1279</v>
      </c>
      <c r="P1898" s="2" t="s">
        <v>73</v>
      </c>
      <c r="Q1898" s="2" t="str">
        <f t="shared" si="15"/>
        <v>Bill Title: Relative to net metering - Bill Description: For legislation relative to net metering. Telecommunications, Utilities and Energy.</v>
      </c>
      <c r="R1898" s="2" t="s">
        <v>5328</v>
      </c>
      <c r="S1898" s="2" t="s">
        <v>44</v>
      </c>
    </row>
    <row r="1899" ht="15.75" customHeight="1">
      <c r="A1899" s="2" t="s">
        <v>5179</v>
      </c>
      <c r="B1899" s="2" t="s">
        <v>5180</v>
      </c>
      <c r="C1899" s="2" t="s">
        <v>4754</v>
      </c>
      <c r="D1899" s="2" t="s">
        <v>4754</v>
      </c>
      <c r="E1899" s="2" t="s">
        <v>4755</v>
      </c>
      <c r="F1899" s="2" t="s">
        <v>5329</v>
      </c>
      <c r="G1899" s="2" t="s">
        <v>19</v>
      </c>
      <c r="I1899" s="2">
        <v>13.0</v>
      </c>
      <c r="K1899" s="2" t="s">
        <v>5182</v>
      </c>
      <c r="L1899" s="2"/>
      <c r="M1899" s="2" t="s">
        <v>5330</v>
      </c>
      <c r="N1899" s="2" t="s">
        <v>5330</v>
      </c>
      <c r="O1899" s="2" t="s">
        <v>597</v>
      </c>
      <c r="P1899" s="2" t="s">
        <v>478</v>
      </c>
      <c r="Q1899" s="2" t="str">
        <f t="shared" si="15"/>
        <v>Bill Title: That energy generating facilities constructed or commencing operation on and after January first, two thousand ten shall not utilize or gasify coal - Bill Description: That energy generating facilities constructed or commencing operation on and after January first, two thousand ten shall not utilize or gasify coal</v>
      </c>
      <c r="R1899" s="2" t="s">
        <v>5331</v>
      </c>
    </row>
    <row r="1900" ht="15.75" customHeight="1">
      <c r="A1900" s="2" t="s">
        <v>5179</v>
      </c>
      <c r="B1900" s="2" t="s">
        <v>5180</v>
      </c>
      <c r="C1900" s="2" t="s">
        <v>4754</v>
      </c>
      <c r="D1900" s="2" t="s">
        <v>4754</v>
      </c>
      <c r="E1900" s="2" t="s">
        <v>4755</v>
      </c>
      <c r="F1900" s="2" t="s">
        <v>5332</v>
      </c>
      <c r="G1900" s="2" t="s">
        <v>19</v>
      </c>
      <c r="I1900" s="2">
        <v>12.0</v>
      </c>
      <c r="K1900" s="2" t="s">
        <v>5182</v>
      </c>
      <c r="L1900" s="2"/>
      <c r="M1900" s="2" t="s">
        <v>5333</v>
      </c>
      <c r="N1900" s="2" t="s">
        <v>5334</v>
      </c>
      <c r="O1900" s="2" t="s">
        <v>1279</v>
      </c>
      <c r="P1900" s="2" t="s">
        <v>90</v>
      </c>
      <c r="Q1900" s="2" t="str">
        <f t="shared" si="15"/>
        <v>Bill Title: Reducing the cost of solar power through increased competition - Bill Description: For legislation to reduce the cost of solar power through increased competition. Telecommunications, Utilities and Energy.</v>
      </c>
      <c r="R1900" s="2" t="s">
        <v>5335</v>
      </c>
      <c r="S1900" s="2" t="s">
        <v>44</v>
      </c>
    </row>
    <row r="1901" ht="15.75" customHeight="1">
      <c r="A1901" s="2" t="s">
        <v>5179</v>
      </c>
      <c r="B1901" s="2" t="s">
        <v>5180</v>
      </c>
      <c r="C1901" s="2" t="s">
        <v>4754</v>
      </c>
      <c r="D1901" s="2" t="s">
        <v>4754</v>
      </c>
      <c r="E1901" s="2" t="s">
        <v>4755</v>
      </c>
      <c r="F1901" s="2" t="s">
        <v>5336</v>
      </c>
      <c r="G1901" s="2" t="s">
        <v>19</v>
      </c>
      <c r="I1901" s="2">
        <v>12.0</v>
      </c>
      <c r="K1901" s="2" t="s">
        <v>5182</v>
      </c>
      <c r="L1901" s="2"/>
      <c r="M1901" s="2" t="s">
        <v>5337</v>
      </c>
      <c r="N1901" s="2" t="s">
        <v>5338</v>
      </c>
      <c r="O1901" s="2" t="s">
        <v>143</v>
      </c>
      <c r="P1901" s="2" t="s">
        <v>452</v>
      </c>
      <c r="Q1901" s="2" t="str">
        <f t="shared" si="15"/>
        <v>Bill Title: Relative to expanding resource efficiency in the Commonwealth - Bill Description: For legislation to promote efficiency in the use of certain natural resources. Telecommunications, Utilities and Energy.</v>
      </c>
      <c r="R1901" s="2" t="s">
        <v>5339</v>
      </c>
      <c r="S1901" s="2" t="s">
        <v>287</v>
      </c>
    </row>
    <row r="1902" ht="15.75" customHeight="1">
      <c r="A1902" s="2" t="s">
        <v>5179</v>
      </c>
      <c r="B1902" s="2" t="s">
        <v>5180</v>
      </c>
      <c r="C1902" s="2" t="s">
        <v>4754</v>
      </c>
      <c r="D1902" s="2" t="s">
        <v>4754</v>
      </c>
      <c r="E1902" s="2" t="s">
        <v>4755</v>
      </c>
      <c r="F1902" s="2" t="s">
        <v>5340</v>
      </c>
      <c r="G1902" s="2" t="s">
        <v>19</v>
      </c>
      <c r="I1902" s="2">
        <v>12.0</v>
      </c>
      <c r="K1902" s="2" t="s">
        <v>5182</v>
      </c>
      <c r="L1902" s="2"/>
      <c r="M1902" s="2" t="s">
        <v>5207</v>
      </c>
      <c r="N1902" s="2" t="s">
        <v>5341</v>
      </c>
      <c r="O1902" s="2" t="s">
        <v>1248</v>
      </c>
      <c r="P1902" s="2" t="s">
        <v>367</v>
      </c>
      <c r="Q1902" s="2" t="str">
        <f t="shared" si="15"/>
        <v>Bill Title: Relative to net metering - Bill Description: Relative to net metering. Telecommunications, Utilities and Energy.</v>
      </c>
      <c r="R1902" s="2" t="s">
        <v>5342</v>
      </c>
      <c r="S1902" s="2" t="s">
        <v>44</v>
      </c>
    </row>
    <row r="1903" ht="15.75" customHeight="1">
      <c r="A1903" s="2" t="s">
        <v>5179</v>
      </c>
      <c r="B1903" s="2" t="s">
        <v>5180</v>
      </c>
      <c r="C1903" s="2" t="s">
        <v>4754</v>
      </c>
      <c r="D1903" s="2" t="s">
        <v>4754</v>
      </c>
      <c r="E1903" s="2" t="s">
        <v>4755</v>
      </c>
      <c r="F1903" s="2" t="s">
        <v>5343</v>
      </c>
      <c r="G1903" s="2" t="s">
        <v>19</v>
      </c>
      <c r="I1903" s="2">
        <v>12.0</v>
      </c>
      <c r="K1903" s="2" t="s">
        <v>5182</v>
      </c>
      <c r="L1903" s="2"/>
      <c r="M1903" s="2" t="s">
        <v>5207</v>
      </c>
      <c r="N1903" s="2" t="s">
        <v>5344</v>
      </c>
      <c r="O1903" s="2" t="s">
        <v>5345</v>
      </c>
      <c r="P1903" s="2" t="s">
        <v>113</v>
      </c>
      <c r="Q1903" s="2" t="str">
        <f t="shared" si="15"/>
        <v>Bill Title: Relative to net metering - Bill Description: Relativerelative to electricity net metering. Telecommunications, Utilities and Energy.</v>
      </c>
      <c r="R1903" s="2" t="s">
        <v>5346</v>
      </c>
      <c r="S1903" s="2" t="s">
        <v>44</v>
      </c>
    </row>
    <row r="1904" ht="15.75" customHeight="1">
      <c r="A1904" s="2" t="s">
        <v>5179</v>
      </c>
      <c r="B1904" s="2" t="s">
        <v>5180</v>
      </c>
      <c r="C1904" s="2" t="s">
        <v>4754</v>
      </c>
      <c r="D1904" s="2" t="s">
        <v>4754</v>
      </c>
      <c r="E1904" s="2" t="s">
        <v>4755</v>
      </c>
      <c r="F1904" s="2" t="s">
        <v>5347</v>
      </c>
      <c r="G1904" s="2" t="s">
        <v>19</v>
      </c>
      <c r="I1904" s="2">
        <v>11.0</v>
      </c>
      <c r="K1904" s="2" t="s">
        <v>5182</v>
      </c>
      <c r="L1904" s="2"/>
      <c r="M1904" s="2" t="s">
        <v>5348</v>
      </c>
      <c r="N1904" s="2" t="s">
        <v>5348</v>
      </c>
      <c r="O1904" s="2" t="s">
        <v>35</v>
      </c>
      <c r="P1904" s="2" t="s">
        <v>478</v>
      </c>
      <c r="Q1904" s="2" t="str">
        <f t="shared" si="15"/>
        <v>Bill Title: Relative to renewable energy generation on closed landfills - Bill Description: Relative to renewable energy generation on closed landfills</v>
      </c>
      <c r="R1904" s="2" t="s">
        <v>5349</v>
      </c>
    </row>
    <row r="1905" ht="15.75" customHeight="1">
      <c r="A1905" s="2" t="s">
        <v>5179</v>
      </c>
      <c r="B1905" s="2" t="s">
        <v>5180</v>
      </c>
      <c r="C1905" s="2" t="s">
        <v>4754</v>
      </c>
      <c r="D1905" s="2" t="s">
        <v>4754</v>
      </c>
      <c r="E1905" s="2" t="s">
        <v>4755</v>
      </c>
      <c r="F1905" s="2" t="s">
        <v>5350</v>
      </c>
      <c r="G1905" s="2" t="s">
        <v>19</v>
      </c>
      <c r="I1905" s="2">
        <v>10.0</v>
      </c>
      <c r="K1905" s="2" t="s">
        <v>5182</v>
      </c>
      <c r="L1905" s="2"/>
      <c r="M1905" s="2" t="s">
        <v>5351</v>
      </c>
      <c r="N1905" s="2" t="s">
        <v>5352</v>
      </c>
      <c r="O1905" s="2" t="s">
        <v>143</v>
      </c>
      <c r="P1905" s="2" t="s">
        <v>113</v>
      </c>
      <c r="Q1905" s="2" t="str">
        <f t="shared" si="15"/>
        <v>Bill Title: Relative to energy efficiency funds generated by municipal light plants - Bill Description: Relativerelative to energy efficiency funds generated by municipal light plants. Telecommunications, Utilities and Energy.</v>
      </c>
      <c r="R1905" s="2" t="s">
        <v>5353</v>
      </c>
      <c r="S1905" s="2" t="s">
        <v>145</v>
      </c>
    </row>
    <row r="1906" ht="15.75" customHeight="1">
      <c r="A1906" s="2" t="s">
        <v>5179</v>
      </c>
      <c r="B1906" s="2" t="s">
        <v>5180</v>
      </c>
      <c r="C1906" s="2" t="s">
        <v>4754</v>
      </c>
      <c r="D1906" s="2" t="s">
        <v>4754</v>
      </c>
      <c r="E1906" s="2" t="s">
        <v>4755</v>
      </c>
      <c r="F1906" s="2" t="s">
        <v>5354</v>
      </c>
      <c r="G1906" s="2" t="s">
        <v>19</v>
      </c>
      <c r="I1906" s="2">
        <v>10.0</v>
      </c>
      <c r="K1906" s="2" t="s">
        <v>5182</v>
      </c>
      <c r="L1906" s="2"/>
      <c r="M1906" s="2" t="s">
        <v>5207</v>
      </c>
      <c r="N1906" s="2" t="s">
        <v>5240</v>
      </c>
      <c r="O1906" s="2" t="s">
        <v>1279</v>
      </c>
      <c r="P1906" s="2" t="s">
        <v>536</v>
      </c>
      <c r="Q1906" s="2" t="str">
        <f t="shared" si="15"/>
        <v>Bill Title: Relative to net metering - Bill Description: For legislation relative to net metering. Telecommunications, Utilities and Energy.</v>
      </c>
      <c r="R1906" s="2" t="s">
        <v>5355</v>
      </c>
      <c r="S1906" s="2" t="s">
        <v>44</v>
      </c>
    </row>
    <row r="1907" ht="15.75" customHeight="1">
      <c r="A1907" s="2" t="s">
        <v>5179</v>
      </c>
      <c r="B1907" s="2" t="s">
        <v>5180</v>
      </c>
      <c r="C1907" s="2" t="s">
        <v>4754</v>
      </c>
      <c r="D1907" s="2" t="s">
        <v>4754</v>
      </c>
      <c r="E1907" s="2" t="s">
        <v>4755</v>
      </c>
      <c r="F1907" s="2" t="s">
        <v>5356</v>
      </c>
      <c r="G1907" s="2" t="s">
        <v>19</v>
      </c>
      <c r="I1907" s="2">
        <v>10.0</v>
      </c>
      <c r="K1907" s="2" t="s">
        <v>5182</v>
      </c>
      <c r="L1907" s="2"/>
      <c r="M1907" s="2" t="s">
        <v>5357</v>
      </c>
      <c r="N1907" s="2" t="s">
        <v>5358</v>
      </c>
      <c r="O1907" s="2" t="s">
        <v>35</v>
      </c>
      <c r="P1907" s="2" t="s">
        <v>275</v>
      </c>
      <c r="Q1907" s="2" t="str">
        <f t="shared" si="15"/>
        <v>Bill Title: Relative to energy storage systems - Bill Description: For legislation relative to energy storage systems. Telecommunications, Utilities and Energy.</v>
      </c>
      <c r="R1907" s="2" t="s">
        <v>5359</v>
      </c>
      <c r="S1907" s="2" t="s">
        <v>44</v>
      </c>
    </row>
    <row r="1908" ht="15.75" customHeight="1">
      <c r="A1908" s="2" t="s">
        <v>5179</v>
      </c>
      <c r="B1908" s="2" t="s">
        <v>5180</v>
      </c>
      <c r="C1908" s="2" t="s">
        <v>4754</v>
      </c>
      <c r="D1908" s="2" t="s">
        <v>4754</v>
      </c>
      <c r="E1908" s="2" t="s">
        <v>4755</v>
      </c>
      <c r="F1908" s="2" t="s">
        <v>5360</v>
      </c>
      <c r="G1908" s="2" t="s">
        <v>19</v>
      </c>
      <c r="I1908" s="2">
        <v>10.0</v>
      </c>
      <c r="K1908" s="2" t="s">
        <v>5182</v>
      </c>
      <c r="L1908" s="2"/>
      <c r="M1908" s="2" t="s">
        <v>5361</v>
      </c>
      <c r="N1908" s="2" t="s">
        <v>5362</v>
      </c>
      <c r="O1908" s="2" t="s">
        <v>1279</v>
      </c>
      <c r="P1908" s="2" t="s">
        <v>64</v>
      </c>
      <c r="Q1908" s="2" t="str">
        <f t="shared" si="15"/>
        <v>Bill Title: Relative to a long-term, sustainable solar industry - Bill Description: Relativerelative to a long-term, sustainable solar industry.</v>
      </c>
      <c r="R1908" s="2" t="s">
        <v>5363</v>
      </c>
      <c r="S1908" s="2" t="s">
        <v>44</v>
      </c>
    </row>
    <row r="1909" ht="15.75" customHeight="1">
      <c r="A1909" s="2" t="s">
        <v>5179</v>
      </c>
      <c r="B1909" s="2" t="s">
        <v>5180</v>
      </c>
      <c r="C1909" s="2" t="s">
        <v>4754</v>
      </c>
      <c r="D1909" s="2" t="s">
        <v>4754</v>
      </c>
      <c r="E1909" s="2" t="s">
        <v>4755</v>
      </c>
      <c r="F1909" s="2" t="s">
        <v>5364</v>
      </c>
      <c r="G1909" s="2" t="s">
        <v>19</v>
      </c>
      <c r="I1909" s="2">
        <v>10.0</v>
      </c>
      <c r="K1909" s="2" t="s">
        <v>5182</v>
      </c>
      <c r="L1909" s="2"/>
      <c r="M1909" s="2" t="s">
        <v>5365</v>
      </c>
      <c r="N1909" s="2" t="s">
        <v>5366</v>
      </c>
      <c r="O1909" s="2" t="s">
        <v>143</v>
      </c>
      <c r="P1909" s="2" t="s">
        <v>367</v>
      </c>
      <c r="Q1909" s="2" t="str">
        <f t="shared" si="15"/>
        <v>Bill Title: Relative to energy efficiency funds generated by municipal lighting plants - Bill Description: For legislation relative to energy efficiency funds generated by municipal lighting plants. Telecommunications, Utilities and Energy.</v>
      </c>
      <c r="R1909" s="2" t="s">
        <v>5367</v>
      </c>
      <c r="S1909" s="2" t="s">
        <v>145</v>
      </c>
    </row>
    <row r="1910" ht="15.75" customHeight="1">
      <c r="A1910" s="2" t="s">
        <v>5179</v>
      </c>
      <c r="B1910" s="2" t="s">
        <v>5180</v>
      </c>
      <c r="C1910" s="2" t="s">
        <v>4754</v>
      </c>
      <c r="D1910" s="2" t="s">
        <v>4754</v>
      </c>
      <c r="E1910" s="2" t="s">
        <v>4755</v>
      </c>
      <c r="F1910" s="2" t="s">
        <v>5368</v>
      </c>
      <c r="G1910" s="2" t="s">
        <v>19</v>
      </c>
      <c r="I1910" s="2">
        <v>8.0</v>
      </c>
      <c r="K1910" s="2" t="s">
        <v>5182</v>
      </c>
      <c r="L1910" s="2"/>
      <c r="M1910" s="2" t="s">
        <v>5369</v>
      </c>
      <c r="N1910" s="2" t="s">
        <v>5370</v>
      </c>
      <c r="O1910" s="2" t="s">
        <v>332</v>
      </c>
      <c r="P1910" s="2" t="s">
        <v>367</v>
      </c>
      <c r="Q1910" s="2" t="str">
        <f t="shared" si="15"/>
        <v>Bill Title: Relative to solar and wind property tax exemptions - Bill Description: For legislation relative to solar and wind property tax exemptions. Revenue.</v>
      </c>
      <c r="R1910" s="2" t="s">
        <v>5371</v>
      </c>
      <c r="S1910" s="2" t="s">
        <v>145</v>
      </c>
    </row>
    <row r="1911" ht="15.75" customHeight="1">
      <c r="A1911" s="2" t="s">
        <v>5179</v>
      </c>
      <c r="B1911" s="2" t="s">
        <v>5180</v>
      </c>
      <c r="C1911" s="2" t="s">
        <v>4754</v>
      </c>
      <c r="D1911" s="2" t="s">
        <v>4754</v>
      </c>
      <c r="E1911" s="2" t="s">
        <v>4755</v>
      </c>
      <c r="F1911" s="2" t="s">
        <v>5372</v>
      </c>
      <c r="G1911" s="2" t="s">
        <v>19</v>
      </c>
      <c r="I1911" s="2">
        <v>8.0</v>
      </c>
      <c r="K1911" s="2" t="s">
        <v>5182</v>
      </c>
      <c r="L1911" s="2"/>
      <c r="M1911" s="2" t="s">
        <v>5324</v>
      </c>
      <c r="N1911" s="2" t="s">
        <v>5324</v>
      </c>
      <c r="O1911" s="2" t="s">
        <v>3375</v>
      </c>
      <c r="P1911" s="2" t="s">
        <v>367</v>
      </c>
      <c r="Q1911" s="2" t="str">
        <f t="shared" si="15"/>
        <v>Bill Title: Relative to enhancing reliability of renewable resources in the Commonwealth - Bill Description: Relative to enhancing reliability of renewable resources in the Commonwealth</v>
      </c>
      <c r="R1911" s="2" t="s">
        <v>5371</v>
      </c>
      <c r="S1911" s="2" t="s">
        <v>31</v>
      </c>
    </row>
    <row r="1912" ht="15.75" customHeight="1">
      <c r="A1912" s="2" t="s">
        <v>5179</v>
      </c>
      <c r="B1912" s="2" t="s">
        <v>5180</v>
      </c>
      <c r="C1912" s="2" t="s">
        <v>4754</v>
      </c>
      <c r="D1912" s="2" t="s">
        <v>4754</v>
      </c>
      <c r="E1912" s="2" t="s">
        <v>4755</v>
      </c>
      <c r="F1912" s="2" t="s">
        <v>5373</v>
      </c>
      <c r="G1912" s="2" t="s">
        <v>19</v>
      </c>
      <c r="I1912" s="2">
        <v>8.0</v>
      </c>
      <c r="K1912" s="2" t="s">
        <v>5182</v>
      </c>
      <c r="L1912" s="2"/>
      <c r="M1912" s="2" t="s">
        <v>5351</v>
      </c>
      <c r="N1912" s="2" t="s">
        <v>5374</v>
      </c>
      <c r="O1912" s="2" t="s">
        <v>143</v>
      </c>
      <c r="P1912" s="2" t="s">
        <v>367</v>
      </c>
      <c r="Q1912" s="2" t="str">
        <f t="shared" si="15"/>
        <v>Bill Title: Relative to energy efficiency funds generated by municipal light plants - Bill Description: For legislation relative to energy efficiency funds generated by municipal light plants. Telecommunications, Utilities and Energy.</v>
      </c>
      <c r="R1912" s="2" t="s">
        <v>5375</v>
      </c>
      <c r="S1912" s="2" t="s">
        <v>145</v>
      </c>
    </row>
    <row r="1913" ht="15.75" customHeight="1">
      <c r="A1913" s="2" t="s">
        <v>5179</v>
      </c>
      <c r="B1913" s="2" t="s">
        <v>5180</v>
      </c>
      <c r="C1913" s="2" t="s">
        <v>4754</v>
      </c>
      <c r="D1913" s="2" t="s">
        <v>4754</v>
      </c>
      <c r="E1913" s="2" t="s">
        <v>4755</v>
      </c>
      <c r="F1913" s="2" t="s">
        <v>5376</v>
      </c>
      <c r="G1913" s="2" t="s">
        <v>19</v>
      </c>
      <c r="I1913" s="2">
        <v>8.0</v>
      </c>
      <c r="K1913" s="2" t="s">
        <v>5182</v>
      </c>
      <c r="L1913" s="2"/>
      <c r="M1913" s="2" t="s">
        <v>5247</v>
      </c>
      <c r="N1913" s="2" t="s">
        <v>5247</v>
      </c>
      <c r="O1913" s="2" t="s">
        <v>3193</v>
      </c>
      <c r="P1913" s="2" t="s">
        <v>367</v>
      </c>
      <c r="Q1913" s="2" t="str">
        <f t="shared" si="15"/>
        <v>Bill Title: Relative to greenhouse gas emissions standards for municipal lighting plants, for the purpose of promoting the Commonwealth’s goals of reducing greenhouse gas emissions while acknowledging and preserving the statutory scheme of chapter 164 which places municipal lighting plant operations, finances, and rates under local control - Bill Description: Relative to greenhouse gas emissions standards for municipal lighting plants, for the purpose of promoting the Commonwealth’s goals of reducing greenhouse gas emissions while acknowledging and preserving the statutory scheme of chapter 164 which places municipal lighting plant operations, finances, and rates under local control</v>
      </c>
      <c r="R1913" s="2" t="s">
        <v>5371</v>
      </c>
      <c r="S1913" s="2" t="s">
        <v>172</v>
      </c>
    </row>
    <row r="1914" ht="15.75" customHeight="1">
      <c r="A1914" s="2" t="s">
        <v>5179</v>
      </c>
      <c r="B1914" s="2" t="s">
        <v>5180</v>
      </c>
      <c r="C1914" s="2" t="s">
        <v>4754</v>
      </c>
      <c r="D1914" s="2" t="s">
        <v>4754</v>
      </c>
      <c r="E1914" s="2" t="s">
        <v>4755</v>
      </c>
      <c r="F1914" s="2" t="s">
        <v>5377</v>
      </c>
      <c r="G1914" s="2" t="s">
        <v>19</v>
      </c>
      <c r="I1914" s="2">
        <v>8.0</v>
      </c>
      <c r="K1914" s="2" t="s">
        <v>5182</v>
      </c>
      <c r="L1914" s="2"/>
      <c r="M1914" s="2" t="s">
        <v>5378</v>
      </c>
      <c r="N1914" s="2" t="s">
        <v>5379</v>
      </c>
      <c r="O1914" s="2" t="s">
        <v>100</v>
      </c>
      <c r="P1914" s="2" t="s">
        <v>367</v>
      </c>
      <c r="Q1914" s="2" t="str">
        <f t="shared" si="15"/>
        <v>Bill Title: Relative to solar energy generation - Bill Description: For legislation relative to solar energy generation. Telecommunications, Utilities and Energy.</v>
      </c>
      <c r="R1914" s="2" t="s">
        <v>5371</v>
      </c>
    </row>
    <row r="1915" ht="15.75" customHeight="1">
      <c r="A1915" s="2" t="s">
        <v>5179</v>
      </c>
      <c r="B1915" s="2" t="s">
        <v>5180</v>
      </c>
      <c r="C1915" s="2" t="s">
        <v>4754</v>
      </c>
      <c r="D1915" s="2" t="s">
        <v>4754</v>
      </c>
      <c r="E1915" s="2" t="s">
        <v>4755</v>
      </c>
      <c r="F1915" s="2" t="s">
        <v>5380</v>
      </c>
      <c r="G1915" s="2" t="s">
        <v>19</v>
      </c>
      <c r="I1915" s="2">
        <v>8.0</v>
      </c>
      <c r="K1915" s="2" t="s">
        <v>5182</v>
      </c>
      <c r="L1915" s="2"/>
      <c r="M1915" s="2" t="s">
        <v>5378</v>
      </c>
      <c r="N1915" s="2" t="s">
        <v>5378</v>
      </c>
      <c r="O1915" s="2" t="s">
        <v>100</v>
      </c>
      <c r="P1915" s="2" t="s">
        <v>1701</v>
      </c>
      <c r="Q1915" s="2" t="str">
        <f t="shared" si="15"/>
        <v>Bill Title: Relative to solar energy generation - Bill Description: Relative to solar energy generation</v>
      </c>
      <c r="R1915" s="2" t="s">
        <v>5381</v>
      </c>
    </row>
    <row r="1916" ht="15.75" customHeight="1">
      <c r="A1916" s="2" t="s">
        <v>5382</v>
      </c>
      <c r="B1916" s="2" t="s">
        <v>4753</v>
      </c>
      <c r="C1916" s="2" t="s">
        <v>4754</v>
      </c>
      <c r="D1916" s="2" t="s">
        <v>4754</v>
      </c>
      <c r="E1916" s="2" t="s">
        <v>4755</v>
      </c>
      <c r="F1916" s="2" t="s">
        <v>5383</v>
      </c>
      <c r="G1916" s="2" t="s">
        <v>19</v>
      </c>
      <c r="I1916" s="2">
        <v>77.0</v>
      </c>
      <c r="K1916" s="2" t="s">
        <v>5384</v>
      </c>
      <c r="L1916" s="2"/>
      <c r="M1916" s="2" t="s">
        <v>5258</v>
      </c>
      <c r="N1916" s="2" t="s">
        <v>5385</v>
      </c>
      <c r="O1916" s="2" t="s">
        <v>5386</v>
      </c>
      <c r="P1916" s="2" t="s">
        <v>24</v>
      </c>
      <c r="Q1916" s="2" t="str">
        <f t="shared" si="15"/>
        <v>Bill Title: Creating a next-generation roadmap for Massachusetts climate policy - Bill Description: For legislation to create a next-generation roadmap for Massachusetts climate policy. Temporary Ways and Means.</v>
      </c>
      <c r="R1916" s="2" t="s">
        <v>5387</v>
      </c>
      <c r="S1916" s="2" t="s">
        <v>65</v>
      </c>
    </row>
    <row r="1917" ht="15.75" customHeight="1">
      <c r="A1917" s="2" t="s">
        <v>5382</v>
      </c>
      <c r="B1917" s="2" t="s">
        <v>4753</v>
      </c>
      <c r="C1917" s="2" t="s">
        <v>4754</v>
      </c>
      <c r="D1917" s="2" t="s">
        <v>4754</v>
      </c>
      <c r="E1917" s="2" t="s">
        <v>4755</v>
      </c>
      <c r="F1917" s="2" t="s">
        <v>5388</v>
      </c>
      <c r="G1917" s="2" t="s">
        <v>19</v>
      </c>
      <c r="I1917" s="2">
        <v>56.0</v>
      </c>
      <c r="K1917" s="2" t="s">
        <v>5384</v>
      </c>
      <c r="L1917" s="2"/>
      <c r="M1917" s="2" t="s">
        <v>5389</v>
      </c>
      <c r="N1917" s="2" t="s">
        <v>5390</v>
      </c>
      <c r="O1917" s="2" t="s">
        <v>72</v>
      </c>
      <c r="P1917" s="2" t="s">
        <v>367</v>
      </c>
      <c r="Q1917" s="2" t="str">
        <f t="shared" si="15"/>
        <v>Bill Title: To promote a clean energy future - Bill Description: Relative to 2030 and 2040 emissions benchmarks (Senate, No. 479) (the committee on Senate Global Warming and Climate Change having recommended that the bill be amended by substituting a new draft entitled “An Act to promote a clean energy future” (Senate, No. 2302) (also based on Senate, Nos. 477, 478, changed and 1974 and House, No. 3994),-- reports, recommending that the same ought to pass with an amendment substituting a new draft entitled “An Act to promote a clean energy future” (Senate, No. 2545).</v>
      </c>
      <c r="R1917" s="2" t="s">
        <v>5367</v>
      </c>
      <c r="S1917" s="2" t="s">
        <v>65</v>
      </c>
    </row>
    <row r="1918" ht="15.75" customHeight="1">
      <c r="A1918" s="2" t="s">
        <v>5382</v>
      </c>
      <c r="B1918" s="2" t="s">
        <v>4753</v>
      </c>
      <c r="C1918" s="2" t="s">
        <v>4754</v>
      </c>
      <c r="D1918" s="2" t="s">
        <v>4754</v>
      </c>
      <c r="E1918" s="2" t="s">
        <v>4755</v>
      </c>
      <c r="F1918" s="2" t="s">
        <v>5391</v>
      </c>
      <c r="G1918" s="2" t="s">
        <v>19</v>
      </c>
      <c r="I1918" s="2">
        <v>40.0</v>
      </c>
      <c r="K1918" s="2" t="s">
        <v>5384</v>
      </c>
      <c r="L1918" s="2"/>
      <c r="M1918" s="2" t="s">
        <v>5392</v>
      </c>
      <c r="N1918" s="2" t="s">
        <v>4774</v>
      </c>
      <c r="O1918" s="2" t="s">
        <v>72</v>
      </c>
      <c r="P1918" s="2" t="s">
        <v>5393</v>
      </c>
      <c r="Q1918" s="2" t="str">
        <f t="shared" si="15"/>
        <v>Bill Title: Combating climate change - Bill Description: For legislation to combat climate change. Telecommunications, Utilities and Energy.</v>
      </c>
      <c r="R1918" s="2" t="s">
        <v>5394</v>
      </c>
      <c r="S1918" s="2" t="s">
        <v>172</v>
      </c>
    </row>
    <row r="1919" ht="15.75" customHeight="1">
      <c r="A1919" s="2" t="s">
        <v>5382</v>
      </c>
      <c r="B1919" s="2" t="s">
        <v>4753</v>
      </c>
      <c r="C1919" s="2" t="s">
        <v>4754</v>
      </c>
      <c r="D1919" s="2" t="s">
        <v>4754</v>
      </c>
      <c r="E1919" s="2" t="s">
        <v>4755</v>
      </c>
      <c r="F1919" s="2" t="s">
        <v>5395</v>
      </c>
      <c r="G1919" s="2" t="s">
        <v>19</v>
      </c>
      <c r="I1919" s="2">
        <v>39.0</v>
      </c>
      <c r="K1919" s="2" t="s">
        <v>5384</v>
      </c>
      <c r="L1919" s="2"/>
      <c r="M1919" s="2" t="s">
        <v>5396</v>
      </c>
      <c r="N1919" s="2" t="s">
        <v>5397</v>
      </c>
      <c r="O1919" s="2" t="s">
        <v>5398</v>
      </c>
      <c r="P1919" s="2" t="s">
        <v>1114</v>
      </c>
      <c r="Q1919" s="2" t="str">
        <f t="shared" si="15"/>
        <v>Bill Title: To promote green infrastructure and reduce carbon emissions - Bill Description: Relative to the promotion of green infrastructure and reduction of carbon emissions. Telecommunications, Utilities and Energy.</v>
      </c>
      <c r="R1919" s="2" t="s">
        <v>5399</v>
      </c>
      <c r="S1919" s="2" t="s">
        <v>172</v>
      </c>
    </row>
    <row r="1920" ht="15.75" customHeight="1">
      <c r="A1920" s="2" t="s">
        <v>5382</v>
      </c>
      <c r="B1920" s="2" t="s">
        <v>4753</v>
      </c>
      <c r="C1920" s="2" t="s">
        <v>4754</v>
      </c>
      <c r="D1920" s="2" t="s">
        <v>4754</v>
      </c>
      <c r="E1920" s="2" t="s">
        <v>4755</v>
      </c>
      <c r="F1920" s="2" t="s">
        <v>5400</v>
      </c>
      <c r="G1920" s="2" t="s">
        <v>19</v>
      </c>
      <c r="I1920" s="2">
        <v>37.0</v>
      </c>
      <c r="K1920" s="2" t="s">
        <v>5384</v>
      </c>
      <c r="L1920" s="2"/>
      <c r="M1920" s="2" t="s">
        <v>5401</v>
      </c>
      <c r="N1920" s="2" t="s">
        <v>5402</v>
      </c>
      <c r="O1920" s="2" t="s">
        <v>5403</v>
      </c>
      <c r="P1920" s="2" t="s">
        <v>1701</v>
      </c>
      <c r="Q1920" s="2" t="str">
        <f t="shared" si="15"/>
        <v>Bill Title: Re-powering Massachusetts with 100 percent renewable energy - Bill Description: Relative to renewable energy. Telecommunications, Utilities and Energy.</v>
      </c>
      <c r="R1920" s="2" t="s">
        <v>5404</v>
      </c>
      <c r="S1920" s="2" t="s">
        <v>44</v>
      </c>
    </row>
    <row r="1921" ht="15.75" customHeight="1">
      <c r="A1921" s="2" t="s">
        <v>5382</v>
      </c>
      <c r="B1921" s="2" t="s">
        <v>4753</v>
      </c>
      <c r="C1921" s="2" t="s">
        <v>4754</v>
      </c>
      <c r="D1921" s="2" t="s">
        <v>4754</v>
      </c>
      <c r="E1921" s="2" t="s">
        <v>4755</v>
      </c>
      <c r="F1921" s="2" t="s">
        <v>5405</v>
      </c>
      <c r="G1921" s="2" t="s">
        <v>19</v>
      </c>
      <c r="I1921" s="2">
        <v>37.0</v>
      </c>
      <c r="K1921" s="2" t="s">
        <v>5384</v>
      </c>
      <c r="L1921" s="2"/>
      <c r="M1921" s="2" t="s">
        <v>5389</v>
      </c>
      <c r="N1921" s="2" t="s">
        <v>5389</v>
      </c>
      <c r="O1921" s="2" t="s">
        <v>5406</v>
      </c>
      <c r="P1921" s="2" t="s">
        <v>113</v>
      </c>
      <c r="Q1921" s="2" t="str">
        <f t="shared" si="15"/>
        <v>Bill Title: To promote a clean energy future - Bill Description: To promote a clean energy future</v>
      </c>
      <c r="R1921" s="2" t="s">
        <v>5407</v>
      </c>
      <c r="S1921" s="2" t="s">
        <v>65</v>
      </c>
    </row>
    <row r="1922" ht="15.75" customHeight="1">
      <c r="A1922" s="2" t="s">
        <v>5382</v>
      </c>
      <c r="B1922" s="2" t="s">
        <v>4753</v>
      </c>
      <c r="C1922" s="2" t="s">
        <v>4754</v>
      </c>
      <c r="D1922" s="2" t="s">
        <v>4754</v>
      </c>
      <c r="E1922" s="2" t="s">
        <v>4755</v>
      </c>
      <c r="F1922" s="2" t="s">
        <v>5408</v>
      </c>
      <c r="G1922" s="2" t="s">
        <v>19</v>
      </c>
      <c r="I1922" s="2">
        <v>32.0</v>
      </c>
      <c r="K1922" s="2" t="s">
        <v>5384</v>
      </c>
      <c r="L1922" s="2"/>
      <c r="M1922" s="2" t="s">
        <v>5409</v>
      </c>
      <c r="N1922" s="2" t="s">
        <v>5409</v>
      </c>
      <c r="O1922" s="2" t="s">
        <v>2049</v>
      </c>
      <c r="P1922" s="2" t="s">
        <v>5410</v>
      </c>
      <c r="Q1922" s="2" t="str">
        <f t="shared" si="15"/>
        <v>Bill Title: Setting next-generation climate policy - Bill Description: Setting next-generation climate policy</v>
      </c>
      <c r="R1922" s="2" t="s">
        <v>5411</v>
      </c>
      <c r="S1922" s="2" t="s">
        <v>65</v>
      </c>
    </row>
    <row r="1923" ht="15.75" customHeight="1">
      <c r="A1923" s="2" t="s">
        <v>5382</v>
      </c>
      <c r="B1923" s="2" t="s">
        <v>4753</v>
      </c>
      <c r="C1923" s="2" t="s">
        <v>4754</v>
      </c>
      <c r="D1923" s="2" t="s">
        <v>4754</v>
      </c>
      <c r="E1923" s="2" t="s">
        <v>4755</v>
      </c>
      <c r="F1923" s="2" t="s">
        <v>5412</v>
      </c>
      <c r="G1923" s="2" t="s">
        <v>19</v>
      </c>
      <c r="I1923" s="2">
        <v>31.0</v>
      </c>
      <c r="K1923" s="2" t="s">
        <v>5384</v>
      </c>
      <c r="L1923" s="2"/>
      <c r="M1923" s="2" t="s">
        <v>4893</v>
      </c>
      <c r="N1923" s="2" t="s">
        <v>5413</v>
      </c>
      <c r="O1923" s="2" t="s">
        <v>72</v>
      </c>
      <c r="P1923" s="2" t="s">
        <v>215</v>
      </c>
      <c r="Q1923" s="2" t="str">
        <f t="shared" si="15"/>
        <v>Bill Title: Relative to 2030 and 2040 emissions benchmarks - Bill Description: For legislation relative to 2030 and 2040 emissions benchmarks. Environment, Natural Resources and Agriculture.</v>
      </c>
      <c r="R1923" s="2" t="s">
        <v>5414</v>
      </c>
      <c r="S1923" s="2" t="s">
        <v>172</v>
      </c>
    </row>
    <row r="1924" ht="15.75" customHeight="1">
      <c r="A1924" s="2" t="s">
        <v>5382</v>
      </c>
      <c r="B1924" s="2" t="s">
        <v>4753</v>
      </c>
      <c r="C1924" s="2" t="s">
        <v>4754</v>
      </c>
      <c r="D1924" s="2" t="s">
        <v>4754</v>
      </c>
      <c r="E1924" s="2" t="s">
        <v>4755</v>
      </c>
      <c r="F1924" s="2" t="s">
        <v>5415</v>
      </c>
      <c r="G1924" s="2" t="s">
        <v>19</v>
      </c>
      <c r="I1924" s="2">
        <v>30.0</v>
      </c>
      <c r="K1924" s="2" t="s">
        <v>5384</v>
      </c>
      <c r="L1924" s="2"/>
      <c r="M1924" s="2" t="s">
        <v>5389</v>
      </c>
      <c r="N1924" s="2" t="s">
        <v>5416</v>
      </c>
      <c r="O1924" s="2" t="s">
        <v>5417</v>
      </c>
      <c r="P1924" s="2" t="s">
        <v>52</v>
      </c>
      <c r="Q1924" s="2" t="str">
        <f t="shared" si="15"/>
        <v>Bill Title: To promote a clean energy future - Bill Description: Relative to 2030 and 2040 emissions benchmarks (Senate, No. 479); reports, recommending that the same ought to pass with an amendment substituting a new draft entitled “An Act to promote a clean energy future” (Senate, No. 2302) (also based on Senate, Nos. 477, 478, changed and 1974 and House, No. 3994)</v>
      </c>
      <c r="R1924" s="2" t="s">
        <v>5418</v>
      </c>
      <c r="S1924" s="2" t="s">
        <v>65</v>
      </c>
    </row>
    <row r="1925" ht="15.75" customHeight="1">
      <c r="A1925" s="2" t="s">
        <v>5382</v>
      </c>
      <c r="B1925" s="2" t="s">
        <v>4753</v>
      </c>
      <c r="C1925" s="2" t="s">
        <v>4754</v>
      </c>
      <c r="D1925" s="2" t="s">
        <v>4754</v>
      </c>
      <c r="E1925" s="2" t="s">
        <v>4755</v>
      </c>
      <c r="F1925" s="2" t="s">
        <v>5419</v>
      </c>
      <c r="G1925" s="2" t="s">
        <v>19</v>
      </c>
      <c r="I1925" s="2">
        <v>29.0</v>
      </c>
      <c r="K1925" s="2" t="s">
        <v>5384</v>
      </c>
      <c r="L1925" s="2"/>
      <c r="M1925" s="2" t="s">
        <v>5420</v>
      </c>
      <c r="N1925" s="2" t="s">
        <v>5421</v>
      </c>
      <c r="O1925" s="2" t="s">
        <v>5422</v>
      </c>
      <c r="P1925" s="2" t="s">
        <v>5423</v>
      </c>
      <c r="Q1925" s="2" t="str">
        <f t="shared" si="15"/>
        <v>Bill Title: Creating 21st Century Massachusetts Clean Energy Jobs - Bill Description: For legislation to create 21st Century Massachusetts Clean Energy Jobs. Telecommunications, Utilities and Energy.</v>
      </c>
      <c r="R1925" s="2" t="s">
        <v>5424</v>
      </c>
      <c r="S1925" s="2" t="s">
        <v>65</v>
      </c>
    </row>
    <row r="1926" ht="15.75" customHeight="1">
      <c r="A1926" s="2" t="s">
        <v>5382</v>
      </c>
      <c r="B1926" s="2" t="s">
        <v>4753</v>
      </c>
      <c r="C1926" s="2" t="s">
        <v>4754</v>
      </c>
      <c r="D1926" s="2" t="s">
        <v>4754</v>
      </c>
      <c r="E1926" s="2" t="s">
        <v>4755</v>
      </c>
      <c r="F1926" s="2" t="s">
        <v>5425</v>
      </c>
      <c r="G1926" s="2" t="s">
        <v>19</v>
      </c>
      <c r="I1926" s="2">
        <v>28.0</v>
      </c>
      <c r="K1926" s="2" t="s">
        <v>5384</v>
      </c>
      <c r="L1926" s="2"/>
      <c r="M1926" s="2" t="s">
        <v>5426</v>
      </c>
      <c r="N1926" s="2" t="s">
        <v>5427</v>
      </c>
      <c r="O1926" s="2" t="s">
        <v>5428</v>
      </c>
      <c r="P1926" s="2" t="s">
        <v>5429</v>
      </c>
      <c r="Q1926" s="2" t="str">
        <f t="shared" si="15"/>
        <v>Bill Title: To secure a clean energy future - Bill Description: For legislation to secure a clean energy future. Telecommunications, Utilities and Energy.</v>
      </c>
      <c r="R1926" s="2" t="s">
        <v>5430</v>
      </c>
      <c r="S1926" s="2" t="s">
        <v>172</v>
      </c>
    </row>
    <row r="1927" ht="15.75" customHeight="1">
      <c r="A1927" s="2" t="s">
        <v>5382</v>
      </c>
      <c r="B1927" s="2" t="s">
        <v>4753</v>
      </c>
      <c r="C1927" s="2" t="s">
        <v>4754</v>
      </c>
      <c r="D1927" s="2" t="s">
        <v>4754</v>
      </c>
      <c r="E1927" s="2" t="s">
        <v>4755</v>
      </c>
      <c r="F1927" s="2" t="s">
        <v>5431</v>
      </c>
      <c r="G1927" s="2" t="s">
        <v>19</v>
      </c>
      <c r="I1927" s="2">
        <v>26.0</v>
      </c>
      <c r="K1927" s="2" t="s">
        <v>5384</v>
      </c>
      <c r="L1927" s="2"/>
      <c r="M1927" s="2" t="s">
        <v>5432</v>
      </c>
      <c r="N1927" s="2" t="s">
        <v>5433</v>
      </c>
      <c r="O1927" s="2" t="s">
        <v>512</v>
      </c>
      <c r="P1927" s="2" t="s">
        <v>5434</v>
      </c>
      <c r="Q1927" s="2" t="str">
        <f t="shared" si="15"/>
        <v>Bill Title: To create a 2050 roadmap to a clean and thriving commonwealth - Bill Description: For legislation to address climate protection, green economy and global warming solutions. Environment, Natural Resources and Agriculture.</v>
      </c>
      <c r="R1927" s="2" t="s">
        <v>5435</v>
      </c>
      <c r="S1927" s="2" t="s">
        <v>172</v>
      </c>
    </row>
    <row r="1928" ht="15.75" customHeight="1">
      <c r="A1928" s="2" t="s">
        <v>5382</v>
      </c>
      <c r="B1928" s="2" t="s">
        <v>4753</v>
      </c>
      <c r="C1928" s="2" t="s">
        <v>4754</v>
      </c>
      <c r="D1928" s="2" t="s">
        <v>4754</v>
      </c>
      <c r="E1928" s="2" t="s">
        <v>4755</v>
      </c>
      <c r="F1928" s="2" t="s">
        <v>5436</v>
      </c>
      <c r="G1928" s="2" t="s">
        <v>19</v>
      </c>
      <c r="I1928" s="2">
        <v>25.0</v>
      </c>
      <c r="K1928" s="2" t="s">
        <v>5384</v>
      </c>
      <c r="L1928" s="2"/>
      <c r="M1928" s="2" t="s">
        <v>4780</v>
      </c>
      <c r="N1928" s="2" t="s">
        <v>4780</v>
      </c>
      <c r="O1928" s="2" t="s">
        <v>5437</v>
      </c>
      <c r="P1928" s="2" t="s">
        <v>184</v>
      </c>
      <c r="Q1928" s="2" t="str">
        <f t="shared" si="15"/>
        <v>Bill Title: Providing for the establishment of a comprehensive adaptation management plan in response to climate change - Bill Description: Providing for the establishment of a comprehensive adaptation management plan in response to climate change</v>
      </c>
      <c r="R1928" s="2" t="s">
        <v>5438</v>
      </c>
      <c r="S1928" s="2" t="s">
        <v>44</v>
      </c>
    </row>
    <row r="1929" ht="15.75" customHeight="1">
      <c r="A1929" s="2" t="s">
        <v>5382</v>
      </c>
      <c r="B1929" s="2" t="s">
        <v>4753</v>
      </c>
      <c r="C1929" s="2" t="s">
        <v>4754</v>
      </c>
      <c r="D1929" s="2" t="s">
        <v>4754</v>
      </c>
      <c r="E1929" s="2" t="s">
        <v>4755</v>
      </c>
      <c r="F1929" s="2" t="s">
        <v>5439</v>
      </c>
      <c r="G1929" s="2" t="s">
        <v>19</v>
      </c>
      <c r="I1929" s="2">
        <v>25.0</v>
      </c>
      <c r="K1929" s="2" t="s">
        <v>5384</v>
      </c>
      <c r="L1929" s="2"/>
      <c r="M1929" s="2" t="s">
        <v>5440</v>
      </c>
      <c r="N1929" s="2" t="s">
        <v>5441</v>
      </c>
      <c r="O1929" s="2" t="s">
        <v>5442</v>
      </c>
      <c r="P1929" s="2" t="s">
        <v>673</v>
      </c>
      <c r="Q1929" s="2" t="str">
        <f t="shared" si="15"/>
        <v>Bill Title: To increase the renewable portfolio standard and ensure compliance with the Global Warming Solutions Act - Bill Description: Relative to compliance with the Global Warming Solutions Act. Telecommunications, Utilities and Energy.</v>
      </c>
      <c r="R1929" s="2" t="s">
        <v>5443</v>
      </c>
      <c r="S1929" s="2" t="s">
        <v>44</v>
      </c>
    </row>
    <row r="1930" ht="15.75" customHeight="1">
      <c r="A1930" s="2" t="s">
        <v>5382</v>
      </c>
      <c r="B1930" s="2" t="s">
        <v>4753</v>
      </c>
      <c r="C1930" s="2" t="s">
        <v>4754</v>
      </c>
      <c r="D1930" s="2" t="s">
        <v>4754</v>
      </c>
      <c r="E1930" s="2" t="s">
        <v>4755</v>
      </c>
      <c r="F1930" s="2" t="s">
        <v>5444</v>
      </c>
      <c r="G1930" s="2" t="s">
        <v>19</v>
      </c>
      <c r="I1930" s="2">
        <v>23.0</v>
      </c>
      <c r="K1930" s="2" t="s">
        <v>5384</v>
      </c>
      <c r="L1930" s="2"/>
      <c r="M1930" s="2" t="s">
        <v>5409</v>
      </c>
      <c r="N1930" s="2" t="s">
        <v>5409</v>
      </c>
      <c r="O1930" s="2" t="s">
        <v>342</v>
      </c>
      <c r="P1930" s="2" t="s">
        <v>5445</v>
      </c>
      <c r="Q1930" s="2" t="str">
        <f t="shared" si="15"/>
        <v>Bill Title: Setting next-generation climate policy - Bill Description: Setting next-generation climate policy</v>
      </c>
      <c r="R1930" s="2" t="s">
        <v>5446</v>
      </c>
      <c r="S1930" s="2" t="s">
        <v>65</v>
      </c>
    </row>
    <row r="1931" ht="15.75" customHeight="1">
      <c r="A1931" s="2" t="s">
        <v>5382</v>
      </c>
      <c r="B1931" s="2" t="s">
        <v>4753</v>
      </c>
      <c r="C1931" s="2" t="s">
        <v>4754</v>
      </c>
      <c r="D1931" s="2" t="s">
        <v>4754</v>
      </c>
      <c r="E1931" s="2" t="s">
        <v>4755</v>
      </c>
      <c r="F1931" s="2" t="s">
        <v>5447</v>
      </c>
      <c r="G1931" s="2" t="s">
        <v>19</v>
      </c>
      <c r="I1931" s="2">
        <v>20.0</v>
      </c>
      <c r="K1931" s="2" t="s">
        <v>5384</v>
      </c>
      <c r="L1931" s="2"/>
      <c r="M1931" s="2" t="s">
        <v>5448</v>
      </c>
      <c r="N1931" s="2" t="s">
        <v>5448</v>
      </c>
      <c r="O1931" s="2" t="s">
        <v>51</v>
      </c>
      <c r="P1931" s="2" t="s">
        <v>144</v>
      </c>
      <c r="Q1931" s="2" t="str">
        <f t="shared" si="15"/>
        <v>Bill Title: To increase renewable energy and reduce high-cost peak hours - Bill Description: To increase renewable energy and reduce high-cost peak hours</v>
      </c>
      <c r="R1931" s="2" t="s">
        <v>5449</v>
      </c>
      <c r="S1931" s="2" t="s">
        <v>44</v>
      </c>
    </row>
    <row r="1932" ht="15.75" customHeight="1">
      <c r="A1932" s="2" t="s">
        <v>5382</v>
      </c>
      <c r="B1932" s="2" t="s">
        <v>4753</v>
      </c>
      <c r="C1932" s="2" t="s">
        <v>4754</v>
      </c>
      <c r="D1932" s="2" t="s">
        <v>4754</v>
      </c>
      <c r="E1932" s="2" t="s">
        <v>4755</v>
      </c>
      <c r="F1932" s="2" t="s">
        <v>5450</v>
      </c>
      <c r="G1932" s="2" t="s">
        <v>19</v>
      </c>
      <c r="I1932" s="2">
        <v>18.0</v>
      </c>
      <c r="K1932" s="2" t="s">
        <v>5384</v>
      </c>
      <c r="L1932" s="2"/>
      <c r="M1932" s="2" t="s">
        <v>4758</v>
      </c>
      <c r="N1932" s="2" t="s">
        <v>4758</v>
      </c>
      <c r="O1932" s="2" t="s">
        <v>5451</v>
      </c>
      <c r="P1932" s="2" t="s">
        <v>5452</v>
      </c>
      <c r="Q1932" s="2" t="str">
        <f t="shared" si="15"/>
        <v>Bill Title: Relative to GreenWorks - Bill Description: Relative to GreenWorks</v>
      </c>
      <c r="R1932" s="2"/>
      <c r="S1932" s="2" t="s">
        <v>145</v>
      </c>
    </row>
    <row r="1933" ht="15.75" customHeight="1">
      <c r="A1933" s="2" t="s">
        <v>5382</v>
      </c>
      <c r="B1933" s="2" t="s">
        <v>4753</v>
      </c>
      <c r="C1933" s="2" t="s">
        <v>4754</v>
      </c>
      <c r="D1933" s="2" t="s">
        <v>4754</v>
      </c>
      <c r="E1933" s="2" t="s">
        <v>4755</v>
      </c>
      <c r="F1933" s="2" t="s">
        <v>5453</v>
      </c>
      <c r="G1933" s="2" t="s">
        <v>19</v>
      </c>
      <c r="I1933" s="2">
        <v>18.0</v>
      </c>
      <c r="K1933" s="2" t="s">
        <v>5384</v>
      </c>
      <c r="L1933" s="2"/>
      <c r="M1933" s="2" t="s">
        <v>5454</v>
      </c>
      <c r="N1933" s="2" t="s">
        <v>5455</v>
      </c>
      <c r="O1933" s="2" t="s">
        <v>51</v>
      </c>
      <c r="P1933" s="2" t="s">
        <v>101</v>
      </c>
      <c r="Q1933" s="2" t="str">
        <f t="shared" si="15"/>
        <v>Bill Title: Relative to enhancing RPS standards - Bill Description: For legislation relative to enhancing RPS standards. Telecommunications, Utilities and Energy.</v>
      </c>
      <c r="R1933" s="2" t="s">
        <v>5456</v>
      </c>
      <c r="S1933" s="2" t="s">
        <v>44</v>
      </c>
    </row>
    <row r="1934" ht="15.75" customHeight="1">
      <c r="A1934" s="2" t="s">
        <v>5382</v>
      </c>
      <c r="B1934" s="2" t="s">
        <v>4753</v>
      </c>
      <c r="C1934" s="2" t="s">
        <v>4754</v>
      </c>
      <c r="D1934" s="2" t="s">
        <v>4754</v>
      </c>
      <c r="E1934" s="2" t="s">
        <v>4755</v>
      </c>
      <c r="F1934" s="2" t="s">
        <v>5457</v>
      </c>
      <c r="G1934" s="2" t="s">
        <v>19</v>
      </c>
      <c r="I1934" s="2">
        <v>17.0</v>
      </c>
      <c r="K1934" s="2" t="s">
        <v>5384</v>
      </c>
      <c r="L1934" s="2"/>
      <c r="M1934" s="2" t="s">
        <v>5458</v>
      </c>
      <c r="N1934" s="2" t="s">
        <v>5458</v>
      </c>
      <c r="O1934" s="2" t="s">
        <v>143</v>
      </c>
      <c r="P1934" s="2" t="s">
        <v>275</v>
      </c>
      <c r="Q1934" s="2" t="str">
        <f t="shared" si="15"/>
        <v>Bill Title: Relative to consumer access to residential energy information - Bill Description: Relative to consumer access to residential energy information</v>
      </c>
      <c r="R1934" s="2" t="s">
        <v>5459</v>
      </c>
      <c r="S1934" s="2" t="s">
        <v>287</v>
      </c>
    </row>
    <row r="1935" ht="15.75" customHeight="1">
      <c r="A1935" s="2" t="s">
        <v>5382</v>
      </c>
      <c r="B1935" s="2" t="s">
        <v>4753</v>
      </c>
      <c r="C1935" s="2" t="s">
        <v>4754</v>
      </c>
      <c r="D1935" s="2" t="s">
        <v>4754</v>
      </c>
      <c r="E1935" s="2" t="s">
        <v>4755</v>
      </c>
      <c r="F1935" s="2" t="s">
        <v>5460</v>
      </c>
      <c r="G1935" s="2" t="s">
        <v>19</v>
      </c>
      <c r="I1935" s="2">
        <v>13.0</v>
      </c>
      <c r="K1935" s="2" t="s">
        <v>5384</v>
      </c>
      <c r="L1935" s="2"/>
      <c r="M1935" s="2" t="s">
        <v>5432</v>
      </c>
      <c r="N1935" s="2" t="s">
        <v>5432</v>
      </c>
      <c r="O1935" s="2" t="s">
        <v>5461</v>
      </c>
      <c r="P1935" s="2" t="s">
        <v>129</v>
      </c>
      <c r="Q1935" s="2" t="str">
        <f t="shared" si="15"/>
        <v>Bill Title: To create a 2050 roadmap to a clean and thriving commonwealth - Bill Description: To create a 2050 roadmap to a clean and thriving commonwealth</v>
      </c>
      <c r="R1935" s="2" t="s">
        <v>5462</v>
      </c>
      <c r="S1935" s="2" t="s">
        <v>172</v>
      </c>
    </row>
    <row r="1936" ht="15.75" customHeight="1">
      <c r="A1936" s="2" t="s">
        <v>5382</v>
      </c>
      <c r="B1936" s="2" t="s">
        <v>4753</v>
      </c>
      <c r="C1936" s="2" t="s">
        <v>4754</v>
      </c>
      <c r="D1936" s="2" t="s">
        <v>4754</v>
      </c>
      <c r="E1936" s="2" t="s">
        <v>4755</v>
      </c>
      <c r="F1936" s="2" t="s">
        <v>5463</v>
      </c>
      <c r="G1936" s="2" t="s">
        <v>19</v>
      </c>
      <c r="I1936" s="2">
        <v>12.0</v>
      </c>
      <c r="K1936" s="2" t="s">
        <v>5384</v>
      </c>
      <c r="L1936" s="2"/>
      <c r="M1936" s="2" t="s">
        <v>5105</v>
      </c>
      <c r="N1936" s="2" t="s">
        <v>5105</v>
      </c>
      <c r="O1936" s="2" t="s">
        <v>441</v>
      </c>
      <c r="P1936" s="2" t="s">
        <v>36</v>
      </c>
      <c r="Q1936" s="2" t="str">
        <f t="shared" si="15"/>
        <v>Bill Title: To accelerate the transition of cars, trucks and buses to carbon-free power - Bill Description: To accelerate the transition of cars, trucks and buses to carbon-free power</v>
      </c>
      <c r="R1936" s="2" t="s">
        <v>5464</v>
      </c>
      <c r="S1936" s="2" t="s">
        <v>79</v>
      </c>
    </row>
    <row r="1937" ht="15.75" customHeight="1">
      <c r="A1937" s="2" t="s">
        <v>5465</v>
      </c>
      <c r="B1937" s="2" t="s">
        <v>4753</v>
      </c>
      <c r="C1937" s="2" t="s">
        <v>4754</v>
      </c>
      <c r="D1937" s="2" t="s">
        <v>4754</v>
      </c>
      <c r="E1937" s="2" t="s">
        <v>4755</v>
      </c>
      <c r="F1937" s="2" t="s">
        <v>5466</v>
      </c>
      <c r="G1937" s="2" t="s">
        <v>19</v>
      </c>
      <c r="I1937" s="2">
        <v>32.0</v>
      </c>
      <c r="K1937" s="2" t="s">
        <v>5467</v>
      </c>
      <c r="L1937" s="2"/>
      <c r="M1937" s="2" t="s">
        <v>5468</v>
      </c>
      <c r="N1937" s="2" t="s">
        <v>5469</v>
      </c>
      <c r="O1937" s="2" t="s">
        <v>72</v>
      </c>
      <c r="P1937" s="2" t="s">
        <v>90</v>
      </c>
      <c r="Q1937" s="2" t="str">
        <f t="shared" si="15"/>
        <v>Bill Title: To promote green infrastructure, reduce greenhouse gas emissions, and create jobs - Bill Description: Relative to the establishment of certain funds for the promotion of green infrastructure, so-called, and the reduction of greenhouse gas emissions. Telecommunications, Utilities and Energy.</v>
      </c>
      <c r="R1937" s="2" t="s">
        <v>5470</v>
      </c>
      <c r="S1937" s="2" t="s">
        <v>172</v>
      </c>
    </row>
    <row r="1938" ht="15.75" customHeight="1">
      <c r="A1938" s="2" t="s">
        <v>5465</v>
      </c>
      <c r="B1938" s="2" t="s">
        <v>4753</v>
      </c>
      <c r="C1938" s="2" t="s">
        <v>4754</v>
      </c>
      <c r="D1938" s="2" t="s">
        <v>4754</v>
      </c>
      <c r="E1938" s="2" t="s">
        <v>4755</v>
      </c>
      <c r="F1938" s="2" t="s">
        <v>5471</v>
      </c>
      <c r="G1938" s="2" t="s">
        <v>19</v>
      </c>
      <c r="I1938" s="2">
        <v>30.0</v>
      </c>
      <c r="K1938" s="2" t="s">
        <v>5467</v>
      </c>
      <c r="L1938" s="2"/>
      <c r="M1938" s="2" t="s">
        <v>5472</v>
      </c>
      <c r="N1938" s="2" t="s">
        <v>5473</v>
      </c>
      <c r="O1938" s="2" t="s">
        <v>5474</v>
      </c>
      <c r="P1938" s="2" t="s">
        <v>101</v>
      </c>
      <c r="Q1938" s="2" t="str">
        <f t="shared" si="15"/>
        <v>Bill Title: Transitioning Massachusetts to 100 per cent renewable energy - Bill Description: For legislation to transition Massachusetts to 100 per cent renewable energy. Telecommunications, Utilities and Energy.</v>
      </c>
      <c r="R1938" s="2" t="s">
        <v>5475</v>
      </c>
      <c r="S1938" s="2" t="s">
        <v>44</v>
      </c>
    </row>
    <row r="1939" ht="15.75" customHeight="1">
      <c r="A1939" s="2" t="s">
        <v>5465</v>
      </c>
      <c r="B1939" s="2" t="s">
        <v>4753</v>
      </c>
      <c r="C1939" s="2" t="s">
        <v>4754</v>
      </c>
      <c r="D1939" s="2" t="s">
        <v>4754</v>
      </c>
      <c r="E1939" s="2" t="s">
        <v>4755</v>
      </c>
      <c r="F1939" s="2" t="s">
        <v>5476</v>
      </c>
      <c r="G1939" s="2" t="s">
        <v>19</v>
      </c>
      <c r="I1939" s="2">
        <v>25.0</v>
      </c>
      <c r="K1939" s="2" t="s">
        <v>5467</v>
      </c>
      <c r="L1939" s="2"/>
      <c r="M1939" s="2" t="s">
        <v>5477</v>
      </c>
      <c r="N1939" s="2" t="s">
        <v>5413</v>
      </c>
      <c r="O1939" s="2" t="s">
        <v>72</v>
      </c>
      <c r="P1939" s="2" t="s">
        <v>36</v>
      </c>
      <c r="Q1939" s="2" t="str">
        <f t="shared" si="15"/>
        <v>Bill Title: Relative to 2030, 2040, and 2050 emissions limits - Bill Description: For legislation relative to 2030 and 2040 emissions benchmarks. Environment, Natural Resources and Agriculture.</v>
      </c>
      <c r="R1939" s="2" t="s">
        <v>5478</v>
      </c>
      <c r="S1939" s="2" t="s">
        <v>172</v>
      </c>
    </row>
    <row r="1940" ht="15.75" customHeight="1">
      <c r="A1940" s="2" t="s">
        <v>5465</v>
      </c>
      <c r="B1940" s="2" t="s">
        <v>4753</v>
      </c>
      <c r="C1940" s="2" t="s">
        <v>4754</v>
      </c>
      <c r="D1940" s="2" t="s">
        <v>4754</v>
      </c>
      <c r="E1940" s="2" t="s">
        <v>4755</v>
      </c>
      <c r="F1940" s="2" t="s">
        <v>5479</v>
      </c>
      <c r="G1940" s="2" t="s">
        <v>19</v>
      </c>
      <c r="I1940" s="2">
        <v>25.0</v>
      </c>
      <c r="K1940" s="2" t="s">
        <v>5467</v>
      </c>
      <c r="L1940" s="2"/>
      <c r="M1940" s="2" t="s">
        <v>5480</v>
      </c>
      <c r="N1940" s="2" t="s">
        <v>5481</v>
      </c>
      <c r="O1940" s="2" t="s">
        <v>23</v>
      </c>
      <c r="P1940" s="2" t="s">
        <v>36</v>
      </c>
      <c r="Q1940" s="2" t="str">
        <f t="shared" si="15"/>
        <v>Bill Title: Enhancing natural gas pipeline safety - Bill Description: Relative to natural gas pipeline safety. Telecommunications, Utilities and Energy.</v>
      </c>
      <c r="R1940" s="2" t="s">
        <v>5482</v>
      </c>
      <c r="S1940" s="2" t="s">
        <v>31</v>
      </c>
    </row>
    <row r="1941" ht="15.75" customHeight="1">
      <c r="A1941" s="2" t="s">
        <v>5465</v>
      </c>
      <c r="B1941" s="2" t="s">
        <v>4753</v>
      </c>
      <c r="C1941" s="2" t="s">
        <v>4754</v>
      </c>
      <c r="D1941" s="2" t="s">
        <v>4754</v>
      </c>
      <c r="E1941" s="2" t="s">
        <v>4755</v>
      </c>
      <c r="F1941" s="2" t="s">
        <v>5483</v>
      </c>
      <c r="G1941" s="2" t="s">
        <v>19</v>
      </c>
      <c r="I1941" s="2">
        <v>24.0</v>
      </c>
      <c r="K1941" s="2" t="s">
        <v>5467</v>
      </c>
      <c r="L1941" s="2"/>
      <c r="M1941" s="2" t="s">
        <v>5426</v>
      </c>
      <c r="N1941" s="2" t="s">
        <v>5484</v>
      </c>
      <c r="O1941" s="2" t="s">
        <v>5485</v>
      </c>
      <c r="P1941" s="2" t="s">
        <v>144</v>
      </c>
      <c r="Q1941" s="2" t="str">
        <f t="shared" si="15"/>
        <v>Bill Title: To secure a clean energy future - Bill Description: For legislation to to secure a clean energy future and provide comprehensive solutions to the climate crisis. Telecommunications, Utilities and Energy.</v>
      </c>
      <c r="R1941" s="2" t="s">
        <v>5486</v>
      </c>
      <c r="S1941" s="2" t="s">
        <v>172</v>
      </c>
    </row>
    <row r="1942" ht="15.75" customHeight="1">
      <c r="A1942" s="2" t="s">
        <v>5465</v>
      </c>
      <c r="B1942" s="2" t="s">
        <v>4753</v>
      </c>
      <c r="C1942" s="2" t="s">
        <v>4754</v>
      </c>
      <c r="D1942" s="2" t="s">
        <v>4754</v>
      </c>
      <c r="E1942" s="2" t="s">
        <v>4755</v>
      </c>
      <c r="F1942" s="2" t="s">
        <v>5487</v>
      </c>
      <c r="G1942" s="2" t="s">
        <v>19</v>
      </c>
      <c r="I1942" s="2">
        <v>24.0</v>
      </c>
      <c r="K1942" s="2" t="s">
        <v>5467</v>
      </c>
      <c r="L1942" s="2"/>
      <c r="M1942" s="2" t="s">
        <v>5488</v>
      </c>
      <c r="N1942" s="2" t="s">
        <v>5489</v>
      </c>
      <c r="O1942" s="2" t="s">
        <v>704</v>
      </c>
      <c r="P1942" s="2" t="s">
        <v>90</v>
      </c>
      <c r="Q1942" s="2" t="str">
        <f t="shared" si="15"/>
        <v>Bill Title: Relative to energy efficiency - Bill Description: Relative to promoting energy efficiency investment plans that result in customers switching to different heating fuels. Telecommunications, Utilities and Energy.</v>
      </c>
      <c r="R1942" s="2" t="s">
        <v>5490</v>
      </c>
      <c r="S1942" s="2" t="s">
        <v>287</v>
      </c>
    </row>
    <row r="1943" ht="15.75" customHeight="1">
      <c r="A1943" s="2" t="s">
        <v>5465</v>
      </c>
      <c r="B1943" s="2" t="s">
        <v>4753</v>
      </c>
      <c r="C1943" s="2" t="s">
        <v>4754</v>
      </c>
      <c r="D1943" s="2" t="s">
        <v>4754</v>
      </c>
      <c r="E1943" s="2" t="s">
        <v>4755</v>
      </c>
      <c r="F1943" s="2" t="s">
        <v>5491</v>
      </c>
      <c r="G1943" s="2" t="s">
        <v>19</v>
      </c>
      <c r="I1943" s="2">
        <v>24.0</v>
      </c>
      <c r="K1943" s="2" t="s">
        <v>5467</v>
      </c>
      <c r="L1943" s="2"/>
      <c r="M1943" s="2" t="s">
        <v>5492</v>
      </c>
      <c r="N1943" s="2" t="s">
        <v>5493</v>
      </c>
      <c r="O1943" s="2" t="s">
        <v>23</v>
      </c>
      <c r="P1943" s="2" t="s">
        <v>144</v>
      </c>
      <c r="Q1943" s="2" t="str">
        <f t="shared" si="15"/>
        <v>Bill Title: Relative to natural gas leaks - Bill Description: For legislation to establish natural gas leak classification standards and requirements for operator clean up of natural gas leaks. Telecommunications, Utilities and Energy.</v>
      </c>
      <c r="R1943" s="2" t="s">
        <v>5494</v>
      </c>
    </row>
    <row r="1944" ht="15.75" customHeight="1">
      <c r="A1944" s="2" t="s">
        <v>5465</v>
      </c>
      <c r="B1944" s="2" t="s">
        <v>4753</v>
      </c>
      <c r="C1944" s="2" t="s">
        <v>4754</v>
      </c>
      <c r="D1944" s="2" t="s">
        <v>4754</v>
      </c>
      <c r="E1944" s="2" t="s">
        <v>4755</v>
      </c>
      <c r="F1944" s="2" t="s">
        <v>5495</v>
      </c>
      <c r="G1944" s="2" t="s">
        <v>19</v>
      </c>
      <c r="I1944" s="2">
        <v>23.0</v>
      </c>
      <c r="K1944" s="2" t="s">
        <v>5467</v>
      </c>
      <c r="L1944" s="2"/>
      <c r="M1944" s="2" t="s">
        <v>5496</v>
      </c>
      <c r="N1944" s="2" t="s">
        <v>5497</v>
      </c>
      <c r="O1944" s="2" t="s">
        <v>1783</v>
      </c>
      <c r="P1944" s="2" t="s">
        <v>36</v>
      </c>
      <c r="Q1944" s="2" t="str">
        <f t="shared" si="15"/>
        <v>Bill Title: Relative to modern grid access and customer service - Bill Description: Relative to modern grid access and customer service. Telecommunications, Utilities and Energy.</v>
      </c>
      <c r="R1944" s="2" t="s">
        <v>5498</v>
      </c>
      <c r="S1944" s="2" t="s">
        <v>44</v>
      </c>
    </row>
    <row r="1945" ht="15.75" customHeight="1">
      <c r="A1945" s="2" t="s">
        <v>5465</v>
      </c>
      <c r="B1945" s="2" t="s">
        <v>4753</v>
      </c>
      <c r="C1945" s="2" t="s">
        <v>4754</v>
      </c>
      <c r="D1945" s="2" t="s">
        <v>4754</v>
      </c>
      <c r="E1945" s="2" t="s">
        <v>4755</v>
      </c>
      <c r="F1945" s="2" t="s">
        <v>5499</v>
      </c>
      <c r="G1945" s="2" t="s">
        <v>19</v>
      </c>
      <c r="I1945" s="2">
        <v>22.0</v>
      </c>
      <c r="K1945" s="2" t="s">
        <v>5467</v>
      </c>
      <c r="L1945" s="2"/>
      <c r="M1945" s="2" t="s">
        <v>4945</v>
      </c>
      <c r="N1945" s="2" t="s">
        <v>5500</v>
      </c>
      <c r="O1945" s="2" t="s">
        <v>290</v>
      </c>
      <c r="P1945" s="2" t="s">
        <v>184</v>
      </c>
      <c r="Q1945" s="2" t="str">
        <f t="shared" si="15"/>
        <v>Bill Title: Relative to Energy Savings Efficiency (Energy SAVE) - Bill Description: Relative to energy savings efficiency, so called Energy SAVE. Telecommunications, Utilities and Energy.</v>
      </c>
      <c r="R1945" s="2" t="s">
        <v>5501</v>
      </c>
      <c r="S1945" s="2" t="s">
        <v>287</v>
      </c>
    </row>
    <row r="1946" ht="15.75" customHeight="1">
      <c r="A1946" s="2" t="s">
        <v>5465</v>
      </c>
      <c r="B1946" s="2" t="s">
        <v>4753</v>
      </c>
      <c r="C1946" s="2" t="s">
        <v>4754</v>
      </c>
      <c r="D1946" s="2" t="s">
        <v>4754</v>
      </c>
      <c r="E1946" s="2" t="s">
        <v>4755</v>
      </c>
      <c r="F1946" s="2" t="s">
        <v>5502</v>
      </c>
      <c r="G1946" s="2" t="s">
        <v>19</v>
      </c>
      <c r="I1946" s="2">
        <v>21.0</v>
      </c>
      <c r="K1946" s="2" t="s">
        <v>5467</v>
      </c>
      <c r="L1946" s="2"/>
      <c r="M1946" s="2" t="s">
        <v>5503</v>
      </c>
      <c r="N1946" s="2" t="s">
        <v>5504</v>
      </c>
      <c r="O1946" s="2" t="s">
        <v>23</v>
      </c>
      <c r="P1946" s="2" t="s">
        <v>5505</v>
      </c>
      <c r="Q1946" s="2" t="str">
        <f t="shared" si="15"/>
        <v>Bill Title: Relative to protecting consumers of gas and electricity from paying for leaked and unaccounted for gas - Bill Description: For legislation to protect consumers of gas and electricity from paying for leaked and unaccounted for gas. Telecommunications, Utilities and Energy.</v>
      </c>
      <c r="R1946" s="2" t="s">
        <v>5506</v>
      </c>
      <c r="S1946" s="2" t="s">
        <v>31</v>
      </c>
    </row>
    <row r="1947" ht="15.75" customHeight="1">
      <c r="A1947" s="2" t="s">
        <v>5465</v>
      </c>
      <c r="B1947" s="2" t="s">
        <v>4753</v>
      </c>
      <c r="C1947" s="2" t="s">
        <v>4754</v>
      </c>
      <c r="D1947" s="2" t="s">
        <v>4754</v>
      </c>
      <c r="E1947" s="2" t="s">
        <v>4755</v>
      </c>
      <c r="F1947" s="2" t="s">
        <v>5507</v>
      </c>
      <c r="G1947" s="2" t="s">
        <v>19</v>
      </c>
      <c r="I1947" s="2">
        <v>21.0</v>
      </c>
      <c r="K1947" s="2" t="s">
        <v>5467</v>
      </c>
      <c r="L1947" s="2"/>
      <c r="M1947" s="2" t="s">
        <v>5508</v>
      </c>
      <c r="N1947" s="2" t="s">
        <v>5509</v>
      </c>
      <c r="O1947" s="2" t="s">
        <v>35</v>
      </c>
      <c r="P1947" s="2" t="s">
        <v>129</v>
      </c>
      <c r="Q1947" s="2" t="str">
        <f t="shared" si="15"/>
        <v>Bill Title: To increase renewable energy - Bill Description: Relative to providing for annual increases in provision of Class I renewable energy generating sources. Telecommunications, Utilities and Energy.</v>
      </c>
      <c r="R1947" s="2" t="s">
        <v>5510</v>
      </c>
      <c r="S1947" s="2" t="s">
        <v>44</v>
      </c>
    </row>
    <row r="1948" ht="15.75" customHeight="1">
      <c r="A1948" s="2" t="s">
        <v>5465</v>
      </c>
      <c r="B1948" s="2" t="s">
        <v>4753</v>
      </c>
      <c r="C1948" s="2" t="s">
        <v>4754</v>
      </c>
      <c r="D1948" s="2" t="s">
        <v>4754</v>
      </c>
      <c r="E1948" s="2" t="s">
        <v>4755</v>
      </c>
      <c r="F1948" s="2" t="s">
        <v>5511</v>
      </c>
      <c r="G1948" s="2" t="s">
        <v>19</v>
      </c>
      <c r="I1948" s="2">
        <v>20.0</v>
      </c>
      <c r="K1948" s="2" t="s">
        <v>5467</v>
      </c>
      <c r="L1948" s="2"/>
      <c r="M1948" s="2" t="s">
        <v>5503</v>
      </c>
      <c r="N1948" s="2" t="s">
        <v>5512</v>
      </c>
      <c r="O1948" s="2" t="s">
        <v>23</v>
      </c>
      <c r="P1948" s="2" t="s">
        <v>226</v>
      </c>
      <c r="Q1948" s="2" t="str">
        <f t="shared" si="15"/>
        <v>Bill Title: Relative to protecting consumers of gas and electricity from paying for leaked and unaccounted for gas - Bill Description: Relative to the payment by ratepayers for gas and electricity use of lost and unaccounted for gas. Telecommunications, Utilities and Energy.</v>
      </c>
      <c r="R1948" s="2" t="s">
        <v>5513</v>
      </c>
      <c r="S1948" s="2" t="s">
        <v>31</v>
      </c>
    </row>
    <row r="1949" ht="15.75" customHeight="1">
      <c r="A1949" s="2" t="s">
        <v>5465</v>
      </c>
      <c r="B1949" s="2" t="s">
        <v>4753</v>
      </c>
      <c r="C1949" s="2" t="s">
        <v>4754</v>
      </c>
      <c r="D1949" s="2" t="s">
        <v>4754</v>
      </c>
      <c r="E1949" s="2" t="s">
        <v>4755</v>
      </c>
      <c r="F1949" s="2" t="s">
        <v>5514</v>
      </c>
      <c r="G1949" s="2" t="s">
        <v>19</v>
      </c>
      <c r="I1949" s="2">
        <v>20.0</v>
      </c>
      <c r="K1949" s="2" t="s">
        <v>5467</v>
      </c>
      <c r="L1949" s="2"/>
      <c r="M1949" s="2" t="s">
        <v>5515</v>
      </c>
      <c r="N1949" s="2" t="s">
        <v>5516</v>
      </c>
      <c r="O1949" s="2" t="s">
        <v>23</v>
      </c>
      <c r="P1949" s="2" t="s">
        <v>101</v>
      </c>
      <c r="Q1949" s="2" t="str">
        <f t="shared" si="15"/>
        <v>Bill Title: Relative to natural gas pipeline safety and transparency - Bill Description: Relative to natural gas pipeline safety and transparency. Telecommunications, Utilities and Energy.</v>
      </c>
      <c r="R1949" s="2" t="s">
        <v>5517</v>
      </c>
    </row>
    <row r="1950" ht="15.75" customHeight="1">
      <c r="A1950" s="2" t="s">
        <v>5465</v>
      </c>
      <c r="B1950" s="2" t="s">
        <v>4753</v>
      </c>
      <c r="C1950" s="2" t="s">
        <v>4754</v>
      </c>
      <c r="D1950" s="2" t="s">
        <v>4754</v>
      </c>
      <c r="E1950" s="2" t="s">
        <v>4755</v>
      </c>
      <c r="F1950" s="2" t="s">
        <v>5518</v>
      </c>
      <c r="G1950" s="2" t="s">
        <v>19</v>
      </c>
      <c r="I1950" s="2">
        <v>19.0</v>
      </c>
      <c r="K1950" s="2" t="s">
        <v>5467</v>
      </c>
      <c r="L1950" s="2"/>
      <c r="M1950" s="2" t="s">
        <v>5519</v>
      </c>
      <c r="N1950" s="2" t="s">
        <v>5520</v>
      </c>
      <c r="O1950" s="2" t="s">
        <v>1236</v>
      </c>
      <c r="P1950" s="2" t="s">
        <v>413</v>
      </c>
      <c r="Q1950" s="2" t="str">
        <f t="shared" si="15"/>
        <v>Bill Title: To advance modern and sustainable solutions for transportation - Bill Description: For legislation to advance modern and sustainable solutions for transportation. Transportation.</v>
      </c>
      <c r="R1950" s="2" t="s">
        <v>5521</v>
      </c>
      <c r="S1950" s="2" t="s">
        <v>145</v>
      </c>
    </row>
    <row r="1951" ht="15.75" customHeight="1">
      <c r="A1951" s="2" t="s">
        <v>5465</v>
      </c>
      <c r="B1951" s="2" t="s">
        <v>4753</v>
      </c>
      <c r="C1951" s="2" t="s">
        <v>4754</v>
      </c>
      <c r="D1951" s="2" t="s">
        <v>4754</v>
      </c>
      <c r="E1951" s="2" t="s">
        <v>4755</v>
      </c>
      <c r="F1951" s="2" t="s">
        <v>5522</v>
      </c>
      <c r="G1951" s="2" t="s">
        <v>19</v>
      </c>
      <c r="I1951" s="2">
        <v>18.0</v>
      </c>
      <c r="K1951" s="2" t="s">
        <v>5467</v>
      </c>
      <c r="L1951" s="2"/>
      <c r="M1951" s="2" t="s">
        <v>5523</v>
      </c>
      <c r="N1951" s="2" t="s">
        <v>5524</v>
      </c>
      <c r="O1951" s="2" t="s">
        <v>778</v>
      </c>
      <c r="P1951" s="2" t="s">
        <v>90</v>
      </c>
      <c r="Q1951" s="2" t="str">
        <f t="shared" si="15"/>
        <v>Bill Title: Transitioning Massachusetts to clean electricity, heating and transportation - Bill Description: Relative to transitioning to clean electricity, heating and transportation. Telecommunications, Utilities and Energy.</v>
      </c>
      <c r="R1951" s="2" t="s">
        <v>5525</v>
      </c>
      <c r="S1951" s="2" t="s">
        <v>65</v>
      </c>
    </row>
    <row r="1952" ht="15.75" customHeight="1">
      <c r="A1952" s="2" t="s">
        <v>5465</v>
      </c>
      <c r="B1952" s="2" t="s">
        <v>4753</v>
      </c>
      <c r="C1952" s="2" t="s">
        <v>4754</v>
      </c>
      <c r="D1952" s="2" t="s">
        <v>4754</v>
      </c>
      <c r="E1952" s="2" t="s">
        <v>4755</v>
      </c>
      <c r="F1952" s="2" t="s">
        <v>5526</v>
      </c>
      <c r="G1952" s="2" t="s">
        <v>19</v>
      </c>
      <c r="I1952" s="2">
        <v>18.0</v>
      </c>
      <c r="K1952" s="2" t="s">
        <v>5467</v>
      </c>
      <c r="L1952" s="2"/>
      <c r="M1952" s="2" t="s">
        <v>5527</v>
      </c>
      <c r="N1952" s="2" t="s">
        <v>5528</v>
      </c>
      <c r="O1952" s="2" t="s">
        <v>128</v>
      </c>
      <c r="P1952" s="2" t="s">
        <v>5529</v>
      </c>
      <c r="Q1952" s="2" t="str">
        <f t="shared" si="15"/>
        <v>Bill Title: Relative to transmission for offshore wind energy - Bill Description: Relative to reliable and efficient delivery of electric power from offshore wind energy generation. Telecommunications, Utilities and Energy.</v>
      </c>
      <c r="R1952" s="2" t="s">
        <v>5530</v>
      </c>
      <c r="S1952" s="2" t="s">
        <v>31</v>
      </c>
    </row>
    <row r="1953" ht="15.75" customHeight="1">
      <c r="A1953" s="2" t="s">
        <v>5465</v>
      </c>
      <c r="B1953" s="2" t="s">
        <v>4753</v>
      </c>
      <c r="C1953" s="2" t="s">
        <v>4754</v>
      </c>
      <c r="D1953" s="2" t="s">
        <v>4754</v>
      </c>
      <c r="E1953" s="2" t="s">
        <v>4755</v>
      </c>
      <c r="F1953" s="2" t="s">
        <v>5531</v>
      </c>
      <c r="G1953" s="2" t="s">
        <v>19</v>
      </c>
      <c r="I1953" s="2">
        <v>18.0</v>
      </c>
      <c r="K1953" s="2" t="s">
        <v>5467</v>
      </c>
      <c r="L1953" s="2"/>
      <c r="M1953" s="2" t="s">
        <v>5532</v>
      </c>
      <c r="N1953" s="2" t="s">
        <v>5533</v>
      </c>
      <c r="O1953" s="2" t="s">
        <v>23</v>
      </c>
      <c r="P1953" s="2" t="s">
        <v>36</v>
      </c>
      <c r="Q1953" s="2" t="str">
        <f t="shared" si="15"/>
        <v>Bill Title: Relative to natural gas safety and responsibility - Bill Description: For legislation relative to natural gas safety and responsibility. Telecommunications, Utilities and Energy.</v>
      </c>
      <c r="R1953" s="2" t="s">
        <v>5534</v>
      </c>
      <c r="S1953" s="2" t="s">
        <v>31</v>
      </c>
    </row>
    <row r="1954" ht="15.75" customHeight="1">
      <c r="A1954" s="2" t="s">
        <v>5465</v>
      </c>
      <c r="B1954" s="2" t="s">
        <v>4753</v>
      </c>
      <c r="C1954" s="2" t="s">
        <v>4754</v>
      </c>
      <c r="D1954" s="2" t="s">
        <v>4754</v>
      </c>
      <c r="E1954" s="2" t="s">
        <v>4755</v>
      </c>
      <c r="F1954" s="2" t="s">
        <v>5535</v>
      </c>
      <c r="G1954" s="2" t="s">
        <v>19</v>
      </c>
      <c r="I1954" s="2">
        <v>18.0</v>
      </c>
      <c r="K1954" s="2" t="s">
        <v>5467</v>
      </c>
      <c r="L1954" s="2"/>
      <c r="M1954" s="2" t="s">
        <v>5536</v>
      </c>
      <c r="N1954" s="2" t="s">
        <v>5537</v>
      </c>
      <c r="O1954" s="2" t="s">
        <v>1190</v>
      </c>
      <c r="P1954" s="2" t="s">
        <v>413</v>
      </c>
      <c r="Q1954" s="2" t="str">
        <f t="shared" si="15"/>
        <v>Bill Title: Regarding community access to energy efficiency programs and green jobs - Bill Description: Relative to energy efficiency programs and green jobs. Telecommunications, Utilities and Energy.</v>
      </c>
      <c r="R1954" s="2" t="s">
        <v>5538</v>
      </c>
    </row>
    <row r="1955" ht="15.75" customHeight="1">
      <c r="A1955" s="2" t="s">
        <v>5465</v>
      </c>
      <c r="B1955" s="2" t="s">
        <v>4753</v>
      </c>
      <c r="C1955" s="2" t="s">
        <v>4754</v>
      </c>
      <c r="D1955" s="2" t="s">
        <v>4754</v>
      </c>
      <c r="E1955" s="2" t="s">
        <v>4755</v>
      </c>
      <c r="F1955" s="2" t="s">
        <v>5539</v>
      </c>
      <c r="G1955" s="2" t="s">
        <v>19</v>
      </c>
      <c r="I1955" s="2">
        <v>17.0</v>
      </c>
      <c r="K1955" s="2" t="s">
        <v>5467</v>
      </c>
      <c r="L1955" s="2"/>
      <c r="M1955" s="2" t="s">
        <v>5207</v>
      </c>
      <c r="N1955" s="2" t="s">
        <v>5540</v>
      </c>
      <c r="O1955" s="2" t="s">
        <v>1248</v>
      </c>
      <c r="P1955" s="2" t="s">
        <v>101</v>
      </c>
      <c r="Q1955" s="2" t="str">
        <f t="shared" si="15"/>
        <v>Bill Title: Relative to net metering - Bill Description: For legislation to increase certain net metering caps. Telecommunications, Utilities and Energy.</v>
      </c>
      <c r="R1955" s="2" t="s">
        <v>5541</v>
      </c>
      <c r="S1955" s="2" t="s">
        <v>44</v>
      </c>
    </row>
    <row r="1956" ht="15.75" customHeight="1">
      <c r="A1956" s="2" t="s">
        <v>5465</v>
      </c>
      <c r="B1956" s="2" t="s">
        <v>4753</v>
      </c>
      <c r="C1956" s="2" t="s">
        <v>4754</v>
      </c>
      <c r="D1956" s="2" t="s">
        <v>4754</v>
      </c>
      <c r="E1956" s="2" t="s">
        <v>4755</v>
      </c>
      <c r="F1956" s="2" t="s">
        <v>5542</v>
      </c>
      <c r="G1956" s="2" t="s">
        <v>19</v>
      </c>
      <c r="I1956" s="2">
        <v>17.0</v>
      </c>
      <c r="K1956" s="2" t="s">
        <v>5467</v>
      </c>
      <c r="L1956" s="2"/>
      <c r="M1956" s="2" t="s">
        <v>5543</v>
      </c>
      <c r="N1956" s="2" t="s">
        <v>5544</v>
      </c>
      <c r="O1956" s="2" t="s">
        <v>35</v>
      </c>
      <c r="P1956" s="2" t="s">
        <v>101</v>
      </c>
      <c r="Q1956" s="2" t="str">
        <f t="shared" si="15"/>
        <v>Bill Title: Relative to promote energy storage systems - Bill Description: Relative to the taxation of energy storage systems. Revenue.</v>
      </c>
      <c r="R1956" s="2" t="s">
        <v>5545</v>
      </c>
      <c r="S1956" s="2" t="s">
        <v>145</v>
      </c>
    </row>
    <row r="1957" ht="15.75" customHeight="1">
      <c r="A1957" s="2" t="s">
        <v>5465</v>
      </c>
      <c r="B1957" s="2" t="s">
        <v>4753</v>
      </c>
      <c r="C1957" s="2" t="s">
        <v>4754</v>
      </c>
      <c r="D1957" s="2" t="s">
        <v>4754</v>
      </c>
      <c r="E1957" s="2" t="s">
        <v>4755</v>
      </c>
      <c r="F1957" s="2" t="s">
        <v>5546</v>
      </c>
      <c r="G1957" s="2" t="s">
        <v>19</v>
      </c>
      <c r="I1957" s="2">
        <v>16.0</v>
      </c>
      <c r="K1957" s="2" t="s">
        <v>5467</v>
      </c>
      <c r="L1957" s="2"/>
      <c r="M1957" s="2" t="s">
        <v>5547</v>
      </c>
      <c r="N1957" s="2" t="s">
        <v>5548</v>
      </c>
      <c r="O1957" s="2" t="s">
        <v>1279</v>
      </c>
      <c r="P1957" s="2" t="s">
        <v>144</v>
      </c>
      <c r="Q1957" s="2" t="str">
        <f t="shared" si="15"/>
        <v>Bill Title: Relative to solar power in environmental justice and urban communities - Bill Description: For legislation relative to solar power in environmental justice and urban communities. Telecommunications, Utilities and Energy.</v>
      </c>
      <c r="R1957" s="2" t="s">
        <v>5549</v>
      </c>
      <c r="S1957" s="2" t="s">
        <v>44</v>
      </c>
    </row>
    <row r="1958" ht="15.75" customHeight="1">
      <c r="A1958" s="2" t="s">
        <v>5465</v>
      </c>
      <c r="B1958" s="2" t="s">
        <v>4753</v>
      </c>
      <c r="C1958" s="2" t="s">
        <v>4754</v>
      </c>
      <c r="D1958" s="2" t="s">
        <v>4754</v>
      </c>
      <c r="E1958" s="2" t="s">
        <v>4755</v>
      </c>
      <c r="F1958" s="2" t="s">
        <v>5550</v>
      </c>
      <c r="G1958" s="2" t="s">
        <v>19</v>
      </c>
      <c r="I1958" s="2">
        <v>16.0</v>
      </c>
      <c r="K1958" s="2" t="s">
        <v>5467</v>
      </c>
      <c r="L1958" s="2"/>
      <c r="M1958" s="2" t="s">
        <v>5551</v>
      </c>
      <c r="N1958" s="2" t="s">
        <v>5552</v>
      </c>
      <c r="O1958" s="2" t="s">
        <v>5188</v>
      </c>
      <c r="P1958" s="2" t="s">
        <v>215</v>
      </c>
      <c r="Q1958" s="2" t="str">
        <f t="shared" si="15"/>
        <v>Bill Title: Relative to local energy investment and infrastructure modernization - Bill Description: Relative to local energy investment and infrastructure modernization. Telecommunications, Utilities and Energy.</v>
      </c>
      <c r="R1958" s="2" t="s">
        <v>5553</v>
      </c>
      <c r="S1958" s="2" t="s">
        <v>65</v>
      </c>
    </row>
    <row r="1959" ht="15.75" customHeight="1">
      <c r="A1959" s="2" t="s">
        <v>5465</v>
      </c>
      <c r="B1959" s="2" t="s">
        <v>4753</v>
      </c>
      <c r="C1959" s="2" t="s">
        <v>4754</v>
      </c>
      <c r="D1959" s="2" t="s">
        <v>4754</v>
      </c>
      <c r="E1959" s="2" t="s">
        <v>4755</v>
      </c>
      <c r="F1959" s="2" t="s">
        <v>5554</v>
      </c>
      <c r="G1959" s="2" t="s">
        <v>19</v>
      </c>
      <c r="I1959" s="2">
        <v>16.0</v>
      </c>
      <c r="K1959" s="2" t="s">
        <v>5467</v>
      </c>
      <c r="L1959" s="2"/>
      <c r="M1959" s="2" t="s">
        <v>5555</v>
      </c>
      <c r="N1959" s="2" t="s">
        <v>5556</v>
      </c>
      <c r="O1959" s="2" t="s">
        <v>100</v>
      </c>
      <c r="P1959" s="2" t="s">
        <v>36</v>
      </c>
      <c r="Q1959" s="2" t="str">
        <f t="shared" si="15"/>
        <v>Bill Title: Removing barriers to solar for low-income communities - Bill Description: For legislation to further regulate solar incentive programs. Telecommunications, Utilities and Energy.</v>
      </c>
      <c r="R1959" s="2" t="s">
        <v>5557</v>
      </c>
      <c r="S1959" s="2" t="s">
        <v>44</v>
      </c>
    </row>
    <row r="1960" ht="15.75" customHeight="1">
      <c r="A1960" s="2" t="s">
        <v>5465</v>
      </c>
      <c r="B1960" s="2" t="s">
        <v>4753</v>
      </c>
      <c r="C1960" s="2" t="s">
        <v>4754</v>
      </c>
      <c r="D1960" s="2" t="s">
        <v>4754</v>
      </c>
      <c r="E1960" s="2" t="s">
        <v>4755</v>
      </c>
      <c r="F1960" s="2" t="s">
        <v>5558</v>
      </c>
      <c r="G1960" s="2" t="s">
        <v>19</v>
      </c>
      <c r="I1960" s="2">
        <v>16.0</v>
      </c>
      <c r="K1960" s="2" t="s">
        <v>5467</v>
      </c>
      <c r="L1960" s="2"/>
      <c r="M1960" s="2" t="s">
        <v>5559</v>
      </c>
      <c r="N1960" s="2" t="s">
        <v>5560</v>
      </c>
      <c r="O1960" s="2" t="s">
        <v>51</v>
      </c>
      <c r="P1960" s="2" t="s">
        <v>36</v>
      </c>
      <c r="Q1960" s="2" t="str">
        <f t="shared" si="15"/>
        <v>Bill Title: Transitioning Massachusetts to 100 percent renewable energy - Bill Description: For legislation to transition Massachusetts to 100 percent renewable energy. Telecommunications, Utilities and Energy.</v>
      </c>
      <c r="R1960" s="2" t="s">
        <v>5561</v>
      </c>
      <c r="S1960" s="2" t="s">
        <v>44</v>
      </c>
    </row>
    <row r="1961" ht="15.75" customHeight="1">
      <c r="A1961" s="2" t="s">
        <v>5465</v>
      </c>
      <c r="B1961" s="2" t="s">
        <v>4753</v>
      </c>
      <c r="C1961" s="2" t="s">
        <v>4754</v>
      </c>
      <c r="D1961" s="2" t="s">
        <v>4754</v>
      </c>
      <c r="E1961" s="2" t="s">
        <v>4755</v>
      </c>
      <c r="F1961" s="2" t="s">
        <v>5562</v>
      </c>
      <c r="G1961" s="2" t="s">
        <v>19</v>
      </c>
      <c r="I1961" s="2">
        <v>16.0</v>
      </c>
      <c r="K1961" s="2" t="s">
        <v>5467</v>
      </c>
      <c r="L1961" s="2"/>
      <c r="M1961" s="2" t="s">
        <v>5563</v>
      </c>
      <c r="N1961" s="2" t="s">
        <v>5564</v>
      </c>
      <c r="O1961" s="2" t="s">
        <v>100</v>
      </c>
      <c r="P1961" s="2" t="s">
        <v>36</v>
      </c>
      <c r="Q1961" s="2" t="str">
        <f t="shared" si="15"/>
        <v>Bill Title: Ensuring access to solar energy for all communities - Bill Description: For legislation to ensure access to solar energy for all communities . Telecommunications, Utilities and Energy.</v>
      </c>
      <c r="R1961" s="2" t="s">
        <v>5565</v>
      </c>
      <c r="S1961" s="2" t="s">
        <v>44</v>
      </c>
    </row>
    <row r="1962" ht="15.75" customHeight="1">
      <c r="A1962" s="2" t="s">
        <v>5465</v>
      </c>
      <c r="B1962" s="2" t="s">
        <v>4753</v>
      </c>
      <c r="C1962" s="2" t="s">
        <v>4754</v>
      </c>
      <c r="D1962" s="2" t="s">
        <v>4754</v>
      </c>
      <c r="E1962" s="2" t="s">
        <v>4755</v>
      </c>
      <c r="F1962" s="2" t="s">
        <v>5566</v>
      </c>
      <c r="G1962" s="2" t="s">
        <v>19</v>
      </c>
      <c r="I1962" s="2">
        <v>15.0</v>
      </c>
      <c r="K1962" s="2" t="s">
        <v>5467</v>
      </c>
      <c r="L1962" s="2"/>
      <c r="M1962" s="2" t="s">
        <v>5567</v>
      </c>
      <c r="N1962" s="2" t="s">
        <v>5568</v>
      </c>
      <c r="O1962" s="2" t="s">
        <v>100</v>
      </c>
      <c r="P1962" s="2" t="s">
        <v>2554</v>
      </c>
      <c r="Q1962" s="2" t="str">
        <f t="shared" si="15"/>
        <v>Bill Title: Relative to solar power equity in low-income and environmental justice communities - Bill Description: Relative to solar power equity in low-income and environmental justice communities. Telecommunications, Utilities and Energy.</v>
      </c>
      <c r="R1962" s="2" t="s">
        <v>5569</v>
      </c>
      <c r="S1962" s="2" t="s">
        <v>44</v>
      </c>
    </row>
    <row r="1963" ht="15.75" customHeight="1">
      <c r="A1963" s="2" t="s">
        <v>5465</v>
      </c>
      <c r="B1963" s="2" t="s">
        <v>4753</v>
      </c>
      <c r="C1963" s="2" t="s">
        <v>4754</v>
      </c>
      <c r="D1963" s="2" t="s">
        <v>4754</v>
      </c>
      <c r="E1963" s="2" t="s">
        <v>4755</v>
      </c>
      <c r="F1963" s="2" t="s">
        <v>5570</v>
      </c>
      <c r="G1963" s="2" t="s">
        <v>19</v>
      </c>
      <c r="I1963" s="2">
        <v>14.0</v>
      </c>
      <c r="K1963" s="2" t="s">
        <v>5467</v>
      </c>
      <c r="L1963" s="2"/>
      <c r="M1963" s="2" t="s">
        <v>5551</v>
      </c>
      <c r="N1963" s="2" t="s">
        <v>5571</v>
      </c>
      <c r="O1963" s="2" t="s">
        <v>568</v>
      </c>
      <c r="P1963" s="2" t="s">
        <v>291</v>
      </c>
      <c r="Q1963" s="2" t="str">
        <f t="shared" si="15"/>
        <v>Bill Title: Relative to local energy investment and infrastructure modernization - Bill Description: For legislation relative to local energy investment and infrastructure modernization. Telecommunications, Utilities and Energy.</v>
      </c>
      <c r="R1963" s="2" t="s">
        <v>5572</v>
      </c>
      <c r="S1963" s="2" t="s">
        <v>31</v>
      </c>
    </row>
    <row r="1964" ht="15.75" customHeight="1">
      <c r="A1964" s="2" t="s">
        <v>5465</v>
      </c>
      <c r="B1964" s="2" t="s">
        <v>4753</v>
      </c>
      <c r="C1964" s="2" t="s">
        <v>4754</v>
      </c>
      <c r="D1964" s="2" t="s">
        <v>4754</v>
      </c>
      <c r="E1964" s="2" t="s">
        <v>4755</v>
      </c>
      <c r="F1964" s="2" t="s">
        <v>5573</v>
      </c>
      <c r="G1964" s="2" t="s">
        <v>19</v>
      </c>
      <c r="I1964" s="2">
        <v>14.0</v>
      </c>
      <c r="K1964" s="2" t="s">
        <v>5467</v>
      </c>
      <c r="L1964" s="2"/>
      <c r="M1964" s="2" t="s">
        <v>5519</v>
      </c>
      <c r="N1964" s="2" t="s">
        <v>5574</v>
      </c>
      <c r="O1964" s="2" t="s">
        <v>1653</v>
      </c>
      <c r="P1964" s="2" t="s">
        <v>275</v>
      </c>
      <c r="Q1964" s="2" t="str">
        <f t="shared" si="15"/>
        <v>Bill Title: To advance modern and sustainable solutions for transportation - Bill Description: For legislation to authorize the Secretary of Transportation and the Secretary of Energy and Environmental Affairs to establish the modern and sustainable solutions for transportation trust fund. Transportation.</v>
      </c>
      <c r="R1964" s="2" t="s">
        <v>5575</v>
      </c>
      <c r="S1964" s="2" t="s">
        <v>145</v>
      </c>
    </row>
    <row r="1965" ht="15.75" customHeight="1">
      <c r="A1965" s="2" t="s">
        <v>5465</v>
      </c>
      <c r="B1965" s="2" t="s">
        <v>4753</v>
      </c>
      <c r="C1965" s="2" t="s">
        <v>4754</v>
      </c>
      <c r="D1965" s="2" t="s">
        <v>4754</v>
      </c>
      <c r="E1965" s="2" t="s">
        <v>4755</v>
      </c>
      <c r="F1965" s="2" t="s">
        <v>5576</v>
      </c>
      <c r="G1965" s="2" t="s">
        <v>19</v>
      </c>
      <c r="I1965" s="2">
        <v>14.0</v>
      </c>
      <c r="K1965" s="2" t="s">
        <v>5467</v>
      </c>
      <c r="L1965" s="2"/>
      <c r="M1965" s="2" t="s">
        <v>5577</v>
      </c>
      <c r="N1965" s="2" t="s">
        <v>5578</v>
      </c>
      <c r="O1965" s="2" t="s">
        <v>100</v>
      </c>
      <c r="P1965" s="2" t="s">
        <v>144</v>
      </c>
      <c r="Q1965" s="2" t="str">
        <f t="shared" si="15"/>
        <v>Bill Title: Relative to solar power and the green economy - Bill Description: For legislation relative to solar power and the green economy. Telecommunications, Utilities and Energy.</v>
      </c>
      <c r="R1965" s="2" t="s">
        <v>5579</v>
      </c>
      <c r="S1965" s="2" t="s">
        <v>44</v>
      </c>
    </row>
    <row r="1966" ht="15.75" customHeight="1">
      <c r="A1966" s="2" t="s">
        <v>5465</v>
      </c>
      <c r="B1966" s="2" t="s">
        <v>4753</v>
      </c>
      <c r="C1966" s="2" t="s">
        <v>4754</v>
      </c>
      <c r="D1966" s="2" t="s">
        <v>4754</v>
      </c>
      <c r="E1966" s="2" t="s">
        <v>4755</v>
      </c>
      <c r="F1966" s="2" t="s">
        <v>5580</v>
      </c>
      <c r="G1966" s="2" t="s">
        <v>19</v>
      </c>
      <c r="I1966" s="2">
        <v>14.0</v>
      </c>
      <c r="K1966" s="2" t="s">
        <v>5467</v>
      </c>
      <c r="L1966" s="2"/>
      <c r="M1966" s="2" t="s">
        <v>5581</v>
      </c>
      <c r="N1966" s="2" t="s">
        <v>5582</v>
      </c>
      <c r="O1966" s="2" t="s">
        <v>100</v>
      </c>
      <c r="P1966" s="2" t="s">
        <v>410</v>
      </c>
      <c r="Q1966" s="2" t="str">
        <f t="shared" si="15"/>
        <v>Bill Title: Increasing solar rooftop energy - Bill Description: For legislation to increase solar rooftop energy. Telecommunications, Utilities and Energy.</v>
      </c>
      <c r="R1966" s="2" t="s">
        <v>5583</v>
      </c>
      <c r="S1966" s="2" t="s">
        <v>44</v>
      </c>
    </row>
    <row r="1967" ht="15.75" customHeight="1">
      <c r="A1967" s="2" t="s">
        <v>5465</v>
      </c>
      <c r="B1967" s="2" t="s">
        <v>4753</v>
      </c>
      <c r="C1967" s="2" t="s">
        <v>4754</v>
      </c>
      <c r="D1967" s="2" t="s">
        <v>4754</v>
      </c>
      <c r="E1967" s="2" t="s">
        <v>4755</v>
      </c>
      <c r="F1967" s="2" t="s">
        <v>5584</v>
      </c>
      <c r="G1967" s="2" t="s">
        <v>19</v>
      </c>
      <c r="I1967" s="2">
        <v>14.0</v>
      </c>
      <c r="K1967" s="2" t="s">
        <v>5467</v>
      </c>
      <c r="L1967" s="2"/>
      <c r="M1967" s="2" t="s">
        <v>5567</v>
      </c>
      <c r="N1967" s="2" t="s">
        <v>5568</v>
      </c>
      <c r="O1967" s="2" t="s">
        <v>1279</v>
      </c>
      <c r="P1967" s="2" t="s">
        <v>36</v>
      </c>
      <c r="Q1967" s="2" t="str">
        <f t="shared" si="15"/>
        <v>Bill Title: Relative to solar power equity in low-income and environmental justice communities - Bill Description: Relative to solar power equity in low-income and environmental justice communities. Telecommunications, Utilities and Energy.</v>
      </c>
      <c r="R1967" s="2" t="s">
        <v>5585</v>
      </c>
      <c r="S1967" s="2" t="s">
        <v>44</v>
      </c>
    </row>
    <row r="1968" ht="15.75" customHeight="1">
      <c r="A1968" s="2" t="s">
        <v>5465</v>
      </c>
      <c r="B1968" s="2" t="s">
        <v>4753</v>
      </c>
      <c r="C1968" s="2" t="s">
        <v>4754</v>
      </c>
      <c r="D1968" s="2" t="s">
        <v>4754</v>
      </c>
      <c r="E1968" s="2" t="s">
        <v>4755</v>
      </c>
      <c r="F1968" s="2" t="s">
        <v>5586</v>
      </c>
      <c r="G1968" s="2" t="s">
        <v>19</v>
      </c>
      <c r="I1968" s="2">
        <v>14.0</v>
      </c>
      <c r="K1968" s="2" t="s">
        <v>5467</v>
      </c>
      <c r="L1968" s="2"/>
      <c r="M1968" s="2" t="s">
        <v>5547</v>
      </c>
      <c r="N1968" s="2" t="s">
        <v>5548</v>
      </c>
      <c r="O1968" s="2" t="s">
        <v>100</v>
      </c>
      <c r="P1968" s="2" t="s">
        <v>36</v>
      </c>
      <c r="Q1968" s="2" t="str">
        <f t="shared" si="15"/>
        <v>Bill Title: Relative to solar power in environmental justice and urban communities - Bill Description: For legislation relative to solar power in environmental justice and urban communities. Telecommunications, Utilities and Energy.</v>
      </c>
      <c r="R1968" s="2" t="s">
        <v>5587</v>
      </c>
      <c r="S1968" s="2" t="s">
        <v>44</v>
      </c>
    </row>
    <row r="1969" ht="15.75" customHeight="1">
      <c r="A1969" s="2" t="s">
        <v>5465</v>
      </c>
      <c r="B1969" s="2" t="s">
        <v>4753</v>
      </c>
      <c r="C1969" s="2" t="s">
        <v>4754</v>
      </c>
      <c r="D1969" s="2" t="s">
        <v>4754</v>
      </c>
      <c r="E1969" s="2" t="s">
        <v>4755</v>
      </c>
      <c r="F1969" s="2" t="s">
        <v>5588</v>
      </c>
      <c r="G1969" s="2" t="s">
        <v>19</v>
      </c>
      <c r="I1969" s="2">
        <v>14.0</v>
      </c>
      <c r="K1969" s="2" t="s">
        <v>5467</v>
      </c>
      <c r="L1969" s="2"/>
      <c r="M1969" s="2" t="s">
        <v>5207</v>
      </c>
      <c r="N1969" s="2" t="s">
        <v>5207</v>
      </c>
      <c r="O1969" s="2" t="s">
        <v>1248</v>
      </c>
      <c r="P1969" s="2" t="s">
        <v>470</v>
      </c>
      <c r="Q1969" s="2" t="str">
        <f t="shared" si="15"/>
        <v>Bill Title: Relative to net metering - Bill Description: Relative to net metering</v>
      </c>
      <c r="R1969" s="2" t="s">
        <v>5589</v>
      </c>
      <c r="S1969" s="2" t="s">
        <v>44</v>
      </c>
    </row>
    <row r="1970" ht="15.75" customHeight="1">
      <c r="A1970" s="2" t="s">
        <v>5465</v>
      </c>
      <c r="B1970" s="2" t="s">
        <v>4753</v>
      </c>
      <c r="C1970" s="2" t="s">
        <v>4754</v>
      </c>
      <c r="D1970" s="2" t="s">
        <v>4754</v>
      </c>
      <c r="E1970" s="2" t="s">
        <v>4755</v>
      </c>
      <c r="F1970" s="2" t="s">
        <v>5590</v>
      </c>
      <c r="G1970" s="2" t="s">
        <v>19</v>
      </c>
      <c r="I1970" s="2">
        <v>13.0</v>
      </c>
      <c r="K1970" s="2" t="s">
        <v>5467</v>
      </c>
      <c r="L1970" s="2"/>
      <c r="M1970" s="2" t="s">
        <v>5591</v>
      </c>
      <c r="N1970" s="2" t="s">
        <v>5592</v>
      </c>
      <c r="O1970" s="2" t="s">
        <v>5593</v>
      </c>
      <c r="P1970" s="2" t="s">
        <v>129</v>
      </c>
      <c r="Q1970" s="2" t="str">
        <f t="shared" si="15"/>
        <v>Bill Title: Relative to energy facilities siting reform to address environmental justice, climate, and public health - Bill Description: For legislation relative to energy facilities siting reform to address environmental justice, climate, and public health. Telecommunications, Utilities and Energy.</v>
      </c>
      <c r="R1970" s="2" t="s">
        <v>5594</v>
      </c>
      <c r="S1970" s="2" t="s">
        <v>31</v>
      </c>
    </row>
    <row r="1971" ht="15.75" customHeight="1">
      <c r="A1971" s="2" t="s">
        <v>5465</v>
      </c>
      <c r="B1971" s="2" t="s">
        <v>4753</v>
      </c>
      <c r="C1971" s="2" t="s">
        <v>4754</v>
      </c>
      <c r="D1971" s="2" t="s">
        <v>4754</v>
      </c>
      <c r="E1971" s="2" t="s">
        <v>4755</v>
      </c>
      <c r="F1971" s="2" t="s">
        <v>5595</v>
      </c>
      <c r="G1971" s="2" t="s">
        <v>19</v>
      </c>
      <c r="I1971" s="2">
        <v>13.0</v>
      </c>
      <c r="K1971" s="2" t="s">
        <v>5467</v>
      </c>
      <c r="L1971" s="2"/>
      <c r="M1971" s="2" t="s">
        <v>5596</v>
      </c>
      <c r="N1971" s="2" t="s">
        <v>5597</v>
      </c>
      <c r="O1971" s="2" t="s">
        <v>5598</v>
      </c>
      <c r="P1971" s="2" t="s">
        <v>291</v>
      </c>
      <c r="Q1971" s="2" t="str">
        <f t="shared" si="15"/>
        <v>Bill Title: Transitioning Massachusetts to clean electricity, heating, and transportation - Bill Description: For legislation to transition Massachusetts to clean electricity, heating, and transportation. Telecommunications, Utilities and Energy.</v>
      </c>
      <c r="R1971" s="2" t="s">
        <v>5599</v>
      </c>
      <c r="S1971" s="2" t="s">
        <v>65</v>
      </c>
    </row>
    <row r="1972" ht="15.75" customHeight="1">
      <c r="A1972" s="2" t="s">
        <v>5465</v>
      </c>
      <c r="B1972" s="2" t="s">
        <v>4753</v>
      </c>
      <c r="C1972" s="2" t="s">
        <v>4754</v>
      </c>
      <c r="D1972" s="2" t="s">
        <v>4754</v>
      </c>
      <c r="E1972" s="2" t="s">
        <v>4755</v>
      </c>
      <c r="F1972" s="2" t="s">
        <v>5600</v>
      </c>
      <c r="G1972" s="2" t="s">
        <v>19</v>
      </c>
      <c r="I1972" s="2">
        <v>13.0</v>
      </c>
      <c r="K1972" s="2" t="s">
        <v>5467</v>
      </c>
      <c r="L1972" s="2"/>
      <c r="M1972" s="2" t="s">
        <v>5536</v>
      </c>
      <c r="N1972" s="2" t="s">
        <v>5537</v>
      </c>
      <c r="O1972" s="2" t="s">
        <v>1190</v>
      </c>
      <c r="P1972" s="2" t="s">
        <v>5601</v>
      </c>
      <c r="Q1972" s="2" t="str">
        <f t="shared" si="15"/>
        <v>Bill Title: Regarding community access to energy efficiency programs and green jobs - Bill Description: Relative to energy efficiency programs and green jobs. Telecommunications, Utilities and Energy.</v>
      </c>
      <c r="R1972" s="2" t="s">
        <v>5602</v>
      </c>
      <c r="S1972" s="2" t="s">
        <v>287</v>
      </c>
    </row>
    <row r="1973" ht="15.75" customHeight="1">
      <c r="A1973" s="2" t="s">
        <v>5465</v>
      </c>
      <c r="B1973" s="2" t="s">
        <v>4753</v>
      </c>
      <c r="C1973" s="2" t="s">
        <v>4754</v>
      </c>
      <c r="D1973" s="2" t="s">
        <v>4754</v>
      </c>
      <c r="E1973" s="2" t="s">
        <v>4755</v>
      </c>
      <c r="F1973" s="2" t="s">
        <v>5603</v>
      </c>
      <c r="G1973" s="2" t="s">
        <v>19</v>
      </c>
      <c r="I1973" s="2">
        <v>13.0</v>
      </c>
      <c r="K1973" s="2" t="s">
        <v>5467</v>
      </c>
      <c r="L1973" s="2"/>
      <c r="M1973" s="2" t="s">
        <v>5604</v>
      </c>
      <c r="N1973" s="2" t="s">
        <v>5605</v>
      </c>
      <c r="O1973" s="2" t="s">
        <v>760</v>
      </c>
      <c r="P1973" s="2" t="s">
        <v>101</v>
      </c>
      <c r="Q1973" s="2" t="str">
        <f t="shared" si="15"/>
        <v>Bill Title: Relative to energy storage - Bill Description: Relative to energy storage. Telecommunications, Utilities and Energy.</v>
      </c>
      <c r="R1973" s="2" t="s">
        <v>5606</v>
      </c>
      <c r="S1973" s="2" t="s">
        <v>145</v>
      </c>
    </row>
    <row r="1974" ht="15.75" customHeight="1">
      <c r="A1974" s="2" t="s">
        <v>5465</v>
      </c>
      <c r="B1974" s="2" t="s">
        <v>4753</v>
      </c>
      <c r="C1974" s="2" t="s">
        <v>4754</v>
      </c>
      <c r="D1974" s="2" t="s">
        <v>4754</v>
      </c>
      <c r="E1974" s="2" t="s">
        <v>4755</v>
      </c>
      <c r="F1974" s="2" t="s">
        <v>5607</v>
      </c>
      <c r="G1974" s="2" t="s">
        <v>19</v>
      </c>
      <c r="I1974" s="2">
        <v>12.0</v>
      </c>
      <c r="K1974" s="2" t="s">
        <v>5467</v>
      </c>
      <c r="L1974" s="2"/>
      <c r="M1974" s="2" t="s">
        <v>5577</v>
      </c>
      <c r="N1974" s="2" t="s">
        <v>5608</v>
      </c>
      <c r="O1974" s="2" t="s">
        <v>100</v>
      </c>
      <c r="P1974" s="2" t="s">
        <v>5201</v>
      </c>
      <c r="Q1974" s="2" t="str">
        <f t="shared" si="15"/>
        <v>Bill Title: Relative to solar power and the green economy - Bill Description: For legislation to establish a Commonwealth solar program to encourage the development of solar photovoltaic technology. Telecommunications, Utilities and Energy.</v>
      </c>
      <c r="R1974" s="2" t="s">
        <v>5609</v>
      </c>
      <c r="S1974" s="2" t="s">
        <v>44</v>
      </c>
    </row>
    <row r="1975" ht="15.75" customHeight="1">
      <c r="A1975" s="2" t="s">
        <v>5465</v>
      </c>
      <c r="B1975" s="2" t="s">
        <v>4753</v>
      </c>
      <c r="C1975" s="2" t="s">
        <v>4754</v>
      </c>
      <c r="D1975" s="2" t="s">
        <v>4754</v>
      </c>
      <c r="E1975" s="2" t="s">
        <v>4755</v>
      </c>
      <c r="F1975" s="2" t="s">
        <v>5610</v>
      </c>
      <c r="G1975" s="2" t="s">
        <v>19</v>
      </c>
      <c r="I1975" s="2">
        <v>12.0</v>
      </c>
      <c r="K1975" s="2" t="s">
        <v>5467</v>
      </c>
      <c r="L1975" s="2"/>
      <c r="M1975" s="2" t="s">
        <v>5611</v>
      </c>
      <c r="N1975" s="2" t="s">
        <v>5612</v>
      </c>
      <c r="O1975" s="2" t="s">
        <v>100</v>
      </c>
      <c r="P1975" s="2" t="s">
        <v>291</v>
      </c>
      <c r="Q1975" s="2" t="str">
        <f t="shared" si="15"/>
        <v>Bill Title: Increasing rooftop solar energy - Bill Description: Relative to increasing rooftop solar energy. Telecommunications, Utilities and Energy.</v>
      </c>
      <c r="R1975" s="2" t="s">
        <v>5613</v>
      </c>
      <c r="S1975" s="2" t="s">
        <v>44</v>
      </c>
    </row>
    <row r="1976" ht="15.75" customHeight="1">
      <c r="A1976" s="2" t="s">
        <v>5465</v>
      </c>
      <c r="B1976" s="2" t="s">
        <v>4753</v>
      </c>
      <c r="C1976" s="2" t="s">
        <v>4754</v>
      </c>
      <c r="D1976" s="2" t="s">
        <v>4754</v>
      </c>
      <c r="E1976" s="2" t="s">
        <v>4755</v>
      </c>
      <c r="F1976" s="2" t="s">
        <v>5614</v>
      </c>
      <c r="G1976" s="2" t="s">
        <v>19</v>
      </c>
      <c r="I1976" s="2">
        <v>12.0</v>
      </c>
      <c r="K1976" s="2" t="s">
        <v>5467</v>
      </c>
      <c r="L1976" s="2"/>
      <c r="M1976" s="2" t="s">
        <v>5503</v>
      </c>
      <c r="N1976" s="2" t="s">
        <v>5615</v>
      </c>
      <c r="O1976" s="2" t="s">
        <v>496</v>
      </c>
      <c r="P1976" s="2" t="s">
        <v>36</v>
      </c>
      <c r="Q1976" s="2" t="str">
        <f t="shared" si="15"/>
        <v>Bill Title: Relative to protecting consumers of gas and electricity from paying for leaked and unaccounted for gas - Bill Description: Relative to protecting consumers of gas and electricity from paying for leaked and unaccounted for gas. Telecommunications, Utilities and Energy.</v>
      </c>
      <c r="R1976" s="2" t="s">
        <v>5616</v>
      </c>
      <c r="S1976" s="2" t="s">
        <v>31</v>
      </c>
    </row>
    <row r="1977" ht="15.75" customHeight="1">
      <c r="A1977" s="2" t="s">
        <v>5465</v>
      </c>
      <c r="B1977" s="2" t="s">
        <v>4753</v>
      </c>
      <c r="C1977" s="2" t="s">
        <v>4754</v>
      </c>
      <c r="D1977" s="2" t="s">
        <v>4754</v>
      </c>
      <c r="E1977" s="2" t="s">
        <v>4755</v>
      </c>
      <c r="F1977" s="2" t="s">
        <v>5617</v>
      </c>
      <c r="G1977" s="2" t="s">
        <v>19</v>
      </c>
      <c r="I1977" s="2">
        <v>12.0</v>
      </c>
      <c r="K1977" s="2" t="s">
        <v>5467</v>
      </c>
      <c r="L1977" s="2"/>
      <c r="M1977" s="2" t="s">
        <v>5618</v>
      </c>
      <c r="N1977" s="2" t="s">
        <v>5619</v>
      </c>
      <c r="O1977" s="2" t="s">
        <v>1279</v>
      </c>
      <c r="P1977" s="2" t="s">
        <v>36</v>
      </c>
      <c r="Q1977" s="2" t="str">
        <f t="shared" si="15"/>
        <v>Bill Title: To allow equal access solar net metering projects - Bill Description: For legislation to allow equal access to solar net metering projects. Telecommunications, Utilities and Energy.</v>
      </c>
      <c r="R1977" s="2" t="s">
        <v>5620</v>
      </c>
      <c r="S1977" s="2" t="s">
        <v>44</v>
      </c>
    </row>
    <row r="1978" ht="15.75" customHeight="1">
      <c r="A1978" s="2" t="s">
        <v>5465</v>
      </c>
      <c r="B1978" s="2" t="s">
        <v>4753</v>
      </c>
      <c r="C1978" s="2" t="s">
        <v>4754</v>
      </c>
      <c r="D1978" s="2" t="s">
        <v>4754</v>
      </c>
      <c r="E1978" s="2" t="s">
        <v>4755</v>
      </c>
      <c r="F1978" s="2" t="s">
        <v>5621</v>
      </c>
      <c r="G1978" s="2" t="s">
        <v>19</v>
      </c>
      <c r="I1978" s="2">
        <v>11.0</v>
      </c>
      <c r="K1978" s="2" t="s">
        <v>5467</v>
      </c>
      <c r="L1978" s="2"/>
      <c r="M1978" s="2" t="s">
        <v>5622</v>
      </c>
      <c r="N1978" s="2" t="s">
        <v>5623</v>
      </c>
      <c r="O1978" s="2" t="s">
        <v>35</v>
      </c>
      <c r="P1978" s="2" t="s">
        <v>209</v>
      </c>
      <c r="Q1978" s="2" t="str">
        <f t="shared" si="15"/>
        <v>Bill Title: Relative to energy storage procurement for 2025 and 2030 - Bill Description: For legislation relative to energy storage procurement for 2025 and 2030. Telecommunications, Utilities and Energy.</v>
      </c>
      <c r="R1978" s="2" t="s">
        <v>5624</v>
      </c>
      <c r="S1978" s="2" t="s">
        <v>31</v>
      </c>
    </row>
    <row r="1979" ht="15.75" customHeight="1">
      <c r="A1979" s="2" t="s">
        <v>5465</v>
      </c>
      <c r="B1979" s="2" t="s">
        <v>4753</v>
      </c>
      <c r="C1979" s="2" t="s">
        <v>4754</v>
      </c>
      <c r="D1979" s="2" t="s">
        <v>4754</v>
      </c>
      <c r="E1979" s="2" t="s">
        <v>4755</v>
      </c>
      <c r="F1979" s="2" t="s">
        <v>5625</v>
      </c>
      <c r="G1979" s="2" t="s">
        <v>19</v>
      </c>
      <c r="I1979" s="2">
        <v>11.0</v>
      </c>
      <c r="K1979" s="2" t="s">
        <v>5467</v>
      </c>
      <c r="L1979" s="2"/>
      <c r="M1979" s="2" t="s">
        <v>5028</v>
      </c>
      <c r="N1979" s="2" t="s">
        <v>5088</v>
      </c>
      <c r="O1979" s="2" t="s">
        <v>89</v>
      </c>
      <c r="P1979" s="2" t="s">
        <v>101</v>
      </c>
      <c r="Q1979" s="2" t="str">
        <f t="shared" si="15"/>
        <v>Bill Title: Promoting zero-emission vehicles - Bill Description: Relative to promoting zero-emission vehicles. Telecommunications, Utilities and Energy.</v>
      </c>
      <c r="R1979" s="2" t="s">
        <v>5626</v>
      </c>
      <c r="S1979" s="2" t="s">
        <v>79</v>
      </c>
    </row>
    <row r="1980" ht="15.75" customHeight="1">
      <c r="A1980" s="2" t="s">
        <v>5465</v>
      </c>
      <c r="B1980" s="2" t="s">
        <v>4753</v>
      </c>
      <c r="C1980" s="2" t="s">
        <v>4754</v>
      </c>
      <c r="D1980" s="2" t="s">
        <v>4754</v>
      </c>
      <c r="E1980" s="2" t="s">
        <v>4755</v>
      </c>
      <c r="F1980" s="2" t="s">
        <v>5627</v>
      </c>
      <c r="G1980" s="2" t="s">
        <v>19</v>
      </c>
      <c r="I1980" s="2">
        <v>11.0</v>
      </c>
      <c r="K1980" s="2" t="s">
        <v>5467</v>
      </c>
      <c r="L1980" s="2"/>
      <c r="M1980" s="2" t="s">
        <v>4798</v>
      </c>
      <c r="N1980" s="2" t="s">
        <v>4798</v>
      </c>
      <c r="O1980" s="2" t="s">
        <v>1236</v>
      </c>
      <c r="P1980" s="2" t="s">
        <v>93</v>
      </c>
      <c r="Q1980" s="2" t="str">
        <f t="shared" si="15"/>
        <v>Bill Title: Authorizing and accelerating transportation investment - Bill Description: Authorizing and accelerating transportation investment</v>
      </c>
      <c r="R1980" s="2" t="s">
        <v>5628</v>
      </c>
      <c r="S1980" s="2" t="s">
        <v>145</v>
      </c>
    </row>
    <row r="1981" ht="15.75" customHeight="1">
      <c r="A1981" s="2" t="s">
        <v>5465</v>
      </c>
      <c r="B1981" s="2" t="s">
        <v>4753</v>
      </c>
      <c r="C1981" s="2" t="s">
        <v>4754</v>
      </c>
      <c r="D1981" s="2" t="s">
        <v>4754</v>
      </c>
      <c r="E1981" s="2" t="s">
        <v>4755</v>
      </c>
      <c r="F1981" s="2" t="s">
        <v>5629</v>
      </c>
      <c r="G1981" s="2" t="s">
        <v>19</v>
      </c>
      <c r="I1981" s="2">
        <v>10.0</v>
      </c>
      <c r="K1981" s="2" t="s">
        <v>5467</v>
      </c>
      <c r="L1981" s="2"/>
      <c r="M1981" s="2" t="s">
        <v>5630</v>
      </c>
      <c r="N1981" s="2" t="s">
        <v>5630</v>
      </c>
      <c r="O1981" s="2" t="s">
        <v>5461</v>
      </c>
      <c r="P1981" s="2" t="s">
        <v>765</v>
      </c>
      <c r="Q1981" s="2" t="str">
        <f t="shared" si="15"/>
        <v>Bill Title: Relative to environmental justice in the commonwealth - Bill Description: Relative to environmental justice in the commonwealth</v>
      </c>
      <c r="R1981" s="2" t="s">
        <v>5631</v>
      </c>
      <c r="S1981" s="2" t="s">
        <v>65</v>
      </c>
    </row>
    <row r="1982" ht="15.75" customHeight="1">
      <c r="A1982" s="2" t="s">
        <v>5465</v>
      </c>
      <c r="B1982" s="2" t="s">
        <v>4753</v>
      </c>
      <c r="C1982" s="2" t="s">
        <v>4754</v>
      </c>
      <c r="D1982" s="2" t="s">
        <v>4754</v>
      </c>
      <c r="E1982" s="2" t="s">
        <v>4755</v>
      </c>
      <c r="F1982" s="2" t="s">
        <v>5632</v>
      </c>
      <c r="G1982" s="2" t="s">
        <v>19</v>
      </c>
      <c r="I1982" s="2">
        <v>10.0</v>
      </c>
      <c r="K1982" s="2" t="s">
        <v>5467</v>
      </c>
      <c r="L1982" s="2"/>
      <c r="M1982" s="2" t="s">
        <v>5591</v>
      </c>
      <c r="N1982" s="2" t="s">
        <v>5633</v>
      </c>
      <c r="O1982" s="2" t="s">
        <v>5634</v>
      </c>
      <c r="P1982" s="2" t="s">
        <v>73</v>
      </c>
      <c r="Q1982" s="2" t="str">
        <f t="shared" si="15"/>
        <v>Bill Title: Relative to energy facilities siting reform to address environmental justice, climate, and public health - Bill Description: Relative to energy facilities siting reform to address environmental justice, climate, and public health. Telecommunications, Utilities and Energy.</v>
      </c>
      <c r="R1982" s="2" t="s">
        <v>5635</v>
      </c>
      <c r="S1982" s="2" t="s">
        <v>31</v>
      </c>
    </row>
    <row r="1983" ht="15.75" customHeight="1">
      <c r="A1983" s="2" t="s">
        <v>5465</v>
      </c>
      <c r="B1983" s="2" t="s">
        <v>4753</v>
      </c>
      <c r="C1983" s="2" t="s">
        <v>4754</v>
      </c>
      <c r="D1983" s="2" t="s">
        <v>4754</v>
      </c>
      <c r="E1983" s="2" t="s">
        <v>4755</v>
      </c>
      <c r="F1983" s="2" t="s">
        <v>5636</v>
      </c>
      <c r="G1983" s="2" t="s">
        <v>19</v>
      </c>
      <c r="I1983" s="2">
        <v>10.0</v>
      </c>
      <c r="K1983" s="2" t="s">
        <v>5467</v>
      </c>
      <c r="L1983" s="2"/>
      <c r="M1983" s="2" t="s">
        <v>5536</v>
      </c>
      <c r="N1983" s="2" t="s">
        <v>5637</v>
      </c>
      <c r="O1983" s="2" t="s">
        <v>1190</v>
      </c>
      <c r="P1983" s="2" t="s">
        <v>765</v>
      </c>
      <c r="Q1983" s="2" t="str">
        <f t="shared" si="15"/>
        <v>Bill Title: Regarding community access to energy efficiency programs and green jobs - Bill Description: For legislation relative to community access to energy efficiency programs and green jobs. Telecommunications, Utilities and Energy.</v>
      </c>
      <c r="R1983" s="2" t="s">
        <v>5638</v>
      </c>
      <c r="S1983" s="2" t="s">
        <v>287</v>
      </c>
    </row>
    <row r="1984" ht="15.75" customHeight="1">
      <c r="A1984" s="2" t="s">
        <v>5465</v>
      </c>
      <c r="B1984" s="2" t="s">
        <v>4753</v>
      </c>
      <c r="C1984" s="2" t="s">
        <v>4754</v>
      </c>
      <c r="D1984" s="2" t="s">
        <v>4754</v>
      </c>
      <c r="E1984" s="2" t="s">
        <v>4755</v>
      </c>
      <c r="F1984" s="2" t="s">
        <v>5639</v>
      </c>
      <c r="G1984" s="2" t="s">
        <v>19</v>
      </c>
      <c r="I1984" s="2">
        <v>10.0</v>
      </c>
      <c r="K1984" s="2" t="s">
        <v>5467</v>
      </c>
      <c r="L1984" s="2"/>
      <c r="M1984" s="2" t="s">
        <v>5640</v>
      </c>
      <c r="N1984" s="2" t="s">
        <v>5641</v>
      </c>
      <c r="O1984" s="2" t="s">
        <v>877</v>
      </c>
      <c r="P1984" s="2" t="s">
        <v>981</v>
      </c>
      <c r="Q1984" s="2" t="str">
        <f t="shared" si="15"/>
        <v>Bill Title: Creating a New Deal for Transportation in the Commonwealth - Bill Description: For legislation to create a New Deal for Transportation in the Commonwealth. Transportation.</v>
      </c>
      <c r="R1984" s="2" t="s">
        <v>5642</v>
      </c>
      <c r="S1984" s="2" t="s">
        <v>79</v>
      </c>
    </row>
    <row r="1985" ht="15.75" customHeight="1">
      <c r="A1985" s="2" t="s">
        <v>5465</v>
      </c>
      <c r="B1985" s="2" t="s">
        <v>4753</v>
      </c>
      <c r="C1985" s="2" t="s">
        <v>4754</v>
      </c>
      <c r="D1985" s="2" t="s">
        <v>4754</v>
      </c>
      <c r="E1985" s="2" t="s">
        <v>4755</v>
      </c>
      <c r="F1985" s="2" t="s">
        <v>5643</v>
      </c>
      <c r="G1985" s="2" t="s">
        <v>19</v>
      </c>
      <c r="I1985" s="2">
        <v>10.0</v>
      </c>
      <c r="K1985" s="2" t="s">
        <v>5467</v>
      </c>
      <c r="L1985" s="2"/>
      <c r="M1985" s="2" t="s">
        <v>5492</v>
      </c>
      <c r="N1985" s="2" t="s">
        <v>5644</v>
      </c>
      <c r="O1985" s="2" t="s">
        <v>493</v>
      </c>
      <c r="P1985" s="2" t="s">
        <v>291</v>
      </c>
      <c r="Q1985" s="2" t="str">
        <f t="shared" si="15"/>
        <v>Bill Title: Relative to natural gas leaks - Bill Description: For legislation relative to natural gas leaks. Telecommunications, Utilities and Energy.</v>
      </c>
      <c r="R1985" s="2" t="s">
        <v>5645</v>
      </c>
      <c r="S1985" s="2" t="s">
        <v>31</v>
      </c>
    </row>
    <row r="1986" ht="15.75" customHeight="1">
      <c r="A1986" s="2" t="s">
        <v>5465</v>
      </c>
      <c r="B1986" s="2" t="s">
        <v>4753</v>
      </c>
      <c r="C1986" s="2" t="s">
        <v>4754</v>
      </c>
      <c r="D1986" s="2" t="s">
        <v>4754</v>
      </c>
      <c r="E1986" s="2" t="s">
        <v>4755</v>
      </c>
      <c r="F1986" s="2" t="s">
        <v>5646</v>
      </c>
      <c r="G1986" s="2" t="s">
        <v>19</v>
      </c>
      <c r="I1986" s="2">
        <v>10.0</v>
      </c>
      <c r="K1986" s="2" t="s">
        <v>5467</v>
      </c>
      <c r="L1986" s="2"/>
      <c r="M1986" s="2" t="s">
        <v>5647</v>
      </c>
      <c r="N1986" s="2" t="s">
        <v>5647</v>
      </c>
      <c r="O1986" s="2" t="s">
        <v>760</v>
      </c>
      <c r="P1986" s="2" t="s">
        <v>5648</v>
      </c>
      <c r="Q1986" s="2" t="str">
        <f t="shared" si="15"/>
        <v>Bill Title: To improve grid resiliency through energy storage - Bill Description: To improve grid resiliency through energy storage</v>
      </c>
      <c r="R1986" s="2" t="s">
        <v>5649</v>
      </c>
      <c r="S1986" s="2" t="s">
        <v>31</v>
      </c>
    </row>
    <row r="1987" ht="15.75" customHeight="1">
      <c r="A1987" s="2" t="s">
        <v>5465</v>
      </c>
      <c r="B1987" s="2" t="s">
        <v>4753</v>
      </c>
      <c r="C1987" s="2" t="s">
        <v>4754</v>
      </c>
      <c r="D1987" s="2" t="s">
        <v>4754</v>
      </c>
      <c r="E1987" s="2" t="s">
        <v>4755</v>
      </c>
      <c r="F1987" s="2" t="s">
        <v>5650</v>
      </c>
      <c r="G1987" s="2" t="s">
        <v>19</v>
      </c>
      <c r="I1987" s="2">
        <v>10.0</v>
      </c>
      <c r="K1987" s="2" t="s">
        <v>5467</v>
      </c>
      <c r="L1987" s="2"/>
      <c r="M1987" s="2" t="s">
        <v>5651</v>
      </c>
      <c r="N1987" s="2" t="s">
        <v>5652</v>
      </c>
      <c r="O1987" s="2" t="s">
        <v>760</v>
      </c>
      <c r="P1987" s="2" t="s">
        <v>291</v>
      </c>
      <c r="Q1987" s="2" t="str">
        <f t="shared" si="15"/>
        <v>Bill Title: Promoting clean energy storage - Bill Description: For legislation to promote clean energy storage. Telecommunications, Utilities and Energy.</v>
      </c>
      <c r="R1987" s="2" t="s">
        <v>5653</v>
      </c>
      <c r="S1987" s="2" t="s">
        <v>145</v>
      </c>
    </row>
    <row r="1988" ht="15.75" customHeight="1">
      <c r="A1988" s="2" t="s">
        <v>5465</v>
      </c>
      <c r="B1988" s="2" t="s">
        <v>4753</v>
      </c>
      <c r="C1988" s="2" t="s">
        <v>4754</v>
      </c>
      <c r="D1988" s="2" t="s">
        <v>4754</v>
      </c>
      <c r="E1988" s="2" t="s">
        <v>4755</v>
      </c>
      <c r="F1988" s="2" t="s">
        <v>5654</v>
      </c>
      <c r="G1988" s="2" t="s">
        <v>19</v>
      </c>
      <c r="I1988" s="2">
        <v>10.0</v>
      </c>
      <c r="K1988" s="2" t="s">
        <v>5467</v>
      </c>
      <c r="L1988" s="2"/>
      <c r="M1988" s="2" t="s">
        <v>5655</v>
      </c>
      <c r="N1988" s="2" t="s">
        <v>5656</v>
      </c>
      <c r="O1988" s="2" t="s">
        <v>72</v>
      </c>
      <c r="P1988" s="2" t="s">
        <v>981</v>
      </c>
      <c r="Q1988" s="2" t="str">
        <f t="shared" si="15"/>
        <v>Bill Title: To expand the green communities program to mitigate climate change - Bill Description: For legislation to expand the green communities program to mitigate climate change. Telecommunications, Utilities and Energy.</v>
      </c>
      <c r="R1988" s="2" t="s">
        <v>5657</v>
      </c>
      <c r="S1988" s="2" t="s">
        <v>145</v>
      </c>
    </row>
    <row r="1989" ht="15.75" customHeight="1">
      <c r="A1989" s="2" t="s">
        <v>5465</v>
      </c>
      <c r="B1989" s="2" t="s">
        <v>4753</v>
      </c>
      <c r="C1989" s="2" t="s">
        <v>4754</v>
      </c>
      <c r="D1989" s="2" t="s">
        <v>4754</v>
      </c>
      <c r="E1989" s="2" t="s">
        <v>4755</v>
      </c>
      <c r="F1989" s="2" t="s">
        <v>5658</v>
      </c>
      <c r="G1989" s="2" t="s">
        <v>19</v>
      </c>
      <c r="I1989" s="2">
        <v>9.0</v>
      </c>
      <c r="K1989" s="2" t="s">
        <v>5467</v>
      </c>
      <c r="L1989" s="2"/>
      <c r="M1989" s="2" t="s">
        <v>4945</v>
      </c>
      <c r="N1989" s="2" t="s">
        <v>5338</v>
      </c>
      <c r="O1989" s="2" t="s">
        <v>143</v>
      </c>
      <c r="P1989" s="2" t="s">
        <v>73</v>
      </c>
      <c r="Q1989" s="2" t="str">
        <f t="shared" si="15"/>
        <v>Bill Title: Relative to Energy Savings Efficiency (Energy SAVE) - Bill Description: For legislation to promote efficiency in the use of certain natural resources. Telecommunications, Utilities and Energy.</v>
      </c>
      <c r="R1989" s="2" t="s">
        <v>5659</v>
      </c>
      <c r="S1989" s="2" t="s">
        <v>287</v>
      </c>
    </row>
    <row r="1990" ht="15.75" customHeight="1">
      <c r="A1990" s="2" t="s">
        <v>5465</v>
      </c>
      <c r="B1990" s="2" t="s">
        <v>4753</v>
      </c>
      <c r="C1990" s="2" t="s">
        <v>4754</v>
      </c>
      <c r="D1990" s="2" t="s">
        <v>4754</v>
      </c>
      <c r="E1990" s="2" t="s">
        <v>4755</v>
      </c>
      <c r="F1990" s="2" t="s">
        <v>5660</v>
      </c>
      <c r="G1990" s="2" t="s">
        <v>19</v>
      </c>
      <c r="I1990" s="2">
        <v>9.0</v>
      </c>
      <c r="K1990" s="2" t="s">
        <v>5467</v>
      </c>
      <c r="L1990" s="2"/>
      <c r="M1990" s="2" t="s">
        <v>5661</v>
      </c>
      <c r="N1990" s="2" t="s">
        <v>5662</v>
      </c>
      <c r="O1990" s="2" t="s">
        <v>1248</v>
      </c>
      <c r="P1990" s="2" t="s">
        <v>2620</v>
      </c>
      <c r="Q1990" s="2" t="str">
        <f t="shared" si="15"/>
        <v>Bill Title: For community empowerment - Bill Description: Relative to participation of customers in community empowerment contracts. Telecommunications, Utilities and Energy.</v>
      </c>
      <c r="R1990" s="2" t="s">
        <v>5663</v>
      </c>
      <c r="S1990" s="2" t="s">
        <v>44</v>
      </c>
    </row>
    <row r="1991" ht="15.75" customHeight="1">
      <c r="A1991" s="2" t="s">
        <v>5465</v>
      </c>
      <c r="B1991" s="2" t="s">
        <v>4753</v>
      </c>
      <c r="C1991" s="2" t="s">
        <v>4754</v>
      </c>
      <c r="D1991" s="2" t="s">
        <v>4754</v>
      </c>
      <c r="E1991" s="2" t="s">
        <v>4755</v>
      </c>
      <c r="F1991" s="2" t="s">
        <v>5664</v>
      </c>
      <c r="G1991" s="2" t="s">
        <v>19</v>
      </c>
      <c r="I1991" s="2">
        <v>9.0</v>
      </c>
      <c r="K1991" s="2" t="s">
        <v>5467</v>
      </c>
      <c r="L1991" s="2"/>
      <c r="M1991" s="2" t="s">
        <v>5665</v>
      </c>
      <c r="N1991" s="2" t="s">
        <v>5666</v>
      </c>
      <c r="O1991" s="2" t="s">
        <v>5667</v>
      </c>
      <c r="P1991" s="2" t="s">
        <v>90</v>
      </c>
      <c r="Q1991" s="2" t="str">
        <f t="shared" si="15"/>
        <v>Bill Title: To improve outdoor and indoor air quality for communities burdened by transportation pollution - Bill Description: For legislation to improve outdoor and indoor air quality for communities burdened by transportation pollution. Public Health.</v>
      </c>
      <c r="R1991" s="2" t="s">
        <v>5668</v>
      </c>
      <c r="S1991" s="2" t="s">
        <v>172</v>
      </c>
    </row>
    <row r="1992" ht="15.75" customHeight="1">
      <c r="A1992" s="2" t="s">
        <v>5465</v>
      </c>
      <c r="B1992" s="2" t="s">
        <v>4753</v>
      </c>
      <c r="C1992" s="2" t="s">
        <v>4754</v>
      </c>
      <c r="D1992" s="2" t="s">
        <v>4754</v>
      </c>
      <c r="E1992" s="2" t="s">
        <v>4755</v>
      </c>
      <c r="F1992" s="2" t="s">
        <v>5669</v>
      </c>
      <c r="G1992" s="2" t="s">
        <v>19</v>
      </c>
      <c r="I1992" s="2">
        <v>9.0</v>
      </c>
      <c r="K1992" s="2" t="s">
        <v>5467</v>
      </c>
      <c r="L1992" s="2"/>
      <c r="M1992" s="2" t="s">
        <v>5670</v>
      </c>
      <c r="N1992" s="2" t="s">
        <v>5671</v>
      </c>
      <c r="O1992" s="2" t="s">
        <v>1248</v>
      </c>
      <c r="P1992" s="2" t="s">
        <v>5672</v>
      </c>
      <c r="Q1992" s="2" t="str">
        <f t="shared" si="15"/>
        <v>Bill Title: Relative to renewable energy generation and market efficiency - Bill Description: For legislation relative to renewable energy generation and market efficiency. Telecommunications, Utilities and Energy.</v>
      </c>
      <c r="R1992" s="2" t="s">
        <v>5673</v>
      </c>
      <c r="S1992" s="2" t="s">
        <v>44</v>
      </c>
    </row>
    <row r="1993" ht="15.75" customHeight="1">
      <c r="A1993" s="2" t="s">
        <v>5465</v>
      </c>
      <c r="B1993" s="2" t="s">
        <v>4753</v>
      </c>
      <c r="C1993" s="2" t="s">
        <v>4754</v>
      </c>
      <c r="D1993" s="2" t="s">
        <v>4754</v>
      </c>
      <c r="E1993" s="2" t="s">
        <v>4755</v>
      </c>
      <c r="F1993" s="2" t="s">
        <v>5674</v>
      </c>
      <c r="G1993" s="2" t="s">
        <v>19</v>
      </c>
      <c r="I1993" s="2">
        <v>9.0</v>
      </c>
      <c r="K1993" s="2" t="s">
        <v>5467</v>
      </c>
      <c r="L1993" s="2"/>
      <c r="M1993" s="2" t="s">
        <v>5675</v>
      </c>
      <c r="N1993" s="2" t="s">
        <v>5676</v>
      </c>
      <c r="O1993" s="2" t="s">
        <v>23</v>
      </c>
      <c r="P1993" s="2" t="s">
        <v>5677</v>
      </c>
      <c r="Q1993" s="2" t="str">
        <f t="shared" si="15"/>
        <v>Bill Title: Relative to gas leak repairs during road projects - Bill Description: Relative to gas leak repairs during road projects. Telecommunications, Utilities and Energy.</v>
      </c>
      <c r="R1993" s="2" t="s">
        <v>5678</v>
      </c>
    </row>
    <row r="1994" ht="15.75" customHeight="1">
      <c r="A1994" s="2" t="s">
        <v>5465</v>
      </c>
      <c r="B1994" s="2" t="s">
        <v>4753</v>
      </c>
      <c r="C1994" s="2" t="s">
        <v>4754</v>
      </c>
      <c r="D1994" s="2" t="s">
        <v>4754</v>
      </c>
      <c r="E1994" s="2" t="s">
        <v>4755</v>
      </c>
      <c r="F1994" s="2" t="s">
        <v>5679</v>
      </c>
      <c r="G1994" s="2" t="s">
        <v>19</v>
      </c>
      <c r="I1994" s="2">
        <v>9.0</v>
      </c>
      <c r="K1994" s="2" t="s">
        <v>5467</v>
      </c>
      <c r="L1994" s="2"/>
      <c r="M1994" s="2" t="s">
        <v>5680</v>
      </c>
      <c r="N1994" s="2" t="s">
        <v>5681</v>
      </c>
      <c r="O1994" s="2" t="s">
        <v>89</v>
      </c>
      <c r="P1994" s="2" t="s">
        <v>24</v>
      </c>
      <c r="Q1994" s="2" t="str">
        <f t="shared" si="15"/>
        <v>Bill Title: To promote electric vehicle fleets by 2035 - Bill Description: Relative to the implementation of an electric vehicle motor vehicle fleet program. Telecommunications, Utilities and Energy.</v>
      </c>
      <c r="R1994" s="2" t="s">
        <v>5682</v>
      </c>
      <c r="S1994" s="2" t="s">
        <v>79</v>
      </c>
    </row>
    <row r="1995" ht="15.75" customHeight="1">
      <c r="A1995" s="2" t="s">
        <v>5465</v>
      </c>
      <c r="B1995" s="2" t="s">
        <v>4753</v>
      </c>
      <c r="C1995" s="2" t="s">
        <v>4754</v>
      </c>
      <c r="D1995" s="2" t="s">
        <v>4754</v>
      </c>
      <c r="E1995" s="2" t="s">
        <v>4755</v>
      </c>
      <c r="F1995" s="2" t="s">
        <v>5683</v>
      </c>
      <c r="G1995" s="2" t="s">
        <v>19</v>
      </c>
      <c r="I1995" s="2">
        <v>9.0</v>
      </c>
      <c r="K1995" s="2" t="s">
        <v>5467</v>
      </c>
      <c r="L1995" s="2"/>
      <c r="M1995" s="2" t="s">
        <v>5067</v>
      </c>
      <c r="N1995" s="2" t="s">
        <v>5068</v>
      </c>
      <c r="O1995" s="2" t="s">
        <v>89</v>
      </c>
      <c r="P1995" s="2" t="s">
        <v>64</v>
      </c>
      <c r="Q1995" s="2" t="str">
        <f t="shared" si="15"/>
        <v>Bill Title: To promote zero-emission vehicle fleets by 2035 - Bill Description: For legislation to promote zero-emission vehicle fleets by 2035. Telecommunications, Utilities and Energy.</v>
      </c>
      <c r="R1995" s="2" t="s">
        <v>5684</v>
      </c>
      <c r="S1995" s="2" t="s">
        <v>79</v>
      </c>
    </row>
    <row r="1996" ht="15.75" customHeight="1">
      <c r="A1996" s="2" t="s">
        <v>5465</v>
      </c>
      <c r="B1996" s="2" t="s">
        <v>4753</v>
      </c>
      <c r="C1996" s="2" t="s">
        <v>4754</v>
      </c>
      <c r="D1996" s="2" t="s">
        <v>4754</v>
      </c>
      <c r="E1996" s="2" t="s">
        <v>4755</v>
      </c>
      <c r="F1996" s="2" t="s">
        <v>5685</v>
      </c>
      <c r="G1996" s="2" t="s">
        <v>19</v>
      </c>
      <c r="I1996" s="2">
        <v>9.0</v>
      </c>
      <c r="K1996" s="2" t="s">
        <v>5467</v>
      </c>
      <c r="L1996" s="2"/>
      <c r="M1996" s="2" t="s">
        <v>5686</v>
      </c>
      <c r="N1996" s="2" t="s">
        <v>5687</v>
      </c>
      <c r="O1996" s="2" t="s">
        <v>2746</v>
      </c>
      <c r="P1996" s="2" t="s">
        <v>470</v>
      </c>
      <c r="Q1996" s="2" t="str">
        <f t="shared" si="15"/>
        <v>Bill Title: Authorizing independent retirement systems to divest from fossil fuel companies - Bill Description: For legislation to authorize independent retirement systems to divest from fossil fuel companies. Public Service.</v>
      </c>
      <c r="R1996" s="2" t="s">
        <v>5688</v>
      </c>
      <c r="S1996" s="2" t="s">
        <v>25</v>
      </c>
    </row>
    <row r="1997" ht="15.75" customHeight="1">
      <c r="A1997" s="2" t="s">
        <v>5465</v>
      </c>
      <c r="B1997" s="2" t="s">
        <v>4753</v>
      </c>
      <c r="C1997" s="2" t="s">
        <v>4754</v>
      </c>
      <c r="D1997" s="2" t="s">
        <v>4754</v>
      </c>
      <c r="E1997" s="2" t="s">
        <v>4755</v>
      </c>
      <c r="F1997" s="2" t="s">
        <v>5689</v>
      </c>
      <c r="G1997" s="2" t="s">
        <v>19</v>
      </c>
      <c r="I1997" s="2">
        <v>8.0</v>
      </c>
      <c r="K1997" s="2" t="s">
        <v>5467</v>
      </c>
      <c r="L1997" s="2"/>
      <c r="M1997" s="2" t="s">
        <v>5665</v>
      </c>
      <c r="N1997" s="2" t="s">
        <v>5690</v>
      </c>
      <c r="O1997" s="2" t="s">
        <v>5667</v>
      </c>
      <c r="P1997" s="2" t="s">
        <v>90</v>
      </c>
      <c r="Q1997" s="2" t="str">
        <f t="shared" si="15"/>
        <v>Bill Title: To improve outdoor and indoor air quality for communities burdened by transportation pollution - Bill Description: For legislation to improve outdoor and indoor air quality for communities exposed to transportation pollution. Public Health.</v>
      </c>
      <c r="R1997" s="2" t="s">
        <v>5691</v>
      </c>
      <c r="S1997" s="2" t="s">
        <v>172</v>
      </c>
    </row>
    <row r="1998" ht="15.75" customHeight="1">
      <c r="A1998" s="2" t="s">
        <v>5465</v>
      </c>
      <c r="B1998" s="2" t="s">
        <v>4753</v>
      </c>
      <c r="C1998" s="2" t="s">
        <v>4754</v>
      </c>
      <c r="D1998" s="2" t="s">
        <v>4754</v>
      </c>
      <c r="E1998" s="2" t="s">
        <v>4755</v>
      </c>
      <c r="F1998" s="2" t="s">
        <v>5692</v>
      </c>
      <c r="G1998" s="2" t="s">
        <v>19</v>
      </c>
      <c r="I1998" s="2">
        <v>8.0</v>
      </c>
      <c r="K1998" s="2" t="s">
        <v>5467</v>
      </c>
      <c r="L1998" s="2"/>
      <c r="M1998" s="2" t="s">
        <v>5661</v>
      </c>
      <c r="N1998" s="2" t="s">
        <v>5693</v>
      </c>
      <c r="O1998" s="2" t="s">
        <v>35</v>
      </c>
      <c r="P1998" s="2" t="s">
        <v>64</v>
      </c>
      <c r="Q1998" s="2" t="str">
        <f t="shared" si="15"/>
        <v>Bill Title: For community empowerment - Bill Description: For legislation to empower communities to transition to renewable energy. Telecommunications, Utilities and Energy.</v>
      </c>
      <c r="R1998" s="2" t="s">
        <v>5694</v>
      </c>
      <c r="S1998" s="2" t="s">
        <v>44</v>
      </c>
    </row>
    <row r="1999" ht="15.75" customHeight="1">
      <c r="A1999" s="2" t="s">
        <v>5465</v>
      </c>
      <c r="B1999" s="2" t="s">
        <v>4753</v>
      </c>
      <c r="C1999" s="2" t="s">
        <v>4754</v>
      </c>
      <c r="D1999" s="2" t="s">
        <v>4754</v>
      </c>
      <c r="E1999" s="2" t="s">
        <v>4755</v>
      </c>
      <c r="F1999" s="2" t="s">
        <v>5695</v>
      </c>
      <c r="G1999" s="2" t="s">
        <v>19</v>
      </c>
      <c r="I1999" s="2">
        <v>8.0</v>
      </c>
      <c r="K1999" s="2" t="s">
        <v>5467</v>
      </c>
      <c r="L1999" s="2"/>
      <c r="M1999" s="2" t="s">
        <v>5696</v>
      </c>
      <c r="N1999" s="2" t="s">
        <v>5697</v>
      </c>
      <c r="O1999" s="2" t="s">
        <v>29</v>
      </c>
      <c r="P1999" s="2" t="s">
        <v>73</v>
      </c>
      <c r="Q1999" s="2" t="str">
        <f t="shared" si="15"/>
        <v>Bill Title: Relative to the prompt decommissioning of nuclear power stations - Bill Description: For legislation relative to the prompt decommissioning of nuclear power stations. Telecommunications, Utilities and Energy.</v>
      </c>
      <c r="R1999" s="2" t="s">
        <v>5698</v>
      </c>
      <c r="S1999" s="2" t="s">
        <v>31</v>
      </c>
    </row>
    <row r="2000" ht="15.75" customHeight="1">
      <c r="A2000" s="2" t="s">
        <v>5465</v>
      </c>
      <c r="B2000" s="2" t="s">
        <v>4753</v>
      </c>
      <c r="C2000" s="2" t="s">
        <v>4754</v>
      </c>
      <c r="D2000" s="2" t="s">
        <v>4754</v>
      </c>
      <c r="E2000" s="2" t="s">
        <v>4755</v>
      </c>
      <c r="F2000" s="2" t="s">
        <v>5699</v>
      </c>
      <c r="G2000" s="2" t="s">
        <v>19</v>
      </c>
      <c r="I2000" s="2">
        <v>8.0</v>
      </c>
      <c r="K2000" s="2" t="s">
        <v>5467</v>
      </c>
      <c r="L2000" s="2"/>
      <c r="M2000" s="2" t="s">
        <v>5700</v>
      </c>
      <c r="N2000" s="2" t="s">
        <v>5701</v>
      </c>
      <c r="O2000" s="2" t="s">
        <v>203</v>
      </c>
      <c r="P2000" s="2" t="s">
        <v>5702</v>
      </c>
      <c r="Q2000" s="2" t="str">
        <f t="shared" si="15"/>
        <v>Bill Title: Authorizing resiliency measures under commercial property assessed clean energy - Bill Description: Relative to clean energy at certain commercial properties. Telecommunications, Utilities and Energy.</v>
      </c>
      <c r="R2000" s="2" t="s">
        <v>5703</v>
      </c>
      <c r="S2000" s="2" t="s">
        <v>145</v>
      </c>
    </row>
    <row r="2001" ht="15.75" customHeight="1">
      <c r="A2001" s="2" t="s">
        <v>5465</v>
      </c>
      <c r="B2001" s="2" t="s">
        <v>4753</v>
      </c>
      <c r="C2001" s="2" t="s">
        <v>4754</v>
      </c>
      <c r="D2001" s="2" t="s">
        <v>4754</v>
      </c>
      <c r="E2001" s="2" t="s">
        <v>4755</v>
      </c>
      <c r="F2001" s="2" t="s">
        <v>5704</v>
      </c>
      <c r="G2001" s="2" t="s">
        <v>19</v>
      </c>
      <c r="I2001" s="2">
        <v>8.0</v>
      </c>
      <c r="K2001" s="2" t="s">
        <v>5467</v>
      </c>
      <c r="L2001" s="2"/>
      <c r="M2001" s="2" t="s">
        <v>5503</v>
      </c>
      <c r="N2001" s="2" t="s">
        <v>5705</v>
      </c>
      <c r="O2001" s="2" t="s">
        <v>23</v>
      </c>
      <c r="P2001" s="2" t="s">
        <v>64</v>
      </c>
      <c r="Q2001" s="2" t="str">
        <f t="shared" si="15"/>
        <v>Bill Title: Relative to protecting consumers of gas and electricity from paying for leaked and unaccounted for gas - Bill Description: For legislation relative to protecting consumers of gas and electricity from paying for leaked and unaccounted for gas. Telecommunications, Utilities and Energy.</v>
      </c>
      <c r="R2001" s="2" t="s">
        <v>5706</v>
      </c>
      <c r="S2001" s="2" t="s">
        <v>31</v>
      </c>
    </row>
    <row r="2002" ht="15.75" customHeight="1">
      <c r="A2002" s="2" t="s">
        <v>5465</v>
      </c>
      <c r="B2002" s="2" t="s">
        <v>4753</v>
      </c>
      <c r="C2002" s="2" t="s">
        <v>4754</v>
      </c>
      <c r="D2002" s="2" t="s">
        <v>4754</v>
      </c>
      <c r="E2002" s="2" t="s">
        <v>4755</v>
      </c>
      <c r="F2002" s="2" t="s">
        <v>5707</v>
      </c>
      <c r="G2002" s="2" t="s">
        <v>19</v>
      </c>
      <c r="I2002" s="2">
        <v>8.0</v>
      </c>
      <c r="K2002" s="2" t="s">
        <v>5467</v>
      </c>
      <c r="L2002" s="2"/>
      <c r="M2002" s="2" t="s">
        <v>5496</v>
      </c>
      <c r="N2002" s="2" t="s">
        <v>5708</v>
      </c>
      <c r="O2002" s="2" t="s">
        <v>764</v>
      </c>
      <c r="P2002" s="2" t="s">
        <v>5601</v>
      </c>
      <c r="Q2002" s="2" t="str">
        <f t="shared" si="15"/>
        <v>Bill Title: Relative to modern grid access and customer service - Bill Description: Relative to customer access to a modern electric grid. Telecommunications, Utilities and Energy.</v>
      </c>
      <c r="R2002" s="2" t="s">
        <v>5709</v>
      </c>
      <c r="S2002" s="2" t="s">
        <v>65</v>
      </c>
    </row>
    <row r="2003" ht="15.75" customHeight="1">
      <c r="A2003" s="2" t="s">
        <v>5465</v>
      </c>
      <c r="B2003" s="2" t="s">
        <v>4753</v>
      </c>
      <c r="C2003" s="2" t="s">
        <v>4754</v>
      </c>
      <c r="D2003" s="2" t="s">
        <v>4754</v>
      </c>
      <c r="E2003" s="2" t="s">
        <v>4755</v>
      </c>
      <c r="F2003" s="2" t="s">
        <v>5710</v>
      </c>
      <c r="G2003" s="2" t="s">
        <v>19</v>
      </c>
      <c r="I2003" s="2">
        <v>8.0</v>
      </c>
      <c r="K2003" s="2" t="s">
        <v>5467</v>
      </c>
      <c r="L2003" s="2"/>
      <c r="M2003" s="2" t="s">
        <v>5324</v>
      </c>
      <c r="N2003" s="2" t="s">
        <v>5711</v>
      </c>
      <c r="O2003" s="2" t="s">
        <v>760</v>
      </c>
      <c r="P2003" s="2" t="s">
        <v>215</v>
      </c>
      <c r="Q2003" s="2" t="str">
        <f t="shared" si="15"/>
        <v>Bill Title: Relative to enhancing reliability of renewable resources in the Commonwealth - Bill Description: For legislation to enhance reliability of renewable resources in the Commonwealth. Telecommunications, Utilities and Energy.</v>
      </c>
      <c r="R2003" s="2" t="s">
        <v>5712</v>
      </c>
      <c r="S2003" s="2" t="s">
        <v>44</v>
      </c>
    </row>
    <row r="2004" ht="15.75" customHeight="1">
      <c r="A2004" s="2" t="s">
        <v>5465</v>
      </c>
      <c r="B2004" s="2" t="s">
        <v>4753</v>
      </c>
      <c r="C2004" s="2" t="s">
        <v>4754</v>
      </c>
      <c r="D2004" s="2" t="s">
        <v>4754</v>
      </c>
      <c r="E2004" s="2" t="s">
        <v>4755</v>
      </c>
      <c r="F2004" s="2" t="s">
        <v>5713</v>
      </c>
      <c r="G2004" s="2" t="s">
        <v>19</v>
      </c>
      <c r="I2004" s="2">
        <v>8.0</v>
      </c>
      <c r="K2004" s="2" t="s">
        <v>5467</v>
      </c>
      <c r="L2004" s="2"/>
      <c r="M2004" s="2" t="s">
        <v>5655</v>
      </c>
      <c r="N2004" s="2" t="s">
        <v>5714</v>
      </c>
      <c r="O2004" s="2" t="s">
        <v>2049</v>
      </c>
      <c r="P2004" s="2" t="s">
        <v>24</v>
      </c>
      <c r="Q2004" s="2" t="str">
        <f t="shared" si="15"/>
        <v>Bill Title: To expand the green communities program to mitigate climate change - Bill Description: By Ms. Dykema of Holliston, a petition of Carolyn C. Dykema and others that the Division of Energy Resources be directed to expand the green communities program to mitigate climate change. Telecommunications, Utilities and Energy.</v>
      </c>
      <c r="R2004" s="2" t="s">
        <v>5715</v>
      </c>
      <c r="S2004" s="2" t="s">
        <v>145</v>
      </c>
    </row>
    <row r="2005" ht="15.75" customHeight="1">
      <c r="A2005" s="2" t="s">
        <v>5465</v>
      </c>
      <c r="B2005" s="2" t="s">
        <v>4753</v>
      </c>
      <c r="C2005" s="2" t="s">
        <v>4754</v>
      </c>
      <c r="D2005" s="2" t="s">
        <v>4754</v>
      </c>
      <c r="E2005" s="2" t="s">
        <v>4755</v>
      </c>
      <c r="F2005" s="2" t="s">
        <v>5716</v>
      </c>
      <c r="G2005" s="2" t="s">
        <v>19</v>
      </c>
      <c r="I2005" s="2">
        <v>7.0</v>
      </c>
      <c r="K2005" s="2" t="s">
        <v>5467</v>
      </c>
      <c r="L2005" s="2"/>
      <c r="M2005" s="2" t="s">
        <v>5717</v>
      </c>
      <c r="N2005" s="2" t="s">
        <v>5718</v>
      </c>
      <c r="O2005" s="2" t="s">
        <v>1138</v>
      </c>
      <c r="P2005" s="2" t="s">
        <v>90</v>
      </c>
      <c r="Q2005" s="2" t="str">
        <f t="shared" si="15"/>
        <v>Bill Title: Promoting local energy investment and infrastructure modernization - Bill Description: Relative to grid modernization and the promotion of local energy investment. Telecommunications, Utilities and Energy.</v>
      </c>
      <c r="R2005" s="2" t="s">
        <v>5719</v>
      </c>
      <c r="S2005" s="2" t="s">
        <v>31</v>
      </c>
    </row>
    <row r="2006" ht="15.75" customHeight="1">
      <c r="A2006" s="2" t="s">
        <v>5465</v>
      </c>
      <c r="B2006" s="2" t="s">
        <v>4753</v>
      </c>
      <c r="C2006" s="2" t="s">
        <v>4754</v>
      </c>
      <c r="D2006" s="2" t="s">
        <v>4754</v>
      </c>
      <c r="E2006" s="2" t="s">
        <v>4755</v>
      </c>
      <c r="F2006" s="2" t="s">
        <v>5720</v>
      </c>
      <c r="G2006" s="2" t="s">
        <v>19</v>
      </c>
      <c r="I2006" s="2">
        <v>7.0</v>
      </c>
      <c r="K2006" s="2" t="s">
        <v>5467</v>
      </c>
      <c r="L2006" s="2"/>
      <c r="M2006" s="2" t="s">
        <v>5721</v>
      </c>
      <c r="N2006" s="2" t="s">
        <v>5722</v>
      </c>
      <c r="O2006" s="2" t="s">
        <v>143</v>
      </c>
      <c r="P2006" s="2" t="s">
        <v>90</v>
      </c>
      <c r="Q2006" s="2" t="str">
        <f t="shared" si="15"/>
        <v>Bill Title: Improving outdoor lighting and increasing dark-sky visibility - Bill Description: For legislation to promote energy efficient lighting, conserve energy, regulate outdoor night lighting, and reduce light pollution. Telecommunications, Utilities and Energy.</v>
      </c>
      <c r="R2006" s="2" t="s">
        <v>5723</v>
      </c>
      <c r="S2006" s="2" t="s">
        <v>287</v>
      </c>
    </row>
    <row r="2007" ht="15.75" customHeight="1">
      <c r="A2007" s="2" t="s">
        <v>5465</v>
      </c>
      <c r="B2007" s="2" t="s">
        <v>4753</v>
      </c>
      <c r="C2007" s="2" t="s">
        <v>4754</v>
      </c>
      <c r="D2007" s="2" t="s">
        <v>4754</v>
      </c>
      <c r="E2007" s="2" t="s">
        <v>4755</v>
      </c>
      <c r="F2007" s="2" t="s">
        <v>5724</v>
      </c>
      <c r="G2007" s="2" t="s">
        <v>19</v>
      </c>
      <c r="I2007" s="2">
        <v>7.0</v>
      </c>
      <c r="K2007" s="2" t="s">
        <v>5467</v>
      </c>
      <c r="L2007" s="2"/>
      <c r="M2007" s="2" t="s">
        <v>5725</v>
      </c>
      <c r="N2007" s="2" t="s">
        <v>5726</v>
      </c>
      <c r="O2007" s="2" t="s">
        <v>3979</v>
      </c>
      <c r="P2007" s="2" t="s">
        <v>24</v>
      </c>
      <c r="Q2007" s="2" t="str">
        <f t="shared" si="15"/>
        <v>Bill Title: To create offshore clean energy and new renewable jobs - Bill Description: For legislation to create offshore clean energy and new renewable jobs. Telecommunications, Utilities and Energy.</v>
      </c>
      <c r="R2007" s="2" t="s">
        <v>5727</v>
      </c>
      <c r="S2007" s="2" t="s">
        <v>44</v>
      </c>
    </row>
    <row r="2008" ht="15.75" customHeight="1">
      <c r="A2008" s="2" t="s">
        <v>5465</v>
      </c>
      <c r="B2008" s="2" t="s">
        <v>4753</v>
      </c>
      <c r="C2008" s="2" t="s">
        <v>4754</v>
      </c>
      <c r="D2008" s="2" t="s">
        <v>4754</v>
      </c>
      <c r="E2008" s="2" t="s">
        <v>4755</v>
      </c>
      <c r="F2008" s="2" t="s">
        <v>5728</v>
      </c>
      <c r="G2008" s="2" t="s">
        <v>19</v>
      </c>
      <c r="I2008" s="2">
        <v>7.0</v>
      </c>
      <c r="K2008" s="2" t="s">
        <v>5467</v>
      </c>
      <c r="L2008" s="2"/>
      <c r="M2008" s="2" t="s">
        <v>5696</v>
      </c>
      <c r="N2008" s="2" t="s">
        <v>5729</v>
      </c>
      <c r="O2008" s="2" t="s">
        <v>29</v>
      </c>
      <c r="P2008" s="2" t="s">
        <v>470</v>
      </c>
      <c r="Q2008" s="2" t="str">
        <f t="shared" si="15"/>
        <v>Bill Title: Relative to the prompt decommissioning of nuclear power stations - Bill Description: Relative to the decommissioning of nuclear power stations. Telecommunications, Utilities and Energy.</v>
      </c>
      <c r="R2008" s="2" t="s">
        <v>5730</v>
      </c>
      <c r="S2008" s="2" t="s">
        <v>31</v>
      </c>
    </row>
    <row r="2009" ht="15.75" customHeight="1">
      <c r="A2009" s="2" t="s">
        <v>5465</v>
      </c>
      <c r="B2009" s="2" t="s">
        <v>4753</v>
      </c>
      <c r="C2009" s="2" t="s">
        <v>4754</v>
      </c>
      <c r="D2009" s="2" t="s">
        <v>4754</v>
      </c>
      <c r="E2009" s="2" t="s">
        <v>4755</v>
      </c>
      <c r="F2009" s="2" t="s">
        <v>5731</v>
      </c>
      <c r="G2009" s="2" t="s">
        <v>19</v>
      </c>
      <c r="I2009" s="2">
        <v>7.0</v>
      </c>
      <c r="K2009" s="2" t="s">
        <v>5467</v>
      </c>
      <c r="L2009" s="2"/>
      <c r="M2009" s="2" t="s">
        <v>5732</v>
      </c>
      <c r="N2009" s="2" t="s">
        <v>5733</v>
      </c>
      <c r="O2009" s="2" t="s">
        <v>1248</v>
      </c>
      <c r="P2009" s="2" t="s">
        <v>5734</v>
      </c>
      <c r="Q2009" s="2" t="str">
        <f t="shared" si="15"/>
        <v>Bill Title: Regarding net metering for low income and other small facilities - Bill Description: Relative to net metering for low income and other small facilities. Telecommunications, Utilities and Energy.</v>
      </c>
      <c r="R2009" s="2" t="s">
        <v>5735</v>
      </c>
      <c r="S2009" s="2" t="s">
        <v>44</v>
      </c>
    </row>
    <row r="2010" ht="15.75" customHeight="1">
      <c r="A2010" s="2" t="s">
        <v>5465</v>
      </c>
      <c r="B2010" s="2" t="s">
        <v>4753</v>
      </c>
      <c r="C2010" s="2" t="s">
        <v>4754</v>
      </c>
      <c r="D2010" s="2" t="s">
        <v>4754</v>
      </c>
      <c r="E2010" s="2" t="s">
        <v>4755</v>
      </c>
      <c r="F2010" s="2" t="s">
        <v>5736</v>
      </c>
      <c r="G2010" s="2" t="s">
        <v>19</v>
      </c>
      <c r="I2010" s="2">
        <v>7.0</v>
      </c>
      <c r="K2010" s="2" t="s">
        <v>5467</v>
      </c>
      <c r="L2010" s="2"/>
      <c r="M2010" s="2" t="s">
        <v>5551</v>
      </c>
      <c r="N2010" s="2" t="s">
        <v>5571</v>
      </c>
      <c r="O2010" s="2" t="s">
        <v>5737</v>
      </c>
      <c r="P2010" s="2" t="s">
        <v>860</v>
      </c>
      <c r="Q2010" s="2" t="str">
        <f t="shared" si="15"/>
        <v>Bill Title: Relative to local energy investment and infrastructure modernization - Bill Description: For legislation relative to local energy investment and infrastructure modernization. Telecommunications, Utilities and Energy.</v>
      </c>
      <c r="R2010" s="2" t="s">
        <v>5738</v>
      </c>
      <c r="S2010" s="2" t="s">
        <v>65</v>
      </c>
    </row>
    <row r="2011" ht="15.75" customHeight="1">
      <c r="A2011" s="2" t="s">
        <v>5465</v>
      </c>
      <c r="B2011" s="2" t="s">
        <v>4753</v>
      </c>
      <c r="C2011" s="2" t="s">
        <v>4754</v>
      </c>
      <c r="D2011" s="2" t="s">
        <v>4754</v>
      </c>
      <c r="E2011" s="2" t="s">
        <v>4755</v>
      </c>
      <c r="F2011" s="2" t="s">
        <v>5739</v>
      </c>
      <c r="G2011" s="2" t="s">
        <v>19</v>
      </c>
      <c r="I2011" s="2">
        <v>7.0</v>
      </c>
      <c r="K2011" s="2" t="s">
        <v>5467</v>
      </c>
      <c r="L2011" s="2"/>
      <c r="M2011" s="2" t="s">
        <v>4940</v>
      </c>
      <c r="N2011" s="2" t="s">
        <v>4941</v>
      </c>
      <c r="O2011" s="2" t="s">
        <v>1279</v>
      </c>
      <c r="P2011" s="2" t="s">
        <v>5740</v>
      </c>
      <c r="Q2011" s="2" t="str">
        <f t="shared" si="15"/>
        <v>Bill Title: Relative to solar siting - Bill Description: For legislation relative to solar siting. Telecommunications, Utilities and Energy.</v>
      </c>
      <c r="R2011" s="2" t="s">
        <v>5741</v>
      </c>
      <c r="S2011" s="2" t="s">
        <v>31</v>
      </c>
    </row>
    <row r="2012" ht="15.75" customHeight="1">
      <c r="A2012" s="2" t="s">
        <v>5465</v>
      </c>
      <c r="B2012" s="2" t="s">
        <v>4753</v>
      </c>
      <c r="C2012" s="2" t="s">
        <v>4754</v>
      </c>
      <c r="D2012" s="2" t="s">
        <v>4754</v>
      </c>
      <c r="E2012" s="2" t="s">
        <v>4755</v>
      </c>
      <c r="F2012" s="2" t="s">
        <v>5742</v>
      </c>
      <c r="G2012" s="2" t="s">
        <v>19</v>
      </c>
      <c r="I2012" s="2">
        <v>7.0</v>
      </c>
      <c r="K2012" s="2" t="s">
        <v>5467</v>
      </c>
      <c r="L2012" s="2"/>
      <c r="M2012" s="2" t="s">
        <v>5743</v>
      </c>
      <c r="N2012" s="2" t="s">
        <v>4905</v>
      </c>
      <c r="O2012" s="2" t="s">
        <v>290</v>
      </c>
      <c r="P2012" s="2" t="s">
        <v>5744</v>
      </c>
      <c r="Q2012" s="2" t="str">
        <f t="shared" si="15"/>
        <v>Bill Title: To establish building energy performance standards - Bill Description: For legislation to establish building energy performance standards. Telecommunications, Utilities and Energy.</v>
      </c>
      <c r="R2012" s="2" t="s">
        <v>5745</v>
      </c>
      <c r="S2012" s="2" t="s">
        <v>287</v>
      </c>
    </row>
    <row r="2013" ht="15.75" customHeight="1">
      <c r="A2013" s="2" t="s">
        <v>5465</v>
      </c>
      <c r="B2013" s="2" t="s">
        <v>4753</v>
      </c>
      <c r="C2013" s="2" t="s">
        <v>4754</v>
      </c>
      <c r="D2013" s="2" t="s">
        <v>4754</v>
      </c>
      <c r="E2013" s="2" t="s">
        <v>4755</v>
      </c>
      <c r="F2013" s="2" t="s">
        <v>5746</v>
      </c>
      <c r="G2013" s="2" t="s">
        <v>19</v>
      </c>
      <c r="I2013" s="2">
        <v>7.0</v>
      </c>
      <c r="K2013" s="2" t="s">
        <v>5467</v>
      </c>
      <c r="L2013" s="2"/>
      <c r="M2013" s="2" t="s">
        <v>5747</v>
      </c>
      <c r="N2013" s="2" t="s">
        <v>5748</v>
      </c>
      <c r="O2013" s="2" t="s">
        <v>23</v>
      </c>
      <c r="P2013" s="2" t="s">
        <v>967</v>
      </c>
      <c r="Q2013" s="2" t="str">
        <f t="shared" si="15"/>
        <v>Bill Title: Requiring gas leak repairs during certain road projects - Bill Description: For legislation to require gas leak repairs during certain road projects. Telecommunications, Utilities and Energy.</v>
      </c>
      <c r="R2013" s="2" t="s">
        <v>5749</v>
      </c>
      <c r="S2013" s="2" t="s">
        <v>31</v>
      </c>
    </row>
    <row r="2014" ht="15.75" customHeight="1">
      <c r="A2014" s="2" t="s">
        <v>5465</v>
      </c>
      <c r="B2014" s="2" t="s">
        <v>4753</v>
      </c>
      <c r="C2014" s="2" t="s">
        <v>4754</v>
      </c>
      <c r="D2014" s="2" t="s">
        <v>4754</v>
      </c>
      <c r="E2014" s="2" t="s">
        <v>4755</v>
      </c>
      <c r="F2014" s="2" t="s">
        <v>5750</v>
      </c>
      <c r="G2014" s="2" t="s">
        <v>19</v>
      </c>
      <c r="I2014" s="2">
        <v>7.0</v>
      </c>
      <c r="K2014" s="2" t="s">
        <v>5467</v>
      </c>
      <c r="L2014" s="2"/>
      <c r="M2014" s="2" t="s">
        <v>5751</v>
      </c>
      <c r="N2014" s="2" t="s">
        <v>5752</v>
      </c>
      <c r="O2014" s="2" t="s">
        <v>128</v>
      </c>
      <c r="P2014" s="2" t="s">
        <v>226</v>
      </c>
      <c r="Q2014" s="2" t="str">
        <f t="shared" si="15"/>
        <v>Bill Title: To promote offshore wind energy and renewables - Bill Description: Relative to the offshore wind industry, workforce development, fisheries and environmental protection. Telecommunications, Utilities and Energy.</v>
      </c>
      <c r="R2014" s="2" t="s">
        <v>5753</v>
      </c>
      <c r="S2014" s="2" t="s">
        <v>65</v>
      </c>
    </row>
    <row r="2015" ht="15.75" customHeight="1">
      <c r="A2015" s="2" t="s">
        <v>5465</v>
      </c>
      <c r="B2015" s="2" t="s">
        <v>4753</v>
      </c>
      <c r="C2015" s="2" t="s">
        <v>4754</v>
      </c>
      <c r="D2015" s="2" t="s">
        <v>4754</v>
      </c>
      <c r="E2015" s="2" t="s">
        <v>4755</v>
      </c>
      <c r="F2015" s="2" t="s">
        <v>5754</v>
      </c>
      <c r="G2015" s="2" t="s">
        <v>19</v>
      </c>
      <c r="I2015" s="2">
        <v>7.0</v>
      </c>
      <c r="K2015" s="2" t="s">
        <v>5467</v>
      </c>
      <c r="L2015" s="2"/>
      <c r="M2015" s="2" t="s">
        <v>5755</v>
      </c>
      <c r="N2015" s="2" t="s">
        <v>5756</v>
      </c>
      <c r="O2015" s="2" t="s">
        <v>29</v>
      </c>
      <c r="P2015" s="2" t="s">
        <v>275</v>
      </c>
      <c r="Q2015" s="2" t="str">
        <f t="shared" si="15"/>
        <v>Bill Title: Relative to nuclear power plant protections - Bill Description: Relative to emergency planning zones for nuclear power plants. Public Health.</v>
      </c>
      <c r="R2015" s="2" t="s">
        <v>5757</v>
      </c>
      <c r="S2015" s="2" t="s">
        <v>25</v>
      </c>
    </row>
    <row r="2016" ht="15.75" customHeight="1">
      <c r="A2016" s="2" t="s">
        <v>5465</v>
      </c>
      <c r="B2016" s="2" t="s">
        <v>4753</v>
      </c>
      <c r="C2016" s="2" t="s">
        <v>4754</v>
      </c>
      <c r="D2016" s="2" t="s">
        <v>4754</v>
      </c>
      <c r="E2016" s="2" t="s">
        <v>4755</v>
      </c>
      <c r="F2016" s="2" t="s">
        <v>5758</v>
      </c>
      <c r="G2016" s="2" t="s">
        <v>19</v>
      </c>
      <c r="I2016" s="2">
        <v>7.0</v>
      </c>
      <c r="K2016" s="2" t="s">
        <v>5467</v>
      </c>
      <c r="L2016" s="2"/>
      <c r="M2016" s="2" t="s">
        <v>5759</v>
      </c>
      <c r="N2016" s="2" t="s">
        <v>5760</v>
      </c>
      <c r="O2016" s="2" t="s">
        <v>2274</v>
      </c>
      <c r="P2016" s="2" t="s">
        <v>144</v>
      </c>
      <c r="Q2016" s="2" t="str">
        <f t="shared" si="15"/>
        <v>Bill Title: Relative to the establishment of a vehicle mileage user fee pilot program by the Massachusetts Department of Transportation - Bill Description: Relativerelative to the establishment of a vehicle mileage user fee pilot program by the Department of Transportation. Transportation.</v>
      </c>
      <c r="R2016" s="2" t="s">
        <v>5761</v>
      </c>
      <c r="S2016" s="2" t="s">
        <v>79</v>
      </c>
    </row>
    <row r="2017" ht="15.75" customHeight="1">
      <c r="A2017" s="2" t="s">
        <v>5465</v>
      </c>
      <c r="B2017" s="2" t="s">
        <v>4753</v>
      </c>
      <c r="C2017" s="2" t="s">
        <v>4754</v>
      </c>
      <c r="D2017" s="2" t="s">
        <v>4754</v>
      </c>
      <c r="E2017" s="2" t="s">
        <v>4755</v>
      </c>
      <c r="F2017" s="2" t="s">
        <v>5762</v>
      </c>
      <c r="G2017" s="2" t="s">
        <v>19</v>
      </c>
      <c r="I2017" s="2">
        <v>7.0</v>
      </c>
      <c r="K2017" s="2" t="s">
        <v>5467</v>
      </c>
      <c r="L2017" s="2"/>
      <c r="M2017" s="2" t="s">
        <v>5763</v>
      </c>
      <c r="N2017" s="2" t="s">
        <v>5764</v>
      </c>
      <c r="O2017" s="2" t="s">
        <v>1882</v>
      </c>
      <c r="P2017" s="2" t="s">
        <v>5765</v>
      </c>
      <c r="Q2017" s="2" t="str">
        <f t="shared" si="15"/>
        <v>Bill Title: Achieving a green future with infrastructure and workforce investments - Bill Description: Relative to a green future with infrastructure and workforce investments. Telecommunications, Utilities and Energy.</v>
      </c>
      <c r="R2017" s="2" t="s">
        <v>5766</v>
      </c>
      <c r="S2017" s="2" t="s">
        <v>65</v>
      </c>
    </row>
    <row r="2018" ht="15.75" customHeight="1">
      <c r="A2018" s="2" t="s">
        <v>5465</v>
      </c>
      <c r="B2018" s="2" t="s">
        <v>4753</v>
      </c>
      <c r="C2018" s="2" t="s">
        <v>4754</v>
      </c>
      <c r="D2018" s="2" t="s">
        <v>4754</v>
      </c>
      <c r="E2018" s="2" t="s">
        <v>4755</v>
      </c>
      <c r="F2018" s="2" t="s">
        <v>5767</v>
      </c>
      <c r="G2018" s="2" t="s">
        <v>19</v>
      </c>
      <c r="I2018" s="2">
        <v>7.0</v>
      </c>
      <c r="K2018" s="2" t="s">
        <v>5467</v>
      </c>
      <c r="L2018" s="2"/>
      <c r="M2018" s="2" t="s">
        <v>5768</v>
      </c>
      <c r="N2018" s="2" t="s">
        <v>5769</v>
      </c>
      <c r="O2018" s="2" t="s">
        <v>437</v>
      </c>
      <c r="P2018" s="2" t="s">
        <v>209</v>
      </c>
      <c r="Q2018" s="2" t="str">
        <f t="shared" si="15"/>
        <v>Bill Title: Relative to transportation and environmental justice - Bill Description: For legislation to established a transportation climate initiative trust fund and to reduce greenhouse gas emissions in the transportation sector. Telecommunications, Utilities and Energy.</v>
      </c>
      <c r="R2018" s="2" t="s">
        <v>5770</v>
      </c>
      <c r="S2018" s="2" t="s">
        <v>79</v>
      </c>
    </row>
    <row r="2019" ht="15.75" customHeight="1">
      <c r="A2019" s="2" t="s">
        <v>5465</v>
      </c>
      <c r="B2019" s="2" t="s">
        <v>4753</v>
      </c>
      <c r="C2019" s="2" t="s">
        <v>4754</v>
      </c>
      <c r="D2019" s="2" t="s">
        <v>4754</v>
      </c>
      <c r="E2019" s="2" t="s">
        <v>4755</v>
      </c>
      <c r="F2019" s="2" t="s">
        <v>5771</v>
      </c>
      <c r="G2019" s="2" t="s">
        <v>19</v>
      </c>
      <c r="I2019" s="2">
        <v>7.0</v>
      </c>
      <c r="K2019" s="2" t="s">
        <v>5467</v>
      </c>
      <c r="L2019" s="2"/>
      <c r="M2019" s="2" t="s">
        <v>5772</v>
      </c>
      <c r="N2019" s="2" t="s">
        <v>5693</v>
      </c>
      <c r="O2019" s="2" t="s">
        <v>35</v>
      </c>
      <c r="P2019" s="2" t="s">
        <v>36</v>
      </c>
      <c r="Q2019" s="2" t="str">
        <f t="shared" si="15"/>
        <v>Bill Title: To empower communities to transition to renewable energy - Bill Description: For legislation to empower communities to transition to renewable energy. Telecommunications, Utilities and Energy.</v>
      </c>
      <c r="R2019" s="2" t="s">
        <v>5773</v>
      </c>
      <c r="S2019" s="2" t="s">
        <v>44</v>
      </c>
    </row>
    <row r="2020" ht="15.75" customHeight="1">
      <c r="A2020" s="2" t="s">
        <v>5465</v>
      </c>
      <c r="B2020" s="2" t="s">
        <v>4753</v>
      </c>
      <c r="C2020" s="2" t="s">
        <v>4754</v>
      </c>
      <c r="D2020" s="2" t="s">
        <v>4754</v>
      </c>
      <c r="E2020" s="2" t="s">
        <v>4755</v>
      </c>
      <c r="F2020" s="2" t="s">
        <v>5774</v>
      </c>
      <c r="G2020" s="2" t="s">
        <v>19</v>
      </c>
      <c r="I2020" s="2">
        <v>6.0</v>
      </c>
      <c r="K2020" s="2" t="s">
        <v>5467</v>
      </c>
      <c r="L2020" s="2"/>
      <c r="M2020" s="2" t="s">
        <v>5775</v>
      </c>
      <c r="N2020" s="2" t="s">
        <v>5776</v>
      </c>
      <c r="O2020" s="2" t="s">
        <v>112</v>
      </c>
      <c r="P2020" s="2" t="s">
        <v>144</v>
      </c>
      <c r="Q2020" s="2" t="str">
        <f t="shared" si="15"/>
        <v>Bill Title: To promote local energy resiliency - Bill Description: Relative to the use of local or district energy services, the energy microgrid, or public rights of way for the purposes of energy generation or resiliency. Telecommunications, Utilities and Energy.</v>
      </c>
      <c r="R2020" s="2" t="s">
        <v>5613</v>
      </c>
      <c r="S2020" s="2" t="s">
        <v>31</v>
      </c>
    </row>
    <row r="2021" ht="15.75" customHeight="1">
      <c r="A2021" s="2" t="s">
        <v>5465</v>
      </c>
      <c r="B2021" s="2" t="s">
        <v>4753</v>
      </c>
      <c r="C2021" s="2" t="s">
        <v>4754</v>
      </c>
      <c r="D2021" s="2" t="s">
        <v>4754</v>
      </c>
      <c r="E2021" s="2" t="s">
        <v>4755</v>
      </c>
      <c r="F2021" s="2" t="s">
        <v>5777</v>
      </c>
      <c r="G2021" s="2" t="s">
        <v>19</v>
      </c>
      <c r="I2021" s="2">
        <v>6.0</v>
      </c>
      <c r="K2021" s="2" t="s">
        <v>5467</v>
      </c>
      <c r="L2021" s="2"/>
      <c r="M2021" s="2" t="s">
        <v>5778</v>
      </c>
      <c r="N2021" s="2" t="s">
        <v>5779</v>
      </c>
      <c r="O2021" s="2" t="s">
        <v>89</v>
      </c>
      <c r="P2021" s="2" t="s">
        <v>144</v>
      </c>
      <c r="Q2021" s="2" t="str">
        <f t="shared" si="15"/>
        <v>Bill Title: Relative to public transit electrification - Bill Description: Relative to electric vehicles and the electrification of public transportation. Transportation.</v>
      </c>
      <c r="R2021" s="2" t="s">
        <v>5780</v>
      </c>
      <c r="S2021" s="2" t="s">
        <v>79</v>
      </c>
    </row>
    <row r="2022" ht="15.75" customHeight="1">
      <c r="A2022" s="2" t="s">
        <v>5465</v>
      </c>
      <c r="B2022" s="2" t="s">
        <v>4753</v>
      </c>
      <c r="C2022" s="2" t="s">
        <v>4754</v>
      </c>
      <c r="D2022" s="2" t="s">
        <v>4754</v>
      </c>
      <c r="E2022" s="2" t="s">
        <v>4755</v>
      </c>
      <c r="F2022" s="2" t="s">
        <v>5781</v>
      </c>
      <c r="G2022" s="2" t="s">
        <v>19</v>
      </c>
      <c r="I2022" s="2">
        <v>6.0</v>
      </c>
      <c r="K2022" s="2" t="s">
        <v>5467</v>
      </c>
      <c r="L2022" s="2"/>
      <c r="M2022" s="2" t="s">
        <v>4798</v>
      </c>
      <c r="N2022" s="2" t="s">
        <v>4798</v>
      </c>
      <c r="O2022" s="2" t="s">
        <v>1236</v>
      </c>
      <c r="P2022" s="2" t="s">
        <v>5782</v>
      </c>
      <c r="Q2022" s="2" t="str">
        <f t="shared" si="15"/>
        <v>Bill Title: Authorizing and accelerating transportation investment - Bill Description: Authorizing and accelerating transportation investment</v>
      </c>
      <c r="R2022" s="2" t="s">
        <v>5783</v>
      </c>
      <c r="S2022" s="2" t="s">
        <v>145</v>
      </c>
    </row>
    <row r="2023" ht="15.75" customHeight="1">
      <c r="A2023" s="2" t="s">
        <v>5465</v>
      </c>
      <c r="B2023" s="2" t="s">
        <v>4753</v>
      </c>
      <c r="C2023" s="2" t="s">
        <v>4754</v>
      </c>
      <c r="D2023" s="2" t="s">
        <v>4754</v>
      </c>
      <c r="E2023" s="2" t="s">
        <v>4755</v>
      </c>
      <c r="F2023" s="2" t="s">
        <v>5784</v>
      </c>
      <c r="G2023" s="2" t="s">
        <v>19</v>
      </c>
      <c r="I2023" s="2">
        <v>6.0</v>
      </c>
      <c r="K2023" s="2" t="s">
        <v>5467</v>
      </c>
      <c r="L2023" s="2"/>
      <c r="M2023" s="2" t="s">
        <v>5785</v>
      </c>
      <c r="N2023" s="2" t="s">
        <v>5786</v>
      </c>
      <c r="O2023" s="2" t="s">
        <v>5787</v>
      </c>
      <c r="P2023" s="2" t="s">
        <v>90</v>
      </c>
      <c r="Q2023" s="2" t="str">
        <f t="shared" si="15"/>
        <v>Bill Title: Relative to forest protection - Bill Description: For legislation to establish coordinated management guidelines for public forest lands. Environment, Natural Resources and Agriculture.</v>
      </c>
      <c r="R2023" s="2" t="s">
        <v>5788</v>
      </c>
    </row>
    <row r="2024" ht="15.75" customHeight="1">
      <c r="A2024" s="2" t="s">
        <v>5465</v>
      </c>
      <c r="B2024" s="2" t="s">
        <v>4753</v>
      </c>
      <c r="C2024" s="2" t="s">
        <v>4754</v>
      </c>
      <c r="D2024" s="2" t="s">
        <v>4754</v>
      </c>
      <c r="E2024" s="2" t="s">
        <v>4755</v>
      </c>
      <c r="F2024" s="2" t="s">
        <v>5789</v>
      </c>
      <c r="G2024" s="2" t="s">
        <v>19</v>
      </c>
      <c r="I2024" s="2">
        <v>6.0</v>
      </c>
      <c r="K2024" s="2" t="s">
        <v>5467</v>
      </c>
      <c r="L2024" s="2"/>
      <c r="M2024" s="2" t="s">
        <v>5768</v>
      </c>
      <c r="N2024" s="2" t="s">
        <v>5790</v>
      </c>
      <c r="O2024" s="2" t="s">
        <v>92</v>
      </c>
      <c r="P2024" s="2" t="s">
        <v>5791</v>
      </c>
      <c r="Q2024" s="2" t="str">
        <f t="shared" si="15"/>
        <v>Bill Title: Relative to transportation and environmental justice - Bill Description: For legislation relative to transportation and environmental justice. Telecommunications, Utilities and Energy.</v>
      </c>
      <c r="R2024" s="2" t="s">
        <v>5792</v>
      </c>
      <c r="S2024" s="2" t="s">
        <v>260</v>
      </c>
    </row>
    <row r="2025" ht="15.75" customHeight="1">
      <c r="A2025" s="2" t="s">
        <v>5465</v>
      </c>
      <c r="B2025" s="2" t="s">
        <v>4753</v>
      </c>
      <c r="C2025" s="2" t="s">
        <v>4754</v>
      </c>
      <c r="D2025" s="2" t="s">
        <v>4754</v>
      </c>
      <c r="E2025" s="2" t="s">
        <v>4755</v>
      </c>
      <c r="F2025" s="2" t="s">
        <v>5793</v>
      </c>
      <c r="G2025" s="2" t="s">
        <v>19</v>
      </c>
      <c r="I2025" s="2">
        <v>6.0</v>
      </c>
      <c r="K2025" s="2" t="s">
        <v>5467</v>
      </c>
      <c r="L2025" s="2"/>
      <c r="M2025" s="2" t="s">
        <v>5794</v>
      </c>
      <c r="N2025" s="2" t="s">
        <v>5795</v>
      </c>
      <c r="O2025" s="2" t="s">
        <v>128</v>
      </c>
      <c r="P2025" s="2" t="s">
        <v>5796</v>
      </c>
      <c r="Q2025" s="2" t="str">
        <f t="shared" si="15"/>
        <v>Bill Title: Powering Cape &amp; Island homes with offshore wind energy - Bill Description: Relative to offshore wind energy for homes located in cities and towns within Barnstable, Dukes or Nantucket counties. Telecommunications, Utilities and Energy.</v>
      </c>
      <c r="R2025" s="2" t="s">
        <v>5797</v>
      </c>
      <c r="S2025" s="2" t="s">
        <v>44</v>
      </c>
    </row>
    <row r="2026" ht="15.75" customHeight="1">
      <c r="A2026" s="2" t="s">
        <v>5465</v>
      </c>
      <c r="B2026" s="2" t="s">
        <v>4753</v>
      </c>
      <c r="C2026" s="2" t="s">
        <v>4754</v>
      </c>
      <c r="D2026" s="2" t="s">
        <v>4754</v>
      </c>
      <c r="E2026" s="2" t="s">
        <v>4755</v>
      </c>
      <c r="F2026" s="2" t="s">
        <v>5798</v>
      </c>
      <c r="G2026" s="2" t="s">
        <v>19</v>
      </c>
      <c r="I2026" s="2">
        <v>6.0</v>
      </c>
      <c r="K2026" s="2" t="s">
        <v>5467</v>
      </c>
      <c r="L2026" s="2"/>
      <c r="M2026" s="2" t="s">
        <v>5799</v>
      </c>
      <c r="N2026" s="2" t="s">
        <v>5800</v>
      </c>
      <c r="O2026" s="2" t="s">
        <v>1700</v>
      </c>
      <c r="P2026" s="2" t="s">
        <v>367</v>
      </c>
      <c r="Q2026" s="2" t="str">
        <f t="shared" si="15"/>
        <v>Bill Title: Relative to building energy and decarbonization - Bill Description: Relative to building energy and decarbonization. Telecommunications, Utilities and Energy.</v>
      </c>
      <c r="R2026" s="2" t="s">
        <v>5801</v>
      </c>
      <c r="S2026" s="2" t="s">
        <v>65</v>
      </c>
    </row>
    <row r="2027" ht="15.75" customHeight="1">
      <c r="A2027" s="2" t="s">
        <v>5465</v>
      </c>
      <c r="B2027" s="2" t="s">
        <v>4753</v>
      </c>
      <c r="C2027" s="2" t="s">
        <v>4754</v>
      </c>
      <c r="D2027" s="2" t="s">
        <v>4754</v>
      </c>
      <c r="E2027" s="2" t="s">
        <v>4755</v>
      </c>
      <c r="F2027" s="2" t="s">
        <v>5802</v>
      </c>
      <c r="G2027" s="2" t="s">
        <v>19</v>
      </c>
      <c r="I2027" s="2">
        <v>5.0</v>
      </c>
      <c r="K2027" s="2" t="s">
        <v>5467</v>
      </c>
      <c r="L2027" s="2"/>
      <c r="M2027" s="2" t="s">
        <v>5661</v>
      </c>
      <c r="N2027" s="2" t="s">
        <v>5803</v>
      </c>
      <c r="O2027" s="2" t="s">
        <v>51</v>
      </c>
      <c r="P2027" s="2" t="s">
        <v>367</v>
      </c>
      <c r="Q2027" s="2" t="str">
        <f t="shared" si="15"/>
        <v>Bill Title: For community empowerment - Bill Description: For legislation to provide local option for communities to choose energy projects. Telecommunications, Utilities and Energy.</v>
      </c>
      <c r="R2027" s="2" t="s">
        <v>5804</v>
      </c>
      <c r="S2027" s="2" t="s">
        <v>44</v>
      </c>
    </row>
    <row r="2028" ht="15.75" customHeight="1">
      <c r="A2028" s="2" t="s">
        <v>5465</v>
      </c>
      <c r="B2028" s="2" t="s">
        <v>4753</v>
      </c>
      <c r="C2028" s="2" t="s">
        <v>4754</v>
      </c>
      <c r="D2028" s="2" t="s">
        <v>4754</v>
      </c>
      <c r="E2028" s="2" t="s">
        <v>4755</v>
      </c>
      <c r="F2028" s="2" t="s">
        <v>5805</v>
      </c>
      <c r="G2028" s="2" t="s">
        <v>19</v>
      </c>
      <c r="I2028" s="2">
        <v>5.0</v>
      </c>
      <c r="K2028" s="2" t="s">
        <v>5467</v>
      </c>
      <c r="L2028" s="2"/>
      <c r="M2028" s="2" t="s">
        <v>5661</v>
      </c>
      <c r="N2028" s="2" t="s">
        <v>5693</v>
      </c>
      <c r="O2028" s="2" t="s">
        <v>35</v>
      </c>
      <c r="P2028" s="2" t="s">
        <v>118</v>
      </c>
      <c r="Q2028" s="2" t="str">
        <f t="shared" si="15"/>
        <v>Bill Title: For community empowerment - Bill Description: For legislation to empower communities to transition to renewable energy. Telecommunications, Utilities and Energy.</v>
      </c>
      <c r="R2028" s="2" t="s">
        <v>5806</v>
      </c>
      <c r="S2028" s="2" t="s">
        <v>145</v>
      </c>
    </row>
    <row r="2029" ht="15.75" customHeight="1">
      <c r="A2029" s="2" t="s">
        <v>5465</v>
      </c>
      <c r="B2029" s="2" t="s">
        <v>4753</v>
      </c>
      <c r="C2029" s="2" t="s">
        <v>4754</v>
      </c>
      <c r="D2029" s="2" t="s">
        <v>4754</v>
      </c>
      <c r="E2029" s="2" t="s">
        <v>4755</v>
      </c>
      <c r="F2029" s="2" t="s">
        <v>5807</v>
      </c>
      <c r="G2029" s="2" t="s">
        <v>19</v>
      </c>
      <c r="I2029" s="2">
        <v>5.0</v>
      </c>
      <c r="K2029" s="2" t="s">
        <v>5467</v>
      </c>
      <c r="L2029" s="2"/>
      <c r="M2029" s="2" t="s">
        <v>5808</v>
      </c>
      <c r="N2029" s="2" t="s">
        <v>5809</v>
      </c>
      <c r="O2029" s="2" t="s">
        <v>2174</v>
      </c>
      <c r="P2029" s="2" t="s">
        <v>24</v>
      </c>
      <c r="Q2029" s="2" t="str">
        <f t="shared" si="15"/>
        <v>Bill Title: Sparking the modernization of state heat systems - Bill Description: Relative to conversion of fossil fuel heating customers to heat pumps, solar thermal, or other renewable or low greenhouse gas emissions heating technologies. Telecommunications, Utilities and Energy.</v>
      </c>
      <c r="R2029" s="2" t="s">
        <v>5810</v>
      </c>
      <c r="S2029" s="2" t="s">
        <v>145</v>
      </c>
    </row>
    <row r="2030" ht="15.75" customHeight="1">
      <c r="A2030" s="2" t="s">
        <v>5465</v>
      </c>
      <c r="B2030" s="2" t="s">
        <v>4753</v>
      </c>
      <c r="C2030" s="2" t="s">
        <v>4754</v>
      </c>
      <c r="D2030" s="2" t="s">
        <v>4754</v>
      </c>
      <c r="E2030" s="2" t="s">
        <v>4755</v>
      </c>
      <c r="F2030" s="2" t="s">
        <v>5811</v>
      </c>
      <c r="G2030" s="2" t="s">
        <v>19</v>
      </c>
      <c r="I2030" s="2">
        <v>5.0</v>
      </c>
      <c r="K2030" s="2" t="s">
        <v>5467</v>
      </c>
      <c r="L2030" s="2"/>
      <c r="M2030" s="2" t="s">
        <v>5812</v>
      </c>
      <c r="N2030" s="2" t="s">
        <v>5813</v>
      </c>
      <c r="O2030" s="2" t="s">
        <v>39</v>
      </c>
      <c r="P2030" s="2" t="s">
        <v>367</v>
      </c>
      <c r="Q2030" s="2" t="str">
        <f t="shared" si="15"/>
        <v>Bill Title: Establishing funding to provide moneys for postclosure activities at nuclear power stations - Bill Description: For legislation to establish funding to provide moneys for postclosure activities at nuclear power stations. Telecommunications, Utilities and Energy.</v>
      </c>
      <c r="R2030" s="2" t="s">
        <v>5814</v>
      </c>
      <c r="S2030" s="2" t="s">
        <v>31</v>
      </c>
    </row>
    <row r="2031" ht="15.75" customHeight="1">
      <c r="A2031" s="2" t="s">
        <v>5465</v>
      </c>
      <c r="B2031" s="2" t="s">
        <v>4753</v>
      </c>
      <c r="C2031" s="2" t="s">
        <v>4754</v>
      </c>
      <c r="D2031" s="2" t="s">
        <v>4754</v>
      </c>
      <c r="E2031" s="2" t="s">
        <v>4755</v>
      </c>
      <c r="F2031" s="2" t="s">
        <v>5815</v>
      </c>
      <c r="G2031" s="2" t="s">
        <v>19</v>
      </c>
      <c r="I2031" s="2">
        <v>5.0</v>
      </c>
      <c r="K2031" s="2" t="s">
        <v>5467</v>
      </c>
      <c r="L2031" s="2"/>
      <c r="M2031" s="2" t="s">
        <v>5816</v>
      </c>
      <c r="N2031" s="2" t="s">
        <v>5817</v>
      </c>
      <c r="O2031" s="2" t="s">
        <v>117</v>
      </c>
      <c r="P2031" s="2" t="s">
        <v>24</v>
      </c>
      <c r="Q2031" s="2" t="str">
        <f t="shared" si="15"/>
        <v>Bill Title: Establishing a fee on the storage of spent nuclear fuel in pools - Bill Description: For legislation to establish a fee on the storage of spent nuclear fuel in pools. Telecommunications, Utilities and Energy.</v>
      </c>
      <c r="R2031" s="2" t="s">
        <v>5818</v>
      </c>
      <c r="S2031" s="2" t="s">
        <v>65</v>
      </c>
    </row>
    <row r="2032" ht="15.75" customHeight="1">
      <c r="A2032" s="2" t="s">
        <v>5465</v>
      </c>
      <c r="B2032" s="2" t="s">
        <v>4753</v>
      </c>
      <c r="C2032" s="2" t="s">
        <v>4754</v>
      </c>
      <c r="D2032" s="2" t="s">
        <v>4754</v>
      </c>
      <c r="E2032" s="2" t="s">
        <v>4755</v>
      </c>
      <c r="F2032" s="2" t="s">
        <v>5819</v>
      </c>
      <c r="G2032" s="2" t="s">
        <v>19</v>
      </c>
      <c r="I2032" s="2">
        <v>5.0</v>
      </c>
      <c r="K2032" s="2" t="s">
        <v>5467</v>
      </c>
      <c r="L2032" s="2"/>
      <c r="M2032" s="2" t="s">
        <v>5820</v>
      </c>
      <c r="N2032" s="2" t="s">
        <v>4966</v>
      </c>
      <c r="O2032" s="2" t="s">
        <v>290</v>
      </c>
      <c r="P2032" s="2" t="s">
        <v>24</v>
      </c>
      <c r="Q2032" s="2" t="str">
        <f t="shared" si="15"/>
        <v>Bill Title: Establishing a net zero stretch energy code - Bill Description: For legislation to establish a net zero stretch energy code. Telecommunications, Utilities and Energy.</v>
      </c>
      <c r="R2032" s="2" t="s">
        <v>5821</v>
      </c>
      <c r="S2032" s="2" t="s">
        <v>287</v>
      </c>
    </row>
    <row r="2033" ht="15.75" customHeight="1">
      <c r="A2033" s="2" t="s">
        <v>5465</v>
      </c>
      <c r="B2033" s="2" t="s">
        <v>4753</v>
      </c>
      <c r="C2033" s="2" t="s">
        <v>4754</v>
      </c>
      <c r="D2033" s="2" t="s">
        <v>4754</v>
      </c>
      <c r="E2033" s="2" t="s">
        <v>4755</v>
      </c>
      <c r="F2033" s="2" t="s">
        <v>5822</v>
      </c>
      <c r="G2033" s="2" t="s">
        <v>19</v>
      </c>
      <c r="I2033" s="2">
        <v>5.0</v>
      </c>
      <c r="K2033" s="2" t="s">
        <v>5467</v>
      </c>
      <c r="L2033" s="2"/>
      <c r="M2033" s="2" t="s">
        <v>5823</v>
      </c>
      <c r="N2033" s="2" t="s">
        <v>5824</v>
      </c>
      <c r="O2033" s="2" t="s">
        <v>1248</v>
      </c>
      <c r="P2033" s="2" t="s">
        <v>24</v>
      </c>
      <c r="Q2033" s="2" t="str">
        <f t="shared" si="15"/>
        <v>Bill Title: Relative to solar net metering fairness - Bill Description: For legislation relative to solar net metering fairness. Telecommunications, Utilities and Energy.</v>
      </c>
      <c r="R2033" s="2" t="s">
        <v>5825</v>
      </c>
      <c r="S2033" s="2" t="s">
        <v>44</v>
      </c>
    </row>
    <row r="2034" ht="15.75" customHeight="1">
      <c r="A2034" s="2" t="s">
        <v>5465</v>
      </c>
      <c r="B2034" s="2" t="s">
        <v>4753</v>
      </c>
      <c r="C2034" s="2" t="s">
        <v>4754</v>
      </c>
      <c r="D2034" s="2" t="s">
        <v>4754</v>
      </c>
      <c r="E2034" s="2" t="s">
        <v>4755</v>
      </c>
      <c r="F2034" s="2" t="s">
        <v>5826</v>
      </c>
      <c r="G2034" s="2" t="s">
        <v>19</v>
      </c>
      <c r="I2034" s="2">
        <v>5.0</v>
      </c>
      <c r="K2034" s="2" t="s">
        <v>5467</v>
      </c>
      <c r="L2034" s="2"/>
      <c r="M2034" s="2" t="s">
        <v>5827</v>
      </c>
      <c r="N2034" s="2" t="s">
        <v>5828</v>
      </c>
      <c r="O2034" s="2" t="s">
        <v>100</v>
      </c>
      <c r="P2034" s="2" t="s">
        <v>24</v>
      </c>
      <c r="Q2034" s="2" t="str">
        <f t="shared" si="15"/>
        <v>Bill Title: Supporting solar energy deployment in the Commonwealth - Bill Description: For legislation to support solar energy deployment in the Commonwealth. Telecommunications, Utilities and Energy.</v>
      </c>
      <c r="R2034" s="2" t="s">
        <v>5829</v>
      </c>
      <c r="S2034" s="2" t="s">
        <v>44</v>
      </c>
    </row>
    <row r="2035" ht="15.75" customHeight="1">
      <c r="A2035" s="2" t="s">
        <v>5465</v>
      </c>
      <c r="B2035" s="2" t="s">
        <v>4753</v>
      </c>
      <c r="C2035" s="2" t="s">
        <v>4754</v>
      </c>
      <c r="D2035" s="2" t="s">
        <v>4754</v>
      </c>
      <c r="E2035" s="2" t="s">
        <v>4755</v>
      </c>
      <c r="F2035" s="2" t="s">
        <v>5830</v>
      </c>
      <c r="G2035" s="2" t="s">
        <v>19</v>
      </c>
      <c r="I2035" s="2">
        <v>5.0</v>
      </c>
      <c r="K2035" s="2" t="s">
        <v>5467</v>
      </c>
      <c r="L2035" s="2"/>
      <c r="M2035" s="2" t="s">
        <v>5831</v>
      </c>
      <c r="N2035" s="2" t="s">
        <v>5832</v>
      </c>
      <c r="O2035" s="2" t="s">
        <v>29</v>
      </c>
      <c r="P2035" s="2" t="s">
        <v>367</v>
      </c>
      <c r="Q2035" s="2" t="str">
        <f t="shared" si="15"/>
        <v>Bill Title: Increasing nuclear power plant protections to a fifty mile radius - Bill Description: For legislation to increase power plant safety preparedness by the Department of Public Health to twenty miles. Public Health.</v>
      </c>
      <c r="R2035" s="2" t="s">
        <v>5814</v>
      </c>
      <c r="S2035" s="2" t="s">
        <v>31</v>
      </c>
    </row>
    <row r="2036" ht="15.75" customHeight="1">
      <c r="A2036" s="2" t="s">
        <v>5465</v>
      </c>
      <c r="B2036" s="2" t="s">
        <v>4753</v>
      </c>
      <c r="C2036" s="2" t="s">
        <v>4754</v>
      </c>
      <c r="D2036" s="2" t="s">
        <v>4754</v>
      </c>
      <c r="E2036" s="2" t="s">
        <v>4755</v>
      </c>
      <c r="F2036" s="2" t="s">
        <v>5833</v>
      </c>
      <c r="G2036" s="2" t="s">
        <v>19</v>
      </c>
      <c r="I2036" s="2">
        <v>5.0</v>
      </c>
      <c r="K2036" s="2" t="s">
        <v>5467</v>
      </c>
      <c r="L2036" s="2"/>
      <c r="M2036" s="2" t="s">
        <v>5834</v>
      </c>
      <c r="N2036" s="2" t="s">
        <v>4905</v>
      </c>
      <c r="O2036" s="2" t="s">
        <v>5835</v>
      </c>
      <c r="P2036" s="2" t="s">
        <v>73</v>
      </c>
      <c r="Q2036" s="2" t="str">
        <f t="shared" si="15"/>
        <v>Bill Title: Relative to better buildings - Bill Description: For legislation to establish building energy performance standards. Telecommunications, Utilities and Energy.</v>
      </c>
      <c r="R2036" s="2" t="s">
        <v>5836</v>
      </c>
      <c r="S2036" s="2" t="s">
        <v>287</v>
      </c>
    </row>
    <row r="2037" ht="15.75" customHeight="1">
      <c r="A2037" s="2" t="s">
        <v>5465</v>
      </c>
      <c r="B2037" s="2" t="s">
        <v>4753</v>
      </c>
      <c r="C2037" s="2" t="s">
        <v>4754</v>
      </c>
      <c r="D2037" s="2" t="s">
        <v>4754</v>
      </c>
      <c r="E2037" s="2" t="s">
        <v>4755</v>
      </c>
      <c r="F2037" s="2" t="s">
        <v>5837</v>
      </c>
      <c r="G2037" s="2" t="s">
        <v>19</v>
      </c>
      <c r="I2037" s="2">
        <v>5.0</v>
      </c>
      <c r="K2037" s="2" t="s">
        <v>5467</v>
      </c>
      <c r="L2037" s="2"/>
      <c r="M2037" s="2" t="s">
        <v>5778</v>
      </c>
      <c r="N2037" s="2" t="s">
        <v>5838</v>
      </c>
      <c r="O2037" s="2" t="s">
        <v>89</v>
      </c>
      <c r="P2037" s="2" t="s">
        <v>1098</v>
      </c>
      <c r="Q2037" s="2" t="str">
        <f t="shared" si="15"/>
        <v>Bill Title: Relative to public transit electrification - Bill Description: For legislation relative to public transit electrification. Transportation.</v>
      </c>
      <c r="R2037" s="2" t="s">
        <v>5839</v>
      </c>
      <c r="S2037" s="2" t="s">
        <v>79</v>
      </c>
    </row>
    <row r="2038" ht="15.75" customHeight="1">
      <c r="A2038" s="2" t="s">
        <v>5465</v>
      </c>
      <c r="B2038" s="2" t="s">
        <v>4753</v>
      </c>
      <c r="C2038" s="2" t="s">
        <v>4754</v>
      </c>
      <c r="D2038" s="2" t="s">
        <v>4754</v>
      </c>
      <c r="E2038" s="2" t="s">
        <v>4755</v>
      </c>
      <c r="F2038" s="2" t="s">
        <v>5840</v>
      </c>
      <c r="G2038" s="2" t="s">
        <v>19</v>
      </c>
      <c r="I2038" s="2">
        <v>5.0</v>
      </c>
      <c r="K2038" s="2" t="s">
        <v>5467</v>
      </c>
      <c r="L2038" s="2"/>
      <c r="M2038" s="2" t="s">
        <v>5799</v>
      </c>
      <c r="N2038" s="2" t="s">
        <v>5841</v>
      </c>
      <c r="O2038" s="2" t="s">
        <v>342</v>
      </c>
      <c r="P2038" s="2" t="s">
        <v>24</v>
      </c>
      <c r="Q2038" s="2" t="str">
        <f t="shared" si="15"/>
        <v>Bill Title: Relative to building energy and decarbonization - Bill Description: For legislation relative to building energy and decarbonization. Telecommunications, Utilities and Energy.</v>
      </c>
      <c r="R2038" s="2" t="s">
        <v>5842</v>
      </c>
      <c r="S2038" s="2" t="s">
        <v>65</v>
      </c>
    </row>
    <row r="2039" ht="15.75" customHeight="1">
      <c r="A2039" s="2" t="s">
        <v>5465</v>
      </c>
      <c r="B2039" s="2" t="s">
        <v>4753</v>
      </c>
      <c r="C2039" s="2" t="s">
        <v>4754</v>
      </c>
      <c r="D2039" s="2" t="s">
        <v>4754</v>
      </c>
      <c r="E2039" s="2" t="s">
        <v>4755</v>
      </c>
      <c r="F2039" s="2" t="s">
        <v>5843</v>
      </c>
      <c r="G2039" s="2" t="s">
        <v>19</v>
      </c>
      <c r="I2039" s="2">
        <v>5.0</v>
      </c>
      <c r="K2039" s="2" t="s">
        <v>5467</v>
      </c>
      <c r="L2039" s="2"/>
      <c r="M2039" s="2" t="s">
        <v>5844</v>
      </c>
      <c r="N2039" s="2" t="s">
        <v>5845</v>
      </c>
      <c r="O2039" s="2" t="s">
        <v>183</v>
      </c>
      <c r="P2039" s="2" t="s">
        <v>367</v>
      </c>
      <c r="Q2039" s="2" t="str">
        <f t="shared" si="15"/>
        <v>Bill Title: Promoting the adoption of renewable energy for heating, cooling and hot water - Bill Description: Relative to promoting the adoption of renewable energy for heating, cooling and hot water under the zoning law. Municipalities and Regional Government.</v>
      </c>
      <c r="R2039" s="2" t="s">
        <v>5846</v>
      </c>
      <c r="S2039" s="2" t="s">
        <v>44</v>
      </c>
    </row>
    <row r="2040" ht="15.75" customHeight="1">
      <c r="A2040" s="2" t="s">
        <v>5465</v>
      </c>
      <c r="B2040" s="2" t="s">
        <v>4753</v>
      </c>
      <c r="C2040" s="2" t="s">
        <v>4754</v>
      </c>
      <c r="D2040" s="2" t="s">
        <v>4754</v>
      </c>
      <c r="E2040" s="2" t="s">
        <v>4755</v>
      </c>
      <c r="F2040" s="2" t="s">
        <v>5847</v>
      </c>
      <c r="G2040" s="2" t="s">
        <v>19</v>
      </c>
      <c r="I2040" s="2">
        <v>5.0</v>
      </c>
      <c r="K2040" s="2" t="s">
        <v>5467</v>
      </c>
      <c r="L2040" s="2"/>
      <c r="M2040" s="2" t="s">
        <v>5547</v>
      </c>
      <c r="N2040" s="2" t="s">
        <v>5548</v>
      </c>
      <c r="O2040" s="2" t="s">
        <v>100</v>
      </c>
      <c r="P2040" s="2" t="s">
        <v>24</v>
      </c>
      <c r="Q2040" s="2" t="str">
        <f t="shared" si="15"/>
        <v>Bill Title: Relative to solar power in environmental justice and urban communities - Bill Description: For legislation relative to solar power in environmental justice and urban communities. Telecommunications, Utilities and Energy.</v>
      </c>
      <c r="R2040" s="2" t="s">
        <v>5848</v>
      </c>
      <c r="S2040" s="2" t="s">
        <v>44</v>
      </c>
    </row>
    <row r="2041" ht="15.75" customHeight="1">
      <c r="A2041" s="2" t="s">
        <v>5465</v>
      </c>
      <c r="B2041" s="2" t="s">
        <v>4753</v>
      </c>
      <c r="C2041" s="2" t="s">
        <v>4754</v>
      </c>
      <c r="D2041" s="2" t="s">
        <v>4754</v>
      </c>
      <c r="E2041" s="2" t="s">
        <v>4755</v>
      </c>
      <c r="F2041" s="2" t="s">
        <v>5849</v>
      </c>
      <c r="G2041" s="2" t="s">
        <v>19</v>
      </c>
      <c r="I2041" s="2">
        <v>5.0</v>
      </c>
      <c r="K2041" s="2" t="s">
        <v>5467</v>
      </c>
      <c r="L2041" s="2"/>
      <c r="M2041" s="2" t="s">
        <v>5850</v>
      </c>
      <c r="N2041" s="2" t="s">
        <v>5851</v>
      </c>
      <c r="O2041" s="2" t="s">
        <v>1279</v>
      </c>
      <c r="P2041" s="2" t="s">
        <v>24</v>
      </c>
      <c r="Q2041" s="2" t="str">
        <f t="shared" si="15"/>
        <v>Bill Title: Relative to low income solar - Bill Description: For legislation relative to low income solar. Telecommunications, Utilities and Energy.</v>
      </c>
      <c r="R2041" s="2" t="s">
        <v>5852</v>
      </c>
      <c r="S2041" s="2" t="s">
        <v>44</v>
      </c>
    </row>
    <row r="2042" ht="15.75" customHeight="1">
      <c r="A2042" s="2" t="s">
        <v>5465</v>
      </c>
      <c r="B2042" s="2" t="s">
        <v>4753</v>
      </c>
      <c r="C2042" s="2" t="s">
        <v>4754</v>
      </c>
      <c r="D2042" s="2" t="s">
        <v>4754</v>
      </c>
      <c r="E2042" s="2" t="s">
        <v>4755</v>
      </c>
      <c r="F2042" s="2" t="s">
        <v>5853</v>
      </c>
      <c r="G2042" s="2" t="s">
        <v>19</v>
      </c>
      <c r="I2042" s="2">
        <v>5.0</v>
      </c>
      <c r="K2042" s="2" t="s">
        <v>5467</v>
      </c>
      <c r="L2042" s="2"/>
      <c r="M2042" s="2" t="s">
        <v>5850</v>
      </c>
      <c r="N2042" s="2" t="s">
        <v>5854</v>
      </c>
      <c r="O2042" s="2" t="s">
        <v>1279</v>
      </c>
      <c r="P2042" s="2" t="s">
        <v>1701</v>
      </c>
      <c r="Q2042" s="2" t="str">
        <f t="shared" si="15"/>
        <v>Bill Title: Relative to low income solar - Bill Description: Relative to solar net metering credits for publicly-assisted housing or its residents and exempting low-income ratepayers from monthly minimum reliability contributions. Telecommunications, Utilities and Energy.</v>
      </c>
      <c r="R2042" s="2" t="s">
        <v>5855</v>
      </c>
      <c r="S2042" s="2" t="s">
        <v>44</v>
      </c>
    </row>
    <row r="2043" ht="15.75" customHeight="1">
      <c r="A2043" s="2" t="s">
        <v>5465</v>
      </c>
      <c r="B2043" s="2" t="s">
        <v>4753</v>
      </c>
      <c r="C2043" s="2" t="s">
        <v>4754</v>
      </c>
      <c r="D2043" s="2" t="s">
        <v>4754</v>
      </c>
      <c r="E2043" s="2" t="s">
        <v>4755</v>
      </c>
      <c r="F2043" s="2" t="s">
        <v>5856</v>
      </c>
      <c r="G2043" s="2" t="s">
        <v>19</v>
      </c>
      <c r="I2043" s="2">
        <v>5.0</v>
      </c>
      <c r="K2043" s="2" t="s">
        <v>5467</v>
      </c>
      <c r="L2043" s="2"/>
      <c r="M2043" s="2" t="s">
        <v>5700</v>
      </c>
      <c r="N2043" s="2" t="s">
        <v>5857</v>
      </c>
      <c r="O2043" s="2" t="s">
        <v>203</v>
      </c>
      <c r="P2043" s="2" t="s">
        <v>24</v>
      </c>
      <c r="Q2043" s="2" t="str">
        <f t="shared" si="15"/>
        <v>Bill Title: Authorizing resiliency measures under commercial property assessed clean energy - Bill Description: For legislation to authorize resiliency measures under commercial property assessed clean energy. Telecommunications, Utilities and Energy.</v>
      </c>
      <c r="R2043" s="2" t="s">
        <v>5858</v>
      </c>
      <c r="S2043" s="2" t="s">
        <v>145</v>
      </c>
    </row>
    <row r="2044" ht="15.75" customHeight="1">
      <c r="A2044" s="2" t="s">
        <v>5465</v>
      </c>
      <c r="B2044" s="2" t="s">
        <v>4753</v>
      </c>
      <c r="C2044" s="2" t="s">
        <v>4754</v>
      </c>
      <c r="D2044" s="2" t="s">
        <v>4754</v>
      </c>
      <c r="E2044" s="2" t="s">
        <v>4755</v>
      </c>
      <c r="F2044" s="2" t="s">
        <v>5859</v>
      </c>
      <c r="G2044" s="2" t="s">
        <v>19</v>
      </c>
      <c r="I2044" s="2">
        <v>5.0</v>
      </c>
      <c r="K2044" s="2" t="s">
        <v>5467</v>
      </c>
      <c r="L2044" s="2"/>
      <c r="M2044" s="2" t="s">
        <v>5860</v>
      </c>
      <c r="N2044" s="2" t="s">
        <v>5861</v>
      </c>
      <c r="O2044" s="2" t="s">
        <v>100</v>
      </c>
      <c r="P2044" s="2" t="s">
        <v>24</v>
      </c>
      <c r="Q2044" s="2" t="str">
        <f t="shared" si="15"/>
        <v>Bill Title: To eliminate geographic barriers of shared solar - Bill Description: For legislation to eliminate geographic barriers of shared solar energy. Telecommunications, Utilities and Energy.</v>
      </c>
      <c r="R2044" s="2" t="s">
        <v>5862</v>
      </c>
      <c r="S2044" s="2" t="s">
        <v>44</v>
      </c>
    </row>
    <row r="2045" ht="15.75" customHeight="1">
      <c r="A2045" s="2" t="s">
        <v>5465</v>
      </c>
      <c r="B2045" s="2" t="s">
        <v>4753</v>
      </c>
      <c r="C2045" s="2" t="s">
        <v>4754</v>
      </c>
      <c r="D2045" s="2" t="s">
        <v>4754</v>
      </c>
      <c r="E2045" s="2" t="s">
        <v>4755</v>
      </c>
      <c r="F2045" s="2" t="s">
        <v>5863</v>
      </c>
      <c r="G2045" s="2" t="s">
        <v>19</v>
      </c>
      <c r="I2045" s="2">
        <v>5.0</v>
      </c>
      <c r="K2045" s="2" t="s">
        <v>5467</v>
      </c>
      <c r="L2045" s="2"/>
      <c r="M2045" s="2" t="s">
        <v>5864</v>
      </c>
      <c r="N2045" s="2" t="s">
        <v>5865</v>
      </c>
      <c r="O2045" s="2" t="s">
        <v>100</v>
      </c>
      <c r="P2045" s="2" t="s">
        <v>36</v>
      </c>
      <c r="Q2045" s="2" t="str">
        <f t="shared" si="15"/>
        <v>Bill Title: Relative to solar permitting - Bill Description: By Mr. Golden of Lowell, a petition of Thomas A. Golden, Jr., that permit granting authorities allow for electronic submission of the permit applications and associated documentation for the installation of certain solar systems. Municipalities and Regional Government.</v>
      </c>
      <c r="R2045" s="2" t="s">
        <v>5866</v>
      </c>
      <c r="S2045" s="2" t="s">
        <v>44</v>
      </c>
    </row>
    <row r="2046" ht="15.75" customHeight="1">
      <c r="A2046" s="2" t="s">
        <v>5465</v>
      </c>
      <c r="B2046" s="2" t="s">
        <v>4753</v>
      </c>
      <c r="C2046" s="2" t="s">
        <v>4754</v>
      </c>
      <c r="D2046" s="2" t="s">
        <v>4754</v>
      </c>
      <c r="E2046" s="2" t="s">
        <v>4755</v>
      </c>
      <c r="F2046" s="2" t="s">
        <v>5867</v>
      </c>
      <c r="G2046" s="2" t="s">
        <v>19</v>
      </c>
      <c r="I2046" s="2">
        <v>4.0</v>
      </c>
      <c r="K2046" s="2" t="s">
        <v>5467</v>
      </c>
      <c r="L2046" s="2"/>
      <c r="M2046" s="2" t="s">
        <v>5868</v>
      </c>
      <c r="N2046" s="2" t="s">
        <v>5869</v>
      </c>
      <c r="O2046" s="2" t="s">
        <v>5870</v>
      </c>
      <c r="P2046" s="2" t="s">
        <v>36</v>
      </c>
      <c r="Q2046" s="2" t="str">
        <f t="shared" si="15"/>
        <v>Bill Title: Reducing unnecessary destruction of forests - Bill Description: For legislation to reduce unnecessary destruction of forests. Environment, Natural Resources and Agriculture.</v>
      </c>
      <c r="R2046" s="2" t="s">
        <v>5871</v>
      </c>
    </row>
    <row r="2047" ht="15.75" customHeight="1">
      <c r="A2047" s="2" t="s">
        <v>5465</v>
      </c>
      <c r="B2047" s="2" t="s">
        <v>4753</v>
      </c>
      <c r="C2047" s="2" t="s">
        <v>4754</v>
      </c>
      <c r="D2047" s="2" t="s">
        <v>4754</v>
      </c>
      <c r="E2047" s="2" t="s">
        <v>4755</v>
      </c>
      <c r="F2047" s="2" t="s">
        <v>5872</v>
      </c>
      <c r="G2047" s="2" t="s">
        <v>19</v>
      </c>
      <c r="I2047" s="2">
        <v>4.0</v>
      </c>
      <c r="K2047" s="2" t="s">
        <v>5467</v>
      </c>
      <c r="L2047" s="2"/>
      <c r="M2047" s="2" t="s">
        <v>5873</v>
      </c>
      <c r="N2047" s="2" t="s">
        <v>5874</v>
      </c>
      <c r="O2047" s="2" t="s">
        <v>1190</v>
      </c>
      <c r="P2047" s="2" t="s">
        <v>73</v>
      </c>
      <c r="Q2047" s="2" t="str">
        <f t="shared" si="15"/>
        <v>Bill Title: Providing for building justice with jobs - Bill Description: For legislation to establish the building justice with jobs task force and to adopt housing regulations mandating minimum energy efficiency, energy performance or related energy standards. Telecommunications, Utilities and Energy.</v>
      </c>
      <c r="R2047" s="2" t="s">
        <v>5875</v>
      </c>
      <c r="S2047" s="2" t="s">
        <v>172</v>
      </c>
    </row>
    <row r="2048" ht="15.75" customHeight="1">
      <c r="A2048" s="2" t="s">
        <v>5465</v>
      </c>
      <c r="B2048" s="2" t="s">
        <v>4753</v>
      </c>
      <c r="C2048" s="2" t="s">
        <v>4754</v>
      </c>
      <c r="D2048" s="2" t="s">
        <v>4754</v>
      </c>
      <c r="E2048" s="2" t="s">
        <v>4755</v>
      </c>
      <c r="F2048" s="2" t="s">
        <v>5876</v>
      </c>
      <c r="G2048" s="2" t="s">
        <v>19</v>
      </c>
      <c r="I2048" s="2">
        <v>4.0</v>
      </c>
      <c r="K2048" s="2" t="s">
        <v>5467</v>
      </c>
      <c r="L2048" s="2"/>
      <c r="M2048" s="2" t="s">
        <v>5873</v>
      </c>
      <c r="N2048" s="2" t="s">
        <v>5877</v>
      </c>
      <c r="O2048" s="2" t="s">
        <v>5878</v>
      </c>
      <c r="P2048" s="2" t="s">
        <v>1194</v>
      </c>
      <c r="Q2048" s="2" t="str">
        <f t="shared" si="15"/>
        <v>Bill Title: Providing for building justice with jobs - Bill Description: For legislation to provide for building justice with jobs. Telecommunications, Utilities and Energy.</v>
      </c>
      <c r="R2048" s="2" t="s">
        <v>5879</v>
      </c>
      <c r="S2048" s="2" t="s">
        <v>172</v>
      </c>
    </row>
    <row r="2049" ht="15.75" customHeight="1">
      <c r="A2049" s="2" t="s">
        <v>5465</v>
      </c>
      <c r="B2049" s="2" t="s">
        <v>4753</v>
      </c>
      <c r="C2049" s="2" t="s">
        <v>4754</v>
      </c>
      <c r="D2049" s="2" t="s">
        <v>4754</v>
      </c>
      <c r="E2049" s="2" t="s">
        <v>4755</v>
      </c>
      <c r="F2049" s="2" t="s">
        <v>5880</v>
      </c>
      <c r="G2049" s="2" t="s">
        <v>19</v>
      </c>
      <c r="I2049" s="2">
        <v>4.0</v>
      </c>
      <c r="K2049" s="2" t="s">
        <v>5467</v>
      </c>
      <c r="L2049" s="2"/>
      <c r="M2049" s="2" t="s">
        <v>4897</v>
      </c>
      <c r="N2049" s="2" t="s">
        <v>4949</v>
      </c>
      <c r="O2049" s="2" t="s">
        <v>2274</v>
      </c>
      <c r="P2049" s="2" t="s">
        <v>36</v>
      </c>
      <c r="Q2049" s="2" t="str">
        <f t="shared" si="15"/>
        <v>Bill Title: To explore alternative funding sources to ensure safe and reliable transportation - Bill Description: For legislation explore alternative funding sources to ensure safe and reliable transportation. Transportation.</v>
      </c>
      <c r="R2049" s="2" t="s">
        <v>5881</v>
      </c>
      <c r="S2049" s="2" t="s">
        <v>79</v>
      </c>
    </row>
    <row r="2050" ht="15.75" customHeight="1">
      <c r="A2050" s="2" t="s">
        <v>5465</v>
      </c>
      <c r="B2050" s="2" t="s">
        <v>4753</v>
      </c>
      <c r="C2050" s="2" t="s">
        <v>4754</v>
      </c>
      <c r="D2050" s="2" t="s">
        <v>4754</v>
      </c>
      <c r="E2050" s="2" t="s">
        <v>4755</v>
      </c>
      <c r="F2050" s="2" t="s">
        <v>5882</v>
      </c>
      <c r="G2050" s="2" t="s">
        <v>19</v>
      </c>
      <c r="I2050" s="2">
        <v>4.0</v>
      </c>
      <c r="K2050" s="2" t="s">
        <v>5467</v>
      </c>
      <c r="L2050" s="2"/>
      <c r="M2050" s="2" t="s">
        <v>5883</v>
      </c>
      <c r="N2050" s="2" t="s">
        <v>5884</v>
      </c>
      <c r="O2050" s="2" t="s">
        <v>29</v>
      </c>
      <c r="P2050" s="2" t="s">
        <v>215</v>
      </c>
      <c r="Q2050" s="2" t="str">
        <f t="shared" si="15"/>
        <v>Bill Title: Relative to emergency planning - Bill Description: For legislation to direct the Massachusetts Emergency Management Agency to assess and report on the preparedness plans for radiological accidents at the Pilgrim Nuclear Power Station and the Seabrook Nuclear Power Plant. Public Safety and Homeland Security.</v>
      </c>
      <c r="R2050" s="2" t="s">
        <v>5885</v>
      </c>
    </row>
    <row r="2051" ht="15.75" customHeight="1">
      <c r="A2051" s="2" t="s">
        <v>5465</v>
      </c>
      <c r="B2051" s="2" t="s">
        <v>4753</v>
      </c>
      <c r="C2051" s="2" t="s">
        <v>4754</v>
      </c>
      <c r="D2051" s="2" t="s">
        <v>4754</v>
      </c>
      <c r="E2051" s="2" t="s">
        <v>4755</v>
      </c>
      <c r="F2051" s="2" t="s">
        <v>5886</v>
      </c>
      <c r="G2051" s="2" t="s">
        <v>19</v>
      </c>
      <c r="I2051" s="2">
        <v>4.0</v>
      </c>
      <c r="K2051" s="2" t="s">
        <v>5467</v>
      </c>
      <c r="L2051" s="2"/>
      <c r="M2051" s="2" t="s">
        <v>5887</v>
      </c>
      <c r="N2051" s="2" t="s">
        <v>5888</v>
      </c>
      <c r="O2051" s="2" t="s">
        <v>35</v>
      </c>
      <c r="P2051" s="2" t="s">
        <v>4173</v>
      </c>
      <c r="Q2051" s="2" t="str">
        <f t="shared" si="15"/>
        <v>Bill Title: Ensuring a healthy future for environmental justice communities - Bill Description: For legislation to ensure a healthy future for environmental justice communities. Telecommunications, Utilities and Energy.</v>
      </c>
      <c r="R2051" s="2" t="s">
        <v>5889</v>
      </c>
      <c r="S2051" s="2" t="s">
        <v>172</v>
      </c>
    </row>
    <row r="2052" ht="15.75" customHeight="1">
      <c r="A2052" s="2" t="s">
        <v>5465</v>
      </c>
      <c r="B2052" s="2" t="s">
        <v>4753</v>
      </c>
      <c r="C2052" s="2" t="s">
        <v>4754</v>
      </c>
      <c r="D2052" s="2" t="s">
        <v>4754</v>
      </c>
      <c r="E2052" s="2" t="s">
        <v>4755</v>
      </c>
      <c r="F2052" s="2" t="s">
        <v>5890</v>
      </c>
      <c r="G2052" s="2" t="s">
        <v>19</v>
      </c>
      <c r="I2052" s="2">
        <v>4.0</v>
      </c>
      <c r="K2052" s="2" t="s">
        <v>5467</v>
      </c>
      <c r="L2052" s="2"/>
      <c r="M2052" s="2" t="s">
        <v>5891</v>
      </c>
      <c r="N2052" s="2" t="s">
        <v>5892</v>
      </c>
      <c r="O2052" s="2" t="s">
        <v>5893</v>
      </c>
      <c r="P2052" s="2" t="s">
        <v>64</v>
      </c>
      <c r="Q2052" s="2" t="str">
        <f t="shared" si="15"/>
        <v>Bill Title: To prevent biomass energy to protect the air we breathe - Bill Description: Relative to biomass energy. Telecommunications, Utilities and Energy.</v>
      </c>
      <c r="R2052" s="2" t="s">
        <v>5894</v>
      </c>
      <c r="S2052" s="2" t="s">
        <v>44</v>
      </c>
    </row>
    <row r="2053" ht="15.75" customHeight="1">
      <c r="A2053" s="2" t="s">
        <v>5465</v>
      </c>
      <c r="B2053" s="2" t="s">
        <v>4753</v>
      </c>
      <c r="C2053" s="2" t="s">
        <v>4754</v>
      </c>
      <c r="D2053" s="2" t="s">
        <v>4754</v>
      </c>
      <c r="E2053" s="2" t="s">
        <v>4755</v>
      </c>
      <c r="F2053" s="2" t="s">
        <v>5895</v>
      </c>
      <c r="G2053" s="2" t="s">
        <v>19</v>
      </c>
      <c r="I2053" s="2">
        <v>4.0</v>
      </c>
      <c r="K2053" s="2" t="s">
        <v>5467</v>
      </c>
      <c r="L2053" s="2"/>
      <c r="M2053" s="2" t="s">
        <v>5891</v>
      </c>
      <c r="N2053" s="2" t="s">
        <v>5896</v>
      </c>
      <c r="O2053" s="2" t="s">
        <v>5893</v>
      </c>
      <c r="P2053" s="2" t="s">
        <v>129</v>
      </c>
      <c r="Q2053" s="2" t="str">
        <f t="shared" si="15"/>
        <v>Bill Title: To prevent biomass energy to protect the air we breathe - Bill Description: For legislation to prevent biomass energy to protect the air we breathe. Telecommunications, Utilities and Energy.</v>
      </c>
      <c r="R2053" s="2" t="s">
        <v>5897</v>
      </c>
      <c r="S2053" s="2" t="s">
        <v>44</v>
      </c>
    </row>
    <row r="2054" ht="15.75" customHeight="1">
      <c r="A2054" s="2" t="s">
        <v>5465</v>
      </c>
      <c r="B2054" s="2" t="s">
        <v>4753</v>
      </c>
      <c r="C2054" s="2" t="s">
        <v>4754</v>
      </c>
      <c r="D2054" s="2" t="s">
        <v>4754</v>
      </c>
      <c r="E2054" s="2" t="s">
        <v>4755</v>
      </c>
      <c r="F2054" s="2" t="s">
        <v>5898</v>
      </c>
      <c r="G2054" s="2" t="s">
        <v>19</v>
      </c>
      <c r="I2054" s="2">
        <v>4.0</v>
      </c>
      <c r="K2054" s="2" t="s">
        <v>5467</v>
      </c>
      <c r="L2054" s="2"/>
      <c r="M2054" s="2" t="s">
        <v>5899</v>
      </c>
      <c r="N2054" s="2" t="s">
        <v>5900</v>
      </c>
      <c r="O2054" s="2" t="s">
        <v>143</v>
      </c>
      <c r="P2054" s="2" t="s">
        <v>698</v>
      </c>
      <c r="Q2054" s="2" t="str">
        <f t="shared" si="15"/>
        <v>Bill Title: To advance beneficial electrification of space heating - Bill Description: For legislation to establish a beneficial electrification commission to study the economic, energy, and environmental benefits of market transformation to accelerate beneficial electrification of space heating. Telecommunications, Utilities and Energy.</v>
      </c>
      <c r="R2054" s="2" t="s">
        <v>5901</v>
      </c>
      <c r="S2054" s="2" t="s">
        <v>287</v>
      </c>
    </row>
    <row r="2055" ht="15.75" customHeight="1">
      <c r="A2055" s="2" t="s">
        <v>5465</v>
      </c>
      <c r="B2055" s="2" t="s">
        <v>4753</v>
      </c>
      <c r="C2055" s="2" t="s">
        <v>4754</v>
      </c>
      <c r="D2055" s="2" t="s">
        <v>4754</v>
      </c>
      <c r="E2055" s="2" t="s">
        <v>4755</v>
      </c>
      <c r="F2055" s="2" t="s">
        <v>5902</v>
      </c>
      <c r="G2055" s="2" t="s">
        <v>19</v>
      </c>
      <c r="I2055" s="2">
        <v>4.0</v>
      </c>
      <c r="K2055" s="2" t="s">
        <v>5467</v>
      </c>
      <c r="L2055" s="2"/>
      <c r="M2055" s="2" t="s">
        <v>5581</v>
      </c>
      <c r="N2055" s="2" t="s">
        <v>5582</v>
      </c>
      <c r="O2055" s="2" t="s">
        <v>100</v>
      </c>
      <c r="P2055" s="2" t="s">
        <v>144</v>
      </c>
      <c r="Q2055" s="2" t="str">
        <f t="shared" si="15"/>
        <v>Bill Title: Increasing solar rooftop energy - Bill Description: For legislation to increase solar rooftop energy. Telecommunications, Utilities and Energy.</v>
      </c>
      <c r="R2055" s="2" t="s">
        <v>5903</v>
      </c>
      <c r="S2055" s="2" t="s">
        <v>44</v>
      </c>
    </row>
    <row r="2056" ht="15.75" customHeight="1">
      <c r="A2056" s="2" t="s">
        <v>5465</v>
      </c>
      <c r="B2056" s="2" t="s">
        <v>4753</v>
      </c>
      <c r="C2056" s="2" t="s">
        <v>4754</v>
      </c>
      <c r="D2056" s="2" t="s">
        <v>4754</v>
      </c>
      <c r="E2056" s="2" t="s">
        <v>4755</v>
      </c>
      <c r="F2056" s="2" t="s">
        <v>5904</v>
      </c>
      <c r="G2056" s="2" t="s">
        <v>19</v>
      </c>
      <c r="I2056" s="2">
        <v>4.0</v>
      </c>
      <c r="K2056" s="2" t="s">
        <v>5467</v>
      </c>
      <c r="L2056" s="2"/>
      <c r="M2056" s="2" t="s">
        <v>5905</v>
      </c>
      <c r="N2056" s="2" t="s">
        <v>5906</v>
      </c>
      <c r="O2056" s="2" t="s">
        <v>1429</v>
      </c>
      <c r="P2056" s="2" t="s">
        <v>113</v>
      </c>
      <c r="Q2056" s="2" t="str">
        <f t="shared" si="15"/>
        <v>Bill Title: Requiring the master plans of cities and towns to address climate change and renewable energy - Bill Description: By Mr. Garballey of Arlington, a petition of Sean Garballey that master plans by planning boards in cities and towns address climate change and renewable energy. Municipalities and Regional Government.</v>
      </c>
      <c r="R2056" s="2" t="s">
        <v>5907</v>
      </c>
      <c r="S2056" s="2" t="s">
        <v>172</v>
      </c>
    </row>
    <row r="2057" ht="15.75" customHeight="1">
      <c r="A2057" s="2" t="s">
        <v>5465</v>
      </c>
      <c r="B2057" s="2" t="s">
        <v>4753</v>
      </c>
      <c r="C2057" s="2" t="s">
        <v>4754</v>
      </c>
      <c r="D2057" s="2" t="s">
        <v>4754</v>
      </c>
      <c r="E2057" s="2" t="s">
        <v>4755</v>
      </c>
      <c r="F2057" s="2" t="s">
        <v>5908</v>
      </c>
      <c r="G2057" s="2" t="s">
        <v>19</v>
      </c>
      <c r="I2057" s="2">
        <v>4.0</v>
      </c>
      <c r="K2057" s="2" t="s">
        <v>5467</v>
      </c>
      <c r="L2057" s="2"/>
      <c r="M2057" s="2" t="s">
        <v>5324</v>
      </c>
      <c r="N2057" s="2" t="s">
        <v>5909</v>
      </c>
      <c r="O2057" s="2" t="s">
        <v>760</v>
      </c>
      <c r="P2057" s="2" t="s">
        <v>36</v>
      </c>
      <c r="Q2057" s="2" t="str">
        <f t="shared" si="15"/>
        <v>Bill Title: Relative to enhancing reliability of renewable resources in the Commonwealth - Bill Description: Relative to the reliability of renewable resources in the Commonwealth. Telecommunications, Utilities and Energy.</v>
      </c>
      <c r="R2057" s="2" t="s">
        <v>5910</v>
      </c>
      <c r="S2057" s="2" t="s">
        <v>44</v>
      </c>
    </row>
    <row r="2058" ht="15.75" customHeight="1">
      <c r="A2058" s="2" t="s">
        <v>5465</v>
      </c>
      <c r="B2058" s="2" t="s">
        <v>4753</v>
      </c>
      <c r="C2058" s="2" t="s">
        <v>4754</v>
      </c>
      <c r="D2058" s="2" t="s">
        <v>4754</v>
      </c>
      <c r="E2058" s="2" t="s">
        <v>4755</v>
      </c>
      <c r="F2058" s="2" t="s">
        <v>5911</v>
      </c>
      <c r="G2058" s="2" t="s">
        <v>19</v>
      </c>
      <c r="I2058" s="2">
        <v>4.0</v>
      </c>
      <c r="K2058" s="2" t="s">
        <v>5467</v>
      </c>
      <c r="L2058" s="2"/>
      <c r="M2058" s="2" t="s">
        <v>5912</v>
      </c>
      <c r="N2058" s="2" t="s">
        <v>5913</v>
      </c>
      <c r="O2058" s="2" t="s">
        <v>100</v>
      </c>
      <c r="P2058" s="2" t="s">
        <v>5914</v>
      </c>
      <c r="Q2058" s="2" t="str">
        <f t="shared" si="15"/>
        <v>Bill Title: To enable net metering for on-site solar energy - Bill Description: Relative to net metering for on-site solar energy. Telecommunications, Utilities and Energy.</v>
      </c>
      <c r="R2058" s="2" t="s">
        <v>5915</v>
      </c>
      <c r="S2058" s="2" t="s">
        <v>44</v>
      </c>
    </row>
    <row r="2059" ht="15.75" customHeight="1">
      <c r="A2059" s="2" t="s">
        <v>5465</v>
      </c>
      <c r="B2059" s="2" t="s">
        <v>4753</v>
      </c>
      <c r="C2059" s="2" t="s">
        <v>4754</v>
      </c>
      <c r="D2059" s="2" t="s">
        <v>4754</v>
      </c>
      <c r="E2059" s="2" t="s">
        <v>4755</v>
      </c>
      <c r="F2059" s="2" t="s">
        <v>5916</v>
      </c>
      <c r="G2059" s="2" t="s">
        <v>19</v>
      </c>
      <c r="I2059" s="2">
        <v>3.0</v>
      </c>
      <c r="K2059" s="2" t="s">
        <v>5467</v>
      </c>
      <c r="L2059" s="2"/>
      <c r="M2059" s="2" t="s">
        <v>5917</v>
      </c>
      <c r="N2059" s="2" t="s">
        <v>5918</v>
      </c>
      <c r="O2059" s="2" t="s">
        <v>800</v>
      </c>
      <c r="P2059" s="2" t="s">
        <v>5919</v>
      </c>
      <c r="Q2059" s="2" t="str">
        <f t="shared" si="15"/>
        <v>Bill Title: Establishing a Massachusetts Flood Risk Protection Program - Bill Description: For legislation to establish a Massachusetts Flood Risk Protection Program. Environment, Natural Resources and Agriculture.</v>
      </c>
      <c r="R2059" s="2" t="s">
        <v>5920</v>
      </c>
    </row>
    <row r="2060" ht="15.75" customHeight="1">
      <c r="A2060" s="2" t="s">
        <v>5465</v>
      </c>
      <c r="B2060" s="2" t="s">
        <v>4753</v>
      </c>
      <c r="C2060" s="2" t="s">
        <v>4754</v>
      </c>
      <c r="D2060" s="2" t="s">
        <v>4754</v>
      </c>
      <c r="E2060" s="2" t="s">
        <v>4755</v>
      </c>
      <c r="F2060" s="2" t="s">
        <v>5921</v>
      </c>
      <c r="G2060" s="2" t="s">
        <v>19</v>
      </c>
      <c r="I2060" s="2">
        <v>3.0</v>
      </c>
      <c r="K2060" s="2" t="s">
        <v>5467</v>
      </c>
      <c r="L2060" s="2"/>
      <c r="M2060" s="2" t="s">
        <v>5922</v>
      </c>
      <c r="N2060" s="2" t="s">
        <v>5923</v>
      </c>
      <c r="O2060" s="2" t="s">
        <v>117</v>
      </c>
      <c r="P2060" s="2" t="s">
        <v>73</v>
      </c>
      <c r="Q2060" s="2" t="str">
        <f t="shared" si="15"/>
        <v>Bill Title: Relative to monitoring dry casks of spent nuclear fuel - Bill Description: For legislation to monitor dry casks of spent nuclear fuel. Public Health.</v>
      </c>
      <c r="R2060" s="2" t="s">
        <v>5924</v>
      </c>
      <c r="S2060" s="2" t="s">
        <v>25</v>
      </c>
    </row>
    <row r="2061" ht="15.75" customHeight="1">
      <c r="A2061" s="2" t="s">
        <v>5465</v>
      </c>
      <c r="B2061" s="2" t="s">
        <v>4753</v>
      </c>
      <c r="C2061" s="2" t="s">
        <v>4754</v>
      </c>
      <c r="D2061" s="2" t="s">
        <v>4754</v>
      </c>
      <c r="E2061" s="2" t="s">
        <v>4755</v>
      </c>
      <c r="F2061" s="2" t="s">
        <v>5925</v>
      </c>
      <c r="G2061" s="2" t="s">
        <v>19</v>
      </c>
      <c r="I2061" s="2">
        <v>3.0</v>
      </c>
      <c r="K2061" s="2" t="s">
        <v>5467</v>
      </c>
      <c r="L2061" s="2"/>
      <c r="M2061" s="2" t="s">
        <v>5123</v>
      </c>
      <c r="N2061" s="2" t="s">
        <v>5124</v>
      </c>
      <c r="O2061" s="2" t="s">
        <v>89</v>
      </c>
      <c r="P2061" s="2" t="s">
        <v>2773</v>
      </c>
      <c r="Q2061" s="2" t="str">
        <f t="shared" si="15"/>
        <v>Bill Title: Transitioning Massachusetts to electric buses - Bill Description: Relative to the operation of electric buses by transit agencies and school bus operators. Transportation.</v>
      </c>
      <c r="R2061" s="2" t="s">
        <v>5926</v>
      </c>
      <c r="S2061" s="2" t="s">
        <v>79</v>
      </c>
    </row>
    <row r="2062" ht="15.75" customHeight="1">
      <c r="A2062" s="2" t="s">
        <v>5465</v>
      </c>
      <c r="B2062" s="2" t="s">
        <v>4753</v>
      </c>
      <c r="C2062" s="2" t="s">
        <v>4754</v>
      </c>
      <c r="D2062" s="2" t="s">
        <v>4754</v>
      </c>
      <c r="E2062" s="2" t="s">
        <v>4755</v>
      </c>
      <c r="F2062" s="2" t="s">
        <v>5927</v>
      </c>
      <c r="G2062" s="2" t="s">
        <v>19</v>
      </c>
      <c r="I2062" s="2">
        <v>3.0</v>
      </c>
      <c r="K2062" s="2" t="s">
        <v>5467</v>
      </c>
      <c r="L2062" s="2"/>
      <c r="M2062" s="2" t="s">
        <v>5834</v>
      </c>
      <c r="N2062" s="2" t="s">
        <v>5928</v>
      </c>
      <c r="O2062" s="2" t="s">
        <v>143</v>
      </c>
      <c r="P2062" s="2" t="s">
        <v>2332</v>
      </c>
      <c r="Q2062" s="2" t="str">
        <f t="shared" si="15"/>
        <v>Bill Title: Relative to better buildings - Bill Description: Relative to developing energy performance standards for large buildings. Telecommunications, Utilities and Energy.</v>
      </c>
      <c r="R2062" s="2" t="s">
        <v>5929</v>
      </c>
      <c r="S2062" s="2" t="s">
        <v>287</v>
      </c>
    </row>
    <row r="2063" ht="15.75" customHeight="1">
      <c r="A2063" s="2" t="s">
        <v>5465</v>
      </c>
      <c r="B2063" s="2" t="s">
        <v>4753</v>
      </c>
      <c r="C2063" s="2" t="s">
        <v>4754</v>
      </c>
      <c r="D2063" s="2" t="s">
        <v>4754</v>
      </c>
      <c r="E2063" s="2" t="s">
        <v>4755</v>
      </c>
      <c r="F2063" s="2" t="s">
        <v>5930</v>
      </c>
      <c r="G2063" s="2" t="s">
        <v>19</v>
      </c>
      <c r="I2063" s="2">
        <v>3.0</v>
      </c>
      <c r="K2063" s="2" t="s">
        <v>5467</v>
      </c>
      <c r="L2063" s="2"/>
      <c r="M2063" s="2" t="s">
        <v>5931</v>
      </c>
      <c r="N2063" s="2" t="s">
        <v>5932</v>
      </c>
      <c r="O2063" s="2" t="s">
        <v>117</v>
      </c>
      <c r="P2063" s="2" t="s">
        <v>118</v>
      </c>
      <c r="Q2063" s="2" t="str">
        <f t="shared" si="15"/>
        <v>Bill Title: To add Section 5K(I) to Section 5K of Chapter 111 - Bill Description: Relative to the reporting of spent nuclear fuel at certain electricity generating facilities. Public Health.</v>
      </c>
      <c r="R2063" s="2" t="s">
        <v>5933</v>
      </c>
      <c r="S2063" s="2" t="s">
        <v>25</v>
      </c>
    </row>
    <row r="2064" ht="15.75" customHeight="1">
      <c r="A2064" s="2" t="s">
        <v>5465</v>
      </c>
      <c r="B2064" s="2" t="s">
        <v>4753</v>
      </c>
      <c r="C2064" s="2" t="s">
        <v>4754</v>
      </c>
      <c r="D2064" s="2" t="s">
        <v>4754</v>
      </c>
      <c r="E2064" s="2" t="s">
        <v>4755</v>
      </c>
      <c r="F2064" s="2" t="s">
        <v>5934</v>
      </c>
      <c r="G2064" s="2" t="s">
        <v>19</v>
      </c>
      <c r="I2064" s="2">
        <v>3.0</v>
      </c>
      <c r="K2064" s="2" t="s">
        <v>5467</v>
      </c>
      <c r="L2064" s="2"/>
      <c r="M2064" s="2" t="s">
        <v>5935</v>
      </c>
      <c r="N2064" s="2" t="s">
        <v>5936</v>
      </c>
      <c r="O2064" s="2" t="s">
        <v>100</v>
      </c>
      <c r="P2064" s="2" t="s">
        <v>410</v>
      </c>
      <c r="Q2064" s="2" t="str">
        <f t="shared" si="15"/>
        <v>Bill Title: Establishing solar neighborhoods - Bill Description: Relative to establishing solar neighborhoods. Telecommunications, Utilities and Energy.</v>
      </c>
      <c r="R2064" s="2" t="s">
        <v>5937</v>
      </c>
      <c r="S2064" s="2" t="s">
        <v>44</v>
      </c>
    </row>
    <row r="2065" ht="15.75" customHeight="1">
      <c r="A2065" s="2" t="s">
        <v>5465</v>
      </c>
      <c r="B2065" s="2" t="s">
        <v>4753</v>
      </c>
      <c r="C2065" s="2" t="s">
        <v>4754</v>
      </c>
      <c r="D2065" s="2" t="s">
        <v>4754</v>
      </c>
      <c r="E2065" s="2" t="s">
        <v>4755</v>
      </c>
      <c r="F2065" s="2" t="s">
        <v>5938</v>
      </c>
      <c r="G2065" s="2" t="s">
        <v>19</v>
      </c>
      <c r="I2065" s="2">
        <v>3.0</v>
      </c>
      <c r="K2065" s="2" t="s">
        <v>5467</v>
      </c>
      <c r="L2065" s="2"/>
      <c r="M2065" s="2" t="s">
        <v>5604</v>
      </c>
      <c r="N2065" s="2" t="s">
        <v>5605</v>
      </c>
      <c r="O2065" s="2" t="s">
        <v>1501</v>
      </c>
      <c r="P2065" s="2" t="s">
        <v>113</v>
      </c>
      <c r="Q2065" s="2" t="str">
        <f t="shared" si="15"/>
        <v>Bill Title: Relative to energy storage - Bill Description: Relative to energy storage. Telecommunications, Utilities and Energy.</v>
      </c>
      <c r="R2065" s="2" t="s">
        <v>5939</v>
      </c>
      <c r="S2065" s="2" t="s">
        <v>31</v>
      </c>
    </row>
    <row r="2066" ht="15.75" customHeight="1">
      <c r="A2066" s="2" t="s">
        <v>5465</v>
      </c>
      <c r="B2066" s="2" t="s">
        <v>4753</v>
      </c>
      <c r="C2066" s="2" t="s">
        <v>4754</v>
      </c>
      <c r="D2066" s="2" t="s">
        <v>4754</v>
      </c>
      <c r="E2066" s="2" t="s">
        <v>4755</v>
      </c>
      <c r="F2066" s="2" t="s">
        <v>5940</v>
      </c>
      <c r="G2066" s="2" t="s">
        <v>19</v>
      </c>
      <c r="I2066" s="2">
        <v>3.0</v>
      </c>
      <c r="K2066" s="2" t="s">
        <v>5467</v>
      </c>
      <c r="L2066" s="2"/>
      <c r="M2066" s="2" t="s">
        <v>5941</v>
      </c>
      <c r="N2066" s="2" t="s">
        <v>5942</v>
      </c>
      <c r="O2066" s="2" t="s">
        <v>100</v>
      </c>
      <c r="P2066" s="2" t="s">
        <v>36</v>
      </c>
      <c r="Q2066" s="2" t="str">
        <f t="shared" si="15"/>
        <v>Bill Title: Supporting solar distribution - Bill Description: For legislation to support solar distribution. Telecommunications, Utilities and Energy.</v>
      </c>
      <c r="R2066" s="2" t="s">
        <v>5943</v>
      </c>
      <c r="S2066" s="2" t="s">
        <v>44</v>
      </c>
    </row>
    <row r="2067" ht="15.75" customHeight="1">
      <c r="A2067" s="2" t="s">
        <v>5944</v>
      </c>
      <c r="B2067" s="2" t="s">
        <v>5180</v>
      </c>
      <c r="C2067" s="2" t="s">
        <v>4754</v>
      </c>
      <c r="D2067" s="2" t="s">
        <v>4754</v>
      </c>
      <c r="E2067" s="2" t="s">
        <v>4755</v>
      </c>
      <c r="F2067" s="2" t="s">
        <v>5945</v>
      </c>
      <c r="G2067" s="2" t="s">
        <v>19</v>
      </c>
      <c r="I2067" s="2">
        <v>39.0</v>
      </c>
      <c r="K2067" s="2" t="s">
        <v>5946</v>
      </c>
      <c r="L2067" s="2"/>
      <c r="M2067" s="2" t="s">
        <v>5226</v>
      </c>
      <c r="N2067" s="2" t="s">
        <v>5947</v>
      </c>
      <c r="O2067" s="2" t="s">
        <v>128</v>
      </c>
      <c r="P2067" s="2" t="s">
        <v>73</v>
      </c>
      <c r="Q2067" s="2" t="str">
        <f t="shared" si="15"/>
        <v>Bill Title: Relative to comprehensive siting reform for land based wind projects - Bill Description: Relative to comprehensive siting reform for land based wind projects. Telecommunications, Utilities and Energy.</v>
      </c>
      <c r="R2067" s="2" t="s">
        <v>5948</v>
      </c>
    </row>
    <row r="2068" ht="15.75" customHeight="1">
      <c r="A2068" s="2" t="s">
        <v>5944</v>
      </c>
      <c r="B2068" s="2" t="s">
        <v>5180</v>
      </c>
      <c r="C2068" s="2" t="s">
        <v>4754</v>
      </c>
      <c r="D2068" s="2" t="s">
        <v>4754</v>
      </c>
      <c r="E2068" s="2" t="s">
        <v>4755</v>
      </c>
      <c r="F2068" s="2" t="s">
        <v>5949</v>
      </c>
      <c r="G2068" s="2" t="s">
        <v>19</v>
      </c>
      <c r="I2068" s="2">
        <v>36.0</v>
      </c>
      <c r="K2068" s="2" t="s">
        <v>5946</v>
      </c>
      <c r="L2068" s="2"/>
      <c r="M2068" s="2" t="s">
        <v>5950</v>
      </c>
      <c r="N2068" s="2" t="s">
        <v>5951</v>
      </c>
      <c r="O2068" s="2" t="s">
        <v>72</v>
      </c>
      <c r="P2068" s="2" t="s">
        <v>113</v>
      </c>
      <c r="Q2068" s="2" t="str">
        <f t="shared" si="15"/>
        <v>Bill Title: Enhancing the Global Warming Solutions Act - Bill Description: Relative to reviewing the economic impact of proposed rules and regulations governing greenhouse gas emissions. Environment, Natural Resources and Agriculture.</v>
      </c>
      <c r="R2068" s="2" t="s">
        <v>5952</v>
      </c>
    </row>
    <row r="2069" ht="15.75" customHeight="1">
      <c r="A2069" s="2" t="s">
        <v>5944</v>
      </c>
      <c r="B2069" s="2" t="s">
        <v>5180</v>
      </c>
      <c r="C2069" s="2" t="s">
        <v>4754</v>
      </c>
      <c r="D2069" s="2" t="s">
        <v>4754</v>
      </c>
      <c r="E2069" s="2" t="s">
        <v>4755</v>
      </c>
      <c r="F2069" s="2" t="s">
        <v>5953</v>
      </c>
      <c r="G2069" s="2" t="s">
        <v>19</v>
      </c>
      <c r="I2069" s="2">
        <v>30.0</v>
      </c>
      <c r="K2069" s="2" t="s">
        <v>5946</v>
      </c>
      <c r="L2069" s="2"/>
      <c r="M2069" s="2" t="s">
        <v>5954</v>
      </c>
      <c r="N2069" s="2" t="s">
        <v>5955</v>
      </c>
      <c r="O2069" s="2" t="s">
        <v>274</v>
      </c>
      <c r="P2069" s="2"/>
      <c r="Q2069" s="2" t="str">
        <f t="shared" si="15"/>
        <v>Bill Title: Relative to a renewable energy generation fund. - Bill Description: For legislation to authorize the secretary of environmental affairs to enter into certain leases and establishing a renewable energy generation fund. Telecommunications, Utilities and Energy.</v>
      </c>
    </row>
    <row r="2070" ht="15.75" customHeight="1">
      <c r="A2070" s="2" t="s">
        <v>5944</v>
      </c>
      <c r="B2070" s="2" t="s">
        <v>5180</v>
      </c>
      <c r="C2070" s="2" t="s">
        <v>4754</v>
      </c>
      <c r="D2070" s="2" t="s">
        <v>4754</v>
      </c>
      <c r="E2070" s="2" t="s">
        <v>4755</v>
      </c>
      <c r="F2070" s="2" t="s">
        <v>5956</v>
      </c>
      <c r="G2070" s="2" t="s">
        <v>19</v>
      </c>
      <c r="I2070" s="2">
        <v>28.0</v>
      </c>
      <c r="K2070" s="2" t="s">
        <v>5946</v>
      </c>
      <c r="L2070" s="2"/>
      <c r="M2070" s="2" t="s">
        <v>5226</v>
      </c>
      <c r="N2070" s="2" t="s">
        <v>5947</v>
      </c>
      <c r="O2070" s="2" t="s">
        <v>128</v>
      </c>
      <c r="P2070" s="2"/>
      <c r="Q2070" s="2" t="str">
        <f t="shared" si="15"/>
        <v>Bill Title: Relative to comprehensive siting reform for land based wind projects - Bill Description: Relative to comprehensive siting reform for land based wind projects. Telecommunications, Utilities and Energy.</v>
      </c>
    </row>
    <row r="2071" ht="15.75" customHeight="1">
      <c r="A2071" s="2" t="s">
        <v>5944</v>
      </c>
      <c r="B2071" s="2" t="s">
        <v>5180</v>
      </c>
      <c r="C2071" s="2" t="s">
        <v>4754</v>
      </c>
      <c r="D2071" s="2" t="s">
        <v>4754</v>
      </c>
      <c r="E2071" s="2" t="s">
        <v>4755</v>
      </c>
      <c r="F2071" s="2" t="s">
        <v>5957</v>
      </c>
      <c r="G2071" s="2" t="s">
        <v>19</v>
      </c>
      <c r="I2071" s="2">
        <v>25.0</v>
      </c>
      <c r="K2071" s="2" t="s">
        <v>5946</v>
      </c>
      <c r="L2071" s="2"/>
      <c r="M2071" s="2" t="s">
        <v>5958</v>
      </c>
      <c r="N2071" s="2" t="s">
        <v>5959</v>
      </c>
      <c r="O2071" s="2" t="s">
        <v>35</v>
      </c>
      <c r="P2071" s="2"/>
      <c r="Q2071" s="2" t="str">
        <f t="shared" si="15"/>
        <v>Bill Title: Relative to Renewable Energy - Bill Description: Relative to low cost renewable energy. Telecommunications, Utilities and Energy.</v>
      </c>
    </row>
    <row r="2072" ht="15.75" customHeight="1">
      <c r="A2072" s="2" t="s">
        <v>5944</v>
      </c>
      <c r="B2072" s="2" t="s">
        <v>5180</v>
      </c>
      <c r="C2072" s="2" t="s">
        <v>4754</v>
      </c>
      <c r="D2072" s="2" t="s">
        <v>4754</v>
      </c>
      <c r="E2072" s="2" t="s">
        <v>4755</v>
      </c>
      <c r="F2072" s="2" t="s">
        <v>5960</v>
      </c>
      <c r="G2072" s="2" t="s">
        <v>19</v>
      </c>
      <c r="I2072" s="2">
        <v>25.0</v>
      </c>
      <c r="K2072" s="2" t="s">
        <v>5946</v>
      </c>
      <c r="L2072" s="2"/>
      <c r="M2072" s="2" t="s">
        <v>5961</v>
      </c>
      <c r="N2072" s="2" t="s">
        <v>5962</v>
      </c>
      <c r="O2072" s="2" t="s">
        <v>35</v>
      </c>
      <c r="P2072" s="2"/>
      <c r="Q2072" s="2" t="str">
        <f t="shared" si="15"/>
        <v>Bill Title: Relative to consumer choice of green electricity - Bill Description: Relative to consumer choice of electricity from renewable sources. Telecommunications, Utilities and Energy.</v>
      </c>
    </row>
    <row r="2073" ht="15.75" customHeight="1">
      <c r="A2073" s="2" t="s">
        <v>5944</v>
      </c>
      <c r="B2073" s="2" t="s">
        <v>5180</v>
      </c>
      <c r="C2073" s="2" t="s">
        <v>4754</v>
      </c>
      <c r="D2073" s="2" t="s">
        <v>4754</v>
      </c>
      <c r="E2073" s="2" t="s">
        <v>4755</v>
      </c>
      <c r="F2073" s="2" t="s">
        <v>5963</v>
      </c>
      <c r="G2073" s="2" t="s">
        <v>19</v>
      </c>
      <c r="I2073" s="2">
        <v>24.0</v>
      </c>
      <c r="K2073" s="2" t="s">
        <v>5946</v>
      </c>
      <c r="L2073" s="2"/>
      <c r="M2073" s="2" t="s">
        <v>5964</v>
      </c>
      <c r="N2073" s="2" t="s">
        <v>5965</v>
      </c>
      <c r="O2073" s="2" t="s">
        <v>35</v>
      </c>
      <c r="P2073" s="2"/>
      <c r="Q2073" s="2" t="str">
        <f t="shared" si="15"/>
        <v>Bill Title: Relative to renewable energy portfolio standards - Bill Description: For legislation relative to renewable energy portfolio standards. Telecommunications, Utilities and Energy.</v>
      </c>
      <c r="S2073" s="2" t="s">
        <v>44</v>
      </c>
    </row>
    <row r="2074" ht="15.75" customHeight="1">
      <c r="A2074" s="2" t="s">
        <v>5944</v>
      </c>
      <c r="B2074" s="2" t="s">
        <v>5180</v>
      </c>
      <c r="C2074" s="2" t="s">
        <v>4754</v>
      </c>
      <c r="D2074" s="2" t="s">
        <v>4754</v>
      </c>
      <c r="E2074" s="2" t="s">
        <v>4755</v>
      </c>
      <c r="F2074" s="2" t="s">
        <v>5966</v>
      </c>
      <c r="G2074" s="2" t="s">
        <v>19</v>
      </c>
      <c r="I2074" s="2">
        <v>22.0</v>
      </c>
      <c r="K2074" s="2" t="s">
        <v>5946</v>
      </c>
      <c r="L2074" s="2"/>
      <c r="M2074" s="2" t="s">
        <v>5967</v>
      </c>
      <c r="N2074" s="2" t="s">
        <v>5968</v>
      </c>
      <c r="O2074" s="2" t="s">
        <v>35</v>
      </c>
      <c r="P2074" s="2"/>
      <c r="Q2074" s="2" t="str">
        <f t="shared" si="15"/>
        <v>Bill Title: Relative to renewable energy - Bill Description: Relative to renewable energy  By Mr. Kulik of Worthington, a petition of Stephen Kulik that the Department of Energy Resources treat renewable generation equally when creating, developing and administering programs. Telecommunications, Utilities and Energy.</v>
      </c>
      <c r="S2074" s="2" t="s">
        <v>65</v>
      </c>
    </row>
    <row r="2075" ht="15.75" customHeight="1">
      <c r="A2075" s="2" t="s">
        <v>5944</v>
      </c>
      <c r="B2075" s="2" t="s">
        <v>5180</v>
      </c>
      <c r="C2075" s="2" t="s">
        <v>4754</v>
      </c>
      <c r="D2075" s="2" t="s">
        <v>4754</v>
      </c>
      <c r="E2075" s="2" t="s">
        <v>4755</v>
      </c>
      <c r="F2075" s="2" t="s">
        <v>5969</v>
      </c>
      <c r="G2075" s="2" t="s">
        <v>19</v>
      </c>
      <c r="I2075" s="2">
        <v>22.0</v>
      </c>
      <c r="K2075" s="2" t="s">
        <v>5946</v>
      </c>
      <c r="L2075" s="2"/>
      <c r="M2075" s="2" t="s">
        <v>5970</v>
      </c>
      <c r="N2075" s="2" t="s">
        <v>5971</v>
      </c>
      <c r="O2075" s="2" t="s">
        <v>89</v>
      </c>
      <c r="P2075" s="2"/>
      <c r="Q2075" s="2" t="str">
        <f t="shared" si="15"/>
        <v>Bill Title: To promote the reduction of green house gas emissions and to reduce the use of fossil fuels for vehicles in the Commonwealth. - Bill Description: By Mr. Smizik of Brookline, a petition of Frank I. Smizik and others for the establishment of a clean vehicle emissions incentive program within the Executive Office of Energy and Environmental Affairs. Environment, Natural Resources and Agriculture.</v>
      </c>
    </row>
    <row r="2076" ht="15.75" customHeight="1">
      <c r="A2076" s="2" t="s">
        <v>5944</v>
      </c>
      <c r="B2076" s="2" t="s">
        <v>5180</v>
      </c>
      <c r="C2076" s="2" t="s">
        <v>4754</v>
      </c>
      <c r="D2076" s="2" t="s">
        <v>4754</v>
      </c>
      <c r="E2076" s="2" t="s">
        <v>4755</v>
      </c>
      <c r="F2076" s="2" t="s">
        <v>5972</v>
      </c>
      <c r="G2076" s="2" t="s">
        <v>19</v>
      </c>
      <c r="I2076" s="2">
        <v>22.0</v>
      </c>
      <c r="K2076" s="2" t="s">
        <v>5946</v>
      </c>
      <c r="L2076" s="2"/>
      <c r="M2076" s="2" t="s">
        <v>5973</v>
      </c>
      <c r="N2076" s="2" t="s">
        <v>5974</v>
      </c>
      <c r="O2076" s="2" t="s">
        <v>35</v>
      </c>
      <c r="P2076" s="2"/>
      <c r="Q2076" s="2" t="str">
        <f t="shared" si="15"/>
        <v>Bill Title: Relative to green energy generation - Bill Description: Relative to green energy generation. Telecommunications, Utilities and Energy.</v>
      </c>
    </row>
    <row r="2077" ht="15.75" customHeight="1">
      <c r="A2077" s="2" t="s">
        <v>5944</v>
      </c>
      <c r="B2077" s="2" t="s">
        <v>5180</v>
      </c>
      <c r="C2077" s="2" t="s">
        <v>4754</v>
      </c>
      <c r="D2077" s="2" t="s">
        <v>4754</v>
      </c>
      <c r="E2077" s="2" t="s">
        <v>4755</v>
      </c>
      <c r="F2077" s="2" t="s">
        <v>5975</v>
      </c>
      <c r="G2077" s="2" t="s">
        <v>19</v>
      </c>
      <c r="I2077" s="2">
        <v>22.0</v>
      </c>
      <c r="K2077" s="2" t="s">
        <v>5946</v>
      </c>
      <c r="L2077" s="2"/>
      <c r="M2077" s="2" t="s">
        <v>5950</v>
      </c>
      <c r="N2077" s="2" t="s">
        <v>5976</v>
      </c>
      <c r="O2077" s="2" t="s">
        <v>512</v>
      </c>
      <c r="P2077" s="2"/>
      <c r="Q2077" s="2" t="str">
        <f t="shared" si="15"/>
        <v>Bill Title: Enhancing the Global Warming Solutions Act - Bill Description: For legislation to enhance the Global Warming Solutions Act. State Administration and Regulatory Oversight.</v>
      </c>
    </row>
    <row r="2078" ht="15.75" customHeight="1">
      <c r="A2078" s="2" t="s">
        <v>5944</v>
      </c>
      <c r="B2078" s="2" t="s">
        <v>5180</v>
      </c>
      <c r="C2078" s="2" t="s">
        <v>4754</v>
      </c>
      <c r="D2078" s="2" t="s">
        <v>4754</v>
      </c>
      <c r="E2078" s="2" t="s">
        <v>4755</v>
      </c>
      <c r="F2078" s="2" t="s">
        <v>5977</v>
      </c>
      <c r="G2078" s="2" t="s">
        <v>19</v>
      </c>
      <c r="I2078" s="2">
        <v>21.0</v>
      </c>
      <c r="K2078" s="2" t="s">
        <v>5946</v>
      </c>
      <c r="L2078" s="2"/>
      <c r="M2078" s="2" t="s">
        <v>5978</v>
      </c>
      <c r="N2078" s="2" t="s">
        <v>5979</v>
      </c>
      <c r="O2078" s="2" t="s">
        <v>72</v>
      </c>
      <c r="P2078" s="2"/>
      <c r="Q2078" s="2" t="str">
        <f t="shared" si="15"/>
        <v>Bill Title: Relative to greenhouse gases and arbor damage - Bill Description: Relative to greenhouse gases and arbor damage. Environment, Natural Resources and Agriculture.</v>
      </c>
    </row>
    <row r="2079" ht="15.75" customHeight="1">
      <c r="A2079" s="2" t="s">
        <v>5944</v>
      </c>
      <c r="B2079" s="2" t="s">
        <v>5180</v>
      </c>
      <c r="C2079" s="2" t="s">
        <v>4754</v>
      </c>
      <c r="D2079" s="2" t="s">
        <v>4754</v>
      </c>
      <c r="E2079" s="2" t="s">
        <v>4755</v>
      </c>
      <c r="F2079" s="2" t="s">
        <v>5980</v>
      </c>
      <c r="G2079" s="2" t="s">
        <v>19</v>
      </c>
      <c r="I2079" s="2">
        <v>21.0</v>
      </c>
      <c r="K2079" s="2" t="s">
        <v>5946</v>
      </c>
      <c r="L2079" s="2"/>
      <c r="M2079" s="2" t="s">
        <v>4886</v>
      </c>
      <c r="N2079" s="2" t="s">
        <v>5981</v>
      </c>
      <c r="O2079" s="2" t="s">
        <v>72</v>
      </c>
      <c r="P2079" s="2"/>
      <c r="Q2079" s="2" t="str">
        <f t="shared" si="15"/>
        <v>Bill Title: Requiring the timely adoption of greenhouse gas emission limits for the year 2030 - Bill Description: Relative to greenhouse gas emission limits. Environment, Natural Resources and Agriculture.</v>
      </c>
    </row>
    <row r="2080" ht="15.75" customHeight="1">
      <c r="A2080" s="2" t="s">
        <v>5944</v>
      </c>
      <c r="B2080" s="2" t="s">
        <v>5180</v>
      </c>
      <c r="C2080" s="2" t="s">
        <v>4754</v>
      </c>
      <c r="D2080" s="2" t="s">
        <v>4754</v>
      </c>
      <c r="E2080" s="2" t="s">
        <v>4755</v>
      </c>
      <c r="F2080" s="2" t="s">
        <v>5982</v>
      </c>
      <c r="G2080" s="2" t="s">
        <v>19</v>
      </c>
      <c r="I2080" s="2">
        <v>20.0</v>
      </c>
      <c r="K2080" s="2" t="s">
        <v>5946</v>
      </c>
      <c r="L2080" s="2"/>
      <c r="M2080" s="2" t="s">
        <v>5983</v>
      </c>
      <c r="N2080" s="2" t="s">
        <v>5984</v>
      </c>
      <c r="O2080" s="2" t="s">
        <v>183</v>
      </c>
      <c r="P2080" s="2"/>
      <c r="Q2080" s="2" t="str">
        <f t="shared" si="15"/>
        <v>Bill Title: Promoting incremental hydropower improvements - Bill Description: For legislation to provide for increased capacity or efficiency improvements at hydropower facilities. Telecommunications, Utilities and Energy.</v>
      </c>
    </row>
    <row r="2081" ht="15.75" customHeight="1">
      <c r="A2081" s="2" t="s">
        <v>5944</v>
      </c>
      <c r="B2081" s="2" t="s">
        <v>5180</v>
      </c>
      <c r="C2081" s="2" t="s">
        <v>4754</v>
      </c>
      <c r="D2081" s="2" t="s">
        <v>4754</v>
      </c>
      <c r="E2081" s="2" t="s">
        <v>4755</v>
      </c>
      <c r="F2081" s="2" t="s">
        <v>5985</v>
      </c>
      <c r="G2081" s="2" t="s">
        <v>19</v>
      </c>
      <c r="I2081" s="2">
        <v>20.0</v>
      </c>
      <c r="K2081" s="2" t="s">
        <v>5946</v>
      </c>
      <c r="L2081" s="2"/>
      <c r="M2081" s="2" t="s">
        <v>5986</v>
      </c>
      <c r="N2081" s="2" t="s">
        <v>5987</v>
      </c>
      <c r="O2081" s="2" t="s">
        <v>1882</v>
      </c>
      <c r="P2081" s="2"/>
      <c r="Q2081" s="2" t="str">
        <f t="shared" si="15"/>
        <v>Bill Title: Relative to recycling - Bill Description: For legislation relative to recycling. Environment, Natural Resources and Agriculture.</v>
      </c>
    </row>
    <row r="2082" ht="15.75" customHeight="1">
      <c r="A2082" s="2" t="s">
        <v>5944</v>
      </c>
      <c r="B2082" s="2" t="s">
        <v>5180</v>
      </c>
      <c r="C2082" s="2" t="s">
        <v>4754</v>
      </c>
      <c r="D2082" s="2" t="s">
        <v>4754</v>
      </c>
      <c r="E2082" s="2" t="s">
        <v>4755</v>
      </c>
      <c r="F2082" s="2" t="s">
        <v>5988</v>
      </c>
      <c r="G2082" s="2" t="s">
        <v>19</v>
      </c>
      <c r="I2082" s="2">
        <v>19.0</v>
      </c>
      <c r="K2082" s="2" t="s">
        <v>5946</v>
      </c>
      <c r="L2082" s="2"/>
      <c r="M2082" s="2" t="s">
        <v>5989</v>
      </c>
      <c r="N2082" s="2" t="s">
        <v>5990</v>
      </c>
      <c r="O2082" s="2" t="s">
        <v>100</v>
      </c>
      <c r="P2082" s="2"/>
      <c r="Q2082" s="2" t="str">
        <f t="shared" si="15"/>
        <v>Bill Title: To promote solar generation - Bill Description: Relative to the production of solar energy by electric companies and distribution companies. Telecommunications, Utilities and Energy.</v>
      </c>
    </row>
    <row r="2083" ht="15.75" customHeight="1">
      <c r="A2083" s="2" t="s">
        <v>5944</v>
      </c>
      <c r="B2083" s="2" t="s">
        <v>5180</v>
      </c>
      <c r="C2083" s="2" t="s">
        <v>4754</v>
      </c>
      <c r="D2083" s="2" t="s">
        <v>4754</v>
      </c>
      <c r="E2083" s="2" t="s">
        <v>4755</v>
      </c>
      <c r="F2083" s="2" t="s">
        <v>5991</v>
      </c>
      <c r="G2083" s="2" t="s">
        <v>19</v>
      </c>
      <c r="I2083" s="2">
        <v>19.0</v>
      </c>
      <c r="K2083" s="2" t="s">
        <v>5946</v>
      </c>
      <c r="L2083" s="2"/>
      <c r="M2083" s="2" t="s">
        <v>5992</v>
      </c>
      <c r="N2083" s="2" t="s">
        <v>5993</v>
      </c>
      <c r="O2083" s="2" t="s">
        <v>5994</v>
      </c>
      <c r="P2083" s="2"/>
      <c r="Q2083" s="2" t="str">
        <f t="shared" si="15"/>
        <v>Bill Title: Relative to the equitable taxation of solar systems - Bill Description: For legislation relative to the equitable taxation of solar and wind powered systems. Revenue.</v>
      </c>
      <c r="S2083" s="2" t="s">
        <v>145</v>
      </c>
    </row>
    <row r="2084" ht="15.75" customHeight="1">
      <c r="A2084" s="2" t="s">
        <v>5944</v>
      </c>
      <c r="B2084" s="2" t="s">
        <v>5180</v>
      </c>
      <c r="C2084" s="2" t="s">
        <v>4754</v>
      </c>
      <c r="D2084" s="2" t="s">
        <v>4754</v>
      </c>
      <c r="E2084" s="2" t="s">
        <v>4755</v>
      </c>
      <c r="F2084" s="2" t="s">
        <v>5995</v>
      </c>
      <c r="G2084" s="2" t="s">
        <v>19</v>
      </c>
      <c r="I2084" s="2">
        <v>18.0</v>
      </c>
      <c r="K2084" s="2" t="s">
        <v>5946</v>
      </c>
      <c r="L2084" s="2"/>
      <c r="M2084" s="2" t="s">
        <v>5207</v>
      </c>
      <c r="N2084" s="2" t="s">
        <v>5240</v>
      </c>
      <c r="O2084" s="2" t="s">
        <v>1138</v>
      </c>
      <c r="P2084" s="2"/>
      <c r="Q2084" s="2" t="str">
        <f t="shared" si="15"/>
        <v>Bill Title: Relative to net metering - Bill Description: For legislation relative to net metering. Telecommunications, Utilities and Energy.</v>
      </c>
      <c r="S2084" s="2" t="s">
        <v>44</v>
      </c>
    </row>
    <row r="2085" ht="15.75" customHeight="1">
      <c r="A2085" s="2" t="s">
        <v>5944</v>
      </c>
      <c r="B2085" s="2" t="s">
        <v>5180</v>
      </c>
      <c r="C2085" s="2" t="s">
        <v>4754</v>
      </c>
      <c r="D2085" s="2" t="s">
        <v>4754</v>
      </c>
      <c r="E2085" s="2" t="s">
        <v>4755</v>
      </c>
      <c r="F2085" s="2" t="s">
        <v>5996</v>
      </c>
      <c r="G2085" s="2" t="s">
        <v>19</v>
      </c>
      <c r="I2085" s="2">
        <v>18.0</v>
      </c>
      <c r="K2085" s="2" t="s">
        <v>5946</v>
      </c>
      <c r="L2085" s="2"/>
      <c r="M2085" s="2" t="s">
        <v>5997</v>
      </c>
      <c r="N2085" s="2" t="s">
        <v>5998</v>
      </c>
      <c r="O2085" s="2" t="s">
        <v>100</v>
      </c>
      <c r="P2085" s="2"/>
      <c r="Q2085" s="2" t="str">
        <f t="shared" si="15"/>
        <v>Bill Title: Pertaining to green energy career development - Bill Description: For legislation to regulate solar specialty contractors</v>
      </c>
    </row>
    <row r="2086" ht="15.75" customHeight="1">
      <c r="A2086" s="2" t="s">
        <v>5944</v>
      </c>
      <c r="B2086" s="2" t="s">
        <v>5180</v>
      </c>
      <c r="C2086" s="2" t="s">
        <v>4754</v>
      </c>
      <c r="D2086" s="2" t="s">
        <v>4754</v>
      </c>
      <c r="E2086" s="2" t="s">
        <v>4755</v>
      </c>
      <c r="F2086" s="2" t="s">
        <v>5999</v>
      </c>
      <c r="G2086" s="2" t="s">
        <v>19</v>
      </c>
      <c r="I2086" s="2">
        <v>18.0</v>
      </c>
      <c r="K2086" s="2" t="s">
        <v>5946</v>
      </c>
      <c r="L2086" s="2"/>
      <c r="M2086" s="2" t="s">
        <v>6000</v>
      </c>
      <c r="N2086" s="2" t="s">
        <v>6001</v>
      </c>
      <c r="O2086" s="2" t="s">
        <v>35</v>
      </c>
      <c r="P2086" s="2"/>
      <c r="Q2086" s="2" t="str">
        <f t="shared" si="15"/>
        <v>Bill Title: Promoting further renewable energy competition. - Bill Description: For legislation to promote further renewable energy competition. Telecommunications, Utilities and Energy.</v>
      </c>
    </row>
    <row r="2087" ht="15.75" customHeight="1">
      <c r="A2087" s="2" t="s">
        <v>5944</v>
      </c>
      <c r="B2087" s="2" t="s">
        <v>5180</v>
      </c>
      <c r="C2087" s="2" t="s">
        <v>4754</v>
      </c>
      <c r="D2087" s="2" t="s">
        <v>4754</v>
      </c>
      <c r="E2087" s="2" t="s">
        <v>4755</v>
      </c>
      <c r="F2087" s="2" t="s">
        <v>6002</v>
      </c>
      <c r="G2087" s="2" t="s">
        <v>19</v>
      </c>
      <c r="I2087" s="2">
        <v>18.0</v>
      </c>
      <c r="K2087" s="2" t="s">
        <v>5946</v>
      </c>
      <c r="L2087" s="2"/>
      <c r="M2087" s="2" t="s">
        <v>6003</v>
      </c>
      <c r="N2087" s="2" t="s">
        <v>6004</v>
      </c>
      <c r="O2087" s="2" t="s">
        <v>35</v>
      </c>
      <c r="P2087" s="2"/>
      <c r="Q2087" s="2" t="str">
        <f t="shared" si="15"/>
        <v>Bill Title: Providing access to renewable energy resources. - Bill Description: For legislation to provide access to renewable energy resources. Telecommunications, Utilities and Energy.</v>
      </c>
    </row>
    <row r="2088" ht="15.75" customHeight="1">
      <c r="A2088" s="2" t="s">
        <v>5944</v>
      </c>
      <c r="B2088" s="2" t="s">
        <v>5180</v>
      </c>
      <c r="C2088" s="2" t="s">
        <v>4754</v>
      </c>
      <c r="D2088" s="2" t="s">
        <v>4754</v>
      </c>
      <c r="E2088" s="2" t="s">
        <v>4755</v>
      </c>
      <c r="F2088" s="2" t="s">
        <v>6005</v>
      </c>
      <c r="G2088" s="2" t="s">
        <v>19</v>
      </c>
      <c r="I2088" s="2">
        <v>17.0</v>
      </c>
      <c r="K2088" s="2" t="s">
        <v>5946</v>
      </c>
      <c r="L2088" s="2"/>
      <c r="M2088" s="2" t="s">
        <v>6006</v>
      </c>
      <c r="N2088" s="2" t="s">
        <v>6007</v>
      </c>
      <c r="O2088" s="2" t="s">
        <v>35</v>
      </c>
      <c r="P2088" s="2"/>
      <c r="Q2088" s="2" t="str">
        <f t="shared" si="15"/>
        <v>Bill Title: Establishing a renewable energy investment commission - Bill Description: By Mr. Atsalis of Barnstable, a petition of Demetrius J. Atsalis and others establishing a renewable energy investment commission. Telecommunications, Utilities and Energy.</v>
      </c>
    </row>
    <row r="2089" ht="15.75" customHeight="1">
      <c r="A2089" s="2" t="s">
        <v>5944</v>
      </c>
      <c r="B2089" s="2" t="s">
        <v>5180</v>
      </c>
      <c r="C2089" s="2" t="s">
        <v>4754</v>
      </c>
      <c r="D2089" s="2" t="s">
        <v>4754</v>
      </c>
      <c r="E2089" s="2" t="s">
        <v>4755</v>
      </c>
      <c r="F2089" s="2" t="s">
        <v>6008</v>
      </c>
      <c r="G2089" s="2" t="s">
        <v>19</v>
      </c>
      <c r="I2089" s="2">
        <v>16.0</v>
      </c>
      <c r="K2089" s="2" t="s">
        <v>5946</v>
      </c>
      <c r="L2089" s="2"/>
      <c r="M2089" s="2" t="s">
        <v>6009</v>
      </c>
      <c r="N2089" s="2" t="s">
        <v>6010</v>
      </c>
      <c r="O2089" s="2" t="s">
        <v>208</v>
      </c>
      <c r="P2089" s="2"/>
      <c r="Q2089" s="2" t="str">
        <f t="shared" si="15"/>
        <v>Bill Title: To modernize municipal finance and government - Bill Description: A message from His Excellency the Governor recommending legislation to modernize municipal finance and government (House, No. 3905).</v>
      </c>
    </row>
    <row r="2090" ht="15.75" customHeight="1">
      <c r="A2090" s="2" t="s">
        <v>5944</v>
      </c>
      <c r="B2090" s="2" t="s">
        <v>5180</v>
      </c>
      <c r="C2090" s="2" t="s">
        <v>4754</v>
      </c>
      <c r="D2090" s="2" t="s">
        <v>4754</v>
      </c>
      <c r="E2090" s="2" t="s">
        <v>4755</v>
      </c>
      <c r="F2090" s="2" t="s">
        <v>6011</v>
      </c>
      <c r="G2090" s="2" t="s">
        <v>19</v>
      </c>
      <c r="I2090" s="2">
        <v>15.0</v>
      </c>
      <c r="K2090" s="2" t="s">
        <v>5946</v>
      </c>
      <c r="L2090" s="2"/>
      <c r="M2090" s="2" t="s">
        <v>6012</v>
      </c>
      <c r="N2090" s="2" t="s">
        <v>6013</v>
      </c>
      <c r="O2090" s="2" t="s">
        <v>35</v>
      </c>
      <c r="P2090" s="2"/>
      <c r="Q2090" s="2" t="str">
        <f t="shared" si="15"/>
        <v>Bill Title: Relative to renewable energy generation and connection - Bill Description: For legislation to generate and connect renewable energy. Telecommunications, Utilities and Energy.</v>
      </c>
    </row>
    <row r="2091" ht="15.75" customHeight="1">
      <c r="A2091" s="2" t="s">
        <v>5944</v>
      </c>
      <c r="B2091" s="2" t="s">
        <v>5180</v>
      </c>
      <c r="C2091" s="2" t="s">
        <v>4754</v>
      </c>
      <c r="D2091" s="2" t="s">
        <v>4754</v>
      </c>
      <c r="E2091" s="2" t="s">
        <v>4755</v>
      </c>
      <c r="F2091" s="2" t="s">
        <v>6014</v>
      </c>
      <c r="G2091" s="2" t="s">
        <v>19</v>
      </c>
      <c r="I2091" s="2">
        <v>15.0</v>
      </c>
      <c r="K2091" s="2" t="s">
        <v>5946</v>
      </c>
      <c r="L2091" s="2"/>
      <c r="M2091" s="2" t="s">
        <v>6000</v>
      </c>
      <c r="N2091" s="2" t="s">
        <v>6015</v>
      </c>
      <c r="O2091" s="2" t="s">
        <v>35</v>
      </c>
      <c r="P2091" s="2"/>
      <c r="Q2091" s="2" t="str">
        <f t="shared" si="15"/>
        <v>Bill Title: Promoting further renewable energy competition. - Bill Description: Promote further renewable energy competition</v>
      </c>
    </row>
    <row r="2092" ht="15.75" customHeight="1">
      <c r="A2092" s="2" t="s">
        <v>5944</v>
      </c>
      <c r="B2092" s="2" t="s">
        <v>5180</v>
      </c>
      <c r="C2092" s="2" t="s">
        <v>4754</v>
      </c>
      <c r="D2092" s="2" t="s">
        <v>4754</v>
      </c>
      <c r="E2092" s="2" t="s">
        <v>4755</v>
      </c>
      <c r="F2092" s="2" t="s">
        <v>6016</v>
      </c>
      <c r="G2092" s="2" t="s">
        <v>19</v>
      </c>
      <c r="I2092" s="2">
        <v>15.0</v>
      </c>
      <c r="K2092" s="2" t="s">
        <v>5946</v>
      </c>
      <c r="L2092" s="2"/>
      <c r="M2092" s="2" t="s">
        <v>6017</v>
      </c>
      <c r="N2092" s="2" t="s">
        <v>6018</v>
      </c>
      <c r="O2092" s="2" t="s">
        <v>143</v>
      </c>
      <c r="P2092" s="2"/>
      <c r="Q2092" s="2" t="str">
        <f t="shared" si="15"/>
        <v>Bill Title: Relative to expanding energy efficiency in the Commonwealth. - Bill Description: Expand energy efficiency in the Commonwealth.</v>
      </c>
    </row>
    <row r="2093" ht="15.75" customHeight="1">
      <c r="A2093" s="2" t="s">
        <v>5944</v>
      </c>
      <c r="B2093" s="2" t="s">
        <v>5180</v>
      </c>
      <c r="C2093" s="2" t="s">
        <v>4754</v>
      </c>
      <c r="D2093" s="2" t="s">
        <v>4754</v>
      </c>
      <c r="E2093" s="2" t="s">
        <v>4755</v>
      </c>
      <c r="F2093" s="2" t="s">
        <v>6019</v>
      </c>
      <c r="G2093" s="2" t="s">
        <v>19</v>
      </c>
      <c r="I2093" s="2">
        <v>15.0</v>
      </c>
      <c r="K2093" s="2" t="s">
        <v>5946</v>
      </c>
      <c r="L2093" s="2"/>
      <c r="M2093" s="2" t="s">
        <v>6020</v>
      </c>
      <c r="N2093" s="2" t="s">
        <v>6021</v>
      </c>
      <c r="O2093" s="2" t="s">
        <v>23</v>
      </c>
      <c r="P2093" s="2"/>
      <c r="Q2093" s="2" t="str">
        <f t="shared" si="15"/>
        <v>Bill Title: Relative to the monitoring of natural gas. - Bill Description: For legislation to monitor natural gas. Telecommunications, Utilities and Energy.</v>
      </c>
    </row>
    <row r="2094" ht="15.75" customHeight="1">
      <c r="A2094" s="2" t="s">
        <v>5944</v>
      </c>
      <c r="B2094" s="2" t="s">
        <v>5180</v>
      </c>
      <c r="C2094" s="2" t="s">
        <v>4754</v>
      </c>
      <c r="D2094" s="2" t="s">
        <v>4754</v>
      </c>
      <c r="E2094" s="2" t="s">
        <v>4755</v>
      </c>
      <c r="F2094" s="2" t="s">
        <v>6022</v>
      </c>
      <c r="G2094" s="2" t="s">
        <v>19</v>
      </c>
      <c r="I2094" s="2">
        <v>15.0</v>
      </c>
      <c r="K2094" s="2" t="s">
        <v>5946</v>
      </c>
      <c r="L2094" s="2"/>
      <c r="M2094" s="2" t="s">
        <v>6023</v>
      </c>
      <c r="N2094" s="2" t="s">
        <v>6024</v>
      </c>
      <c r="O2094" s="2" t="s">
        <v>35</v>
      </c>
      <c r="P2094" s="2"/>
      <c r="Q2094" s="2" t="str">
        <f t="shared" si="15"/>
        <v>Bill Title: Relative to renewable energy certificates - Bill Description: Relativerelative to renewable energy certificates. Telecommunications, Utilities and Energy.</v>
      </c>
      <c r="S2094" s="2" t="s">
        <v>44</v>
      </c>
    </row>
    <row r="2095" ht="15.75" customHeight="1">
      <c r="A2095" s="2" t="s">
        <v>5944</v>
      </c>
      <c r="B2095" s="2" t="s">
        <v>5180</v>
      </c>
      <c r="C2095" s="2" t="s">
        <v>4754</v>
      </c>
      <c r="D2095" s="2" t="s">
        <v>4754</v>
      </c>
      <c r="E2095" s="2" t="s">
        <v>4755</v>
      </c>
      <c r="F2095" s="2" t="s">
        <v>6025</v>
      </c>
      <c r="G2095" s="2" t="s">
        <v>19</v>
      </c>
      <c r="I2095" s="2">
        <v>15.0</v>
      </c>
      <c r="K2095" s="2" t="s">
        <v>5946</v>
      </c>
      <c r="L2095" s="2"/>
      <c r="M2095" s="2" t="s">
        <v>5207</v>
      </c>
      <c r="N2095" s="2" t="s">
        <v>5240</v>
      </c>
      <c r="O2095" s="2" t="s">
        <v>100</v>
      </c>
      <c r="P2095" s="2"/>
      <c r="Q2095" s="2" t="str">
        <f t="shared" si="15"/>
        <v>Bill Title: Relative to net metering - Bill Description: For legislation relative to net metering. Telecommunications, Utilities and Energy.</v>
      </c>
    </row>
    <row r="2096" ht="15.75" customHeight="1">
      <c r="A2096" s="2" t="s">
        <v>5944</v>
      </c>
      <c r="B2096" s="2" t="s">
        <v>5180</v>
      </c>
      <c r="C2096" s="2" t="s">
        <v>4754</v>
      </c>
      <c r="D2096" s="2" t="s">
        <v>4754</v>
      </c>
      <c r="E2096" s="2" t="s">
        <v>4755</v>
      </c>
      <c r="F2096" s="2" t="s">
        <v>6026</v>
      </c>
      <c r="G2096" s="2" t="s">
        <v>19</v>
      </c>
      <c r="I2096" s="2">
        <v>15.0</v>
      </c>
      <c r="K2096" s="2" t="s">
        <v>5946</v>
      </c>
      <c r="L2096" s="2"/>
      <c r="M2096" s="2" t="s">
        <v>6027</v>
      </c>
      <c r="N2096" s="2" t="s">
        <v>6028</v>
      </c>
      <c r="O2096" s="2" t="s">
        <v>512</v>
      </c>
      <c r="P2096" s="2"/>
      <c r="Q2096" s="2" t="str">
        <f t="shared" si="15"/>
        <v>Bill Title: Enhancing the global warming solutions act. - Bill Description: Regulations proposed by Executive agencies in response to global warming</v>
      </c>
    </row>
    <row r="2097" ht="15.75" customHeight="1">
      <c r="A2097" s="2" t="s">
        <v>5944</v>
      </c>
      <c r="B2097" s="2" t="s">
        <v>5180</v>
      </c>
      <c r="C2097" s="2" t="s">
        <v>4754</v>
      </c>
      <c r="D2097" s="2" t="s">
        <v>4754</v>
      </c>
      <c r="E2097" s="2" t="s">
        <v>4755</v>
      </c>
      <c r="F2097" s="2" t="s">
        <v>6029</v>
      </c>
      <c r="G2097" s="2" t="s">
        <v>19</v>
      </c>
      <c r="I2097" s="2">
        <v>14.0</v>
      </c>
      <c r="K2097" s="2" t="s">
        <v>5946</v>
      </c>
      <c r="L2097" s="2"/>
      <c r="M2097" s="2" t="s">
        <v>6009</v>
      </c>
      <c r="N2097" s="2" t="s">
        <v>6030</v>
      </c>
      <c r="O2097" s="2" t="s">
        <v>208</v>
      </c>
      <c r="P2097" s="2"/>
      <c r="Q2097" s="2" t="str">
        <f t="shared" si="15"/>
        <v>Bill Title: To modernize municipal finance and government - Bill Description: Relative to modernizing municipal finance and government [for message, see House, No. 3905] as relates to sections 15 through 30, 36 through 41, 48 through 55, 57 through 79, 81 through 94, 96 through 100, 201 through 220, 232 through 240. Municipalities and Regional Government.</v>
      </c>
    </row>
    <row r="2098" ht="15.75" customHeight="1">
      <c r="A2098" s="2" t="s">
        <v>5944</v>
      </c>
      <c r="B2098" s="2" t="s">
        <v>5180</v>
      </c>
      <c r="C2098" s="2" t="s">
        <v>4754</v>
      </c>
      <c r="D2098" s="2" t="s">
        <v>4754</v>
      </c>
      <c r="E2098" s="2" t="s">
        <v>4755</v>
      </c>
      <c r="F2098" s="2" t="s">
        <v>6031</v>
      </c>
      <c r="G2098" s="2" t="s">
        <v>19</v>
      </c>
      <c r="I2098" s="2">
        <v>14.0</v>
      </c>
      <c r="K2098" s="2" t="s">
        <v>5946</v>
      </c>
      <c r="L2098" s="2"/>
      <c r="M2098" s="2" t="s">
        <v>6032</v>
      </c>
      <c r="N2098" s="2" t="s">
        <v>6033</v>
      </c>
      <c r="O2098" s="2" t="s">
        <v>63</v>
      </c>
      <c r="P2098" s="2"/>
      <c r="Q2098" s="2" t="str">
        <f t="shared" si="15"/>
        <v>Bill Title: Relative to consumer choice - Bill Description: Relative to electric utility consumer choice. Telecommunications, Utilities and Energy.</v>
      </c>
      <c r="S2098" s="2" t="s">
        <v>65</v>
      </c>
    </row>
    <row r="2099" ht="15.75" customHeight="1">
      <c r="A2099" s="2" t="s">
        <v>5944</v>
      </c>
      <c r="B2099" s="2" t="s">
        <v>5180</v>
      </c>
      <c r="C2099" s="2" t="s">
        <v>4754</v>
      </c>
      <c r="D2099" s="2" t="s">
        <v>4754</v>
      </c>
      <c r="E2099" s="2" t="s">
        <v>4755</v>
      </c>
      <c r="F2099" s="2" t="s">
        <v>6034</v>
      </c>
      <c r="G2099" s="2" t="s">
        <v>19</v>
      </c>
      <c r="I2099" s="2">
        <v>14.0</v>
      </c>
      <c r="K2099" s="2" t="s">
        <v>5946</v>
      </c>
      <c r="L2099" s="2"/>
      <c r="M2099" s="2" t="s">
        <v>6035</v>
      </c>
      <c r="N2099" s="2" t="s">
        <v>6036</v>
      </c>
      <c r="O2099" s="2" t="s">
        <v>1783</v>
      </c>
      <c r="P2099" s="2"/>
      <c r="Q2099" s="2" t="str">
        <f t="shared" si="15"/>
        <v>Bill Title: Relative to utilities, smart meters, and ratepayers’ rights - Bill Description: Relativerelative to utility meters and the rights of utility ratepayers. Telecommunications, Utilities and Energy.</v>
      </c>
      <c r="S2099" s="2" t="s">
        <v>31</v>
      </c>
    </row>
    <row r="2100" ht="15.75" customHeight="1">
      <c r="A2100" s="2" t="s">
        <v>5944</v>
      </c>
      <c r="B2100" s="2" t="s">
        <v>5180</v>
      </c>
      <c r="C2100" s="2" t="s">
        <v>4754</v>
      </c>
      <c r="D2100" s="2" t="s">
        <v>4754</v>
      </c>
      <c r="E2100" s="2" t="s">
        <v>4755</v>
      </c>
      <c r="F2100" s="2" t="s">
        <v>6037</v>
      </c>
      <c r="G2100" s="2" t="s">
        <v>19</v>
      </c>
      <c r="I2100" s="2">
        <v>14.0</v>
      </c>
      <c r="K2100" s="2" t="s">
        <v>5946</v>
      </c>
      <c r="L2100" s="2"/>
      <c r="M2100" s="2" t="s">
        <v>6038</v>
      </c>
      <c r="N2100" s="2" t="s">
        <v>6039</v>
      </c>
      <c r="O2100" s="2" t="s">
        <v>35</v>
      </c>
      <c r="P2100" s="2"/>
      <c r="Q2100" s="2" t="str">
        <f t="shared" si="15"/>
        <v>Bill Title: Relative to class I and class II renewable energy portfolio standards for hydropower facilities - Bill Description: For legislation encouraging renewable energy generation. Telecommunications, Utilities and Energy.</v>
      </c>
    </row>
    <row r="2101" ht="15.75" customHeight="1">
      <c r="A2101" s="2" t="s">
        <v>5944</v>
      </c>
      <c r="B2101" s="2" t="s">
        <v>5180</v>
      </c>
      <c r="C2101" s="2" t="s">
        <v>4754</v>
      </c>
      <c r="D2101" s="2" t="s">
        <v>4754</v>
      </c>
      <c r="E2101" s="2" t="s">
        <v>4755</v>
      </c>
      <c r="F2101" s="2" t="s">
        <v>6040</v>
      </c>
      <c r="G2101" s="2" t="s">
        <v>19</v>
      </c>
      <c r="I2101" s="2">
        <v>14.0</v>
      </c>
      <c r="K2101" s="2" t="s">
        <v>5946</v>
      </c>
      <c r="L2101" s="2"/>
      <c r="M2101" s="2" t="s">
        <v>5986</v>
      </c>
      <c r="N2101" s="2" t="s">
        <v>6041</v>
      </c>
      <c r="O2101" s="2" t="s">
        <v>72</v>
      </c>
      <c r="P2101" s="2"/>
      <c r="Q2101" s="2" t="str">
        <f t="shared" si="15"/>
        <v>Bill Title: Relative to recycling - Bill Description: For legislation to establish performance standards for the reduction of municipal solid waste. Environment, Natural Resources and Agriculture.</v>
      </c>
    </row>
    <row r="2102" ht="15.75" customHeight="1">
      <c r="A2102" s="2" t="s">
        <v>5944</v>
      </c>
      <c r="B2102" s="2" t="s">
        <v>5180</v>
      </c>
      <c r="C2102" s="2" t="s">
        <v>4754</v>
      </c>
      <c r="D2102" s="2" t="s">
        <v>4754</v>
      </c>
      <c r="E2102" s="2" t="s">
        <v>4755</v>
      </c>
      <c r="F2102" s="2" t="s">
        <v>6042</v>
      </c>
      <c r="G2102" s="2" t="s">
        <v>19</v>
      </c>
      <c r="I2102" s="2">
        <v>13.0</v>
      </c>
      <c r="K2102" s="2" t="s">
        <v>5946</v>
      </c>
      <c r="L2102" s="2"/>
      <c r="M2102" s="2" t="s">
        <v>6043</v>
      </c>
      <c r="N2102" s="2" t="s">
        <v>6044</v>
      </c>
      <c r="O2102" s="2" t="s">
        <v>100</v>
      </c>
      <c r="P2102" s="2"/>
      <c r="Q2102" s="2" t="str">
        <f t="shared" si="15"/>
        <v>Bill Title: Improving neighborhood solar and net-metering in the commonwealth - Bill Description: For legislation to improve neighborhood solar and net-metering in the commonwealth. Telecommunications, Utilities and Energy.</v>
      </c>
    </row>
    <row r="2103" ht="15.75" customHeight="1">
      <c r="A2103" s="2" t="s">
        <v>5944</v>
      </c>
      <c r="B2103" s="2" t="s">
        <v>5180</v>
      </c>
      <c r="C2103" s="2" t="s">
        <v>4754</v>
      </c>
      <c r="D2103" s="2" t="s">
        <v>4754</v>
      </c>
      <c r="E2103" s="2" t="s">
        <v>4755</v>
      </c>
      <c r="F2103" s="2" t="s">
        <v>6045</v>
      </c>
      <c r="G2103" s="2" t="s">
        <v>19</v>
      </c>
      <c r="I2103" s="2">
        <v>13.0</v>
      </c>
      <c r="K2103" s="2" t="s">
        <v>5946</v>
      </c>
      <c r="L2103" s="2"/>
      <c r="M2103" s="2" t="s">
        <v>5964</v>
      </c>
      <c r="N2103" s="2" t="s">
        <v>5965</v>
      </c>
      <c r="O2103" s="2" t="s">
        <v>35</v>
      </c>
      <c r="P2103" s="2"/>
      <c r="Q2103" s="2" t="str">
        <f t="shared" si="15"/>
        <v>Bill Title: Relative to renewable energy portfolio standards - Bill Description: For legislation relative to renewable energy portfolio standards. Telecommunications, Utilities and Energy.</v>
      </c>
      <c r="S2103" s="2" t="s">
        <v>44</v>
      </c>
    </row>
    <row r="2104" ht="15.75" customHeight="1">
      <c r="A2104" s="2" t="s">
        <v>5944</v>
      </c>
      <c r="B2104" s="2" t="s">
        <v>5180</v>
      </c>
      <c r="C2104" s="2" t="s">
        <v>4754</v>
      </c>
      <c r="D2104" s="2" t="s">
        <v>4754</v>
      </c>
      <c r="E2104" s="2" t="s">
        <v>4755</v>
      </c>
      <c r="F2104" s="2" t="s">
        <v>6046</v>
      </c>
      <c r="G2104" s="2" t="s">
        <v>19</v>
      </c>
      <c r="I2104" s="2">
        <v>13.0</v>
      </c>
      <c r="K2104" s="2" t="s">
        <v>5946</v>
      </c>
      <c r="L2104" s="2"/>
      <c r="M2104" s="2" t="s">
        <v>6047</v>
      </c>
      <c r="N2104" s="2" t="s">
        <v>6048</v>
      </c>
      <c r="O2104" s="2" t="s">
        <v>35</v>
      </c>
      <c r="P2104" s="2"/>
      <c r="Q2104" s="2" t="str">
        <f t="shared" si="15"/>
        <v>Bill Title: Establish a woody biomass tax credit - Bill Description: For legislation to establish a woody biomass tax credit</v>
      </c>
    </row>
    <row r="2105" ht="15.75" customHeight="1">
      <c r="A2105" s="2" t="s">
        <v>5944</v>
      </c>
      <c r="B2105" s="2" t="s">
        <v>5180</v>
      </c>
      <c r="C2105" s="2" t="s">
        <v>4754</v>
      </c>
      <c r="D2105" s="2" t="s">
        <v>4754</v>
      </c>
      <c r="E2105" s="2" t="s">
        <v>4755</v>
      </c>
      <c r="F2105" s="2" t="s">
        <v>6049</v>
      </c>
      <c r="G2105" s="2" t="s">
        <v>19</v>
      </c>
      <c r="I2105" s="2">
        <v>12.0</v>
      </c>
      <c r="K2105" s="2" t="s">
        <v>5946</v>
      </c>
      <c r="L2105" s="2"/>
      <c r="M2105" s="2" t="s">
        <v>6050</v>
      </c>
      <c r="N2105" s="2" t="s">
        <v>6051</v>
      </c>
      <c r="O2105" s="2" t="s">
        <v>208</v>
      </c>
      <c r="P2105" s="2"/>
      <c r="Q2105" s="2" t="str">
        <f t="shared" si="15"/>
        <v>Bill Title: Modernizing municipal finance and government - Bill Description: House bill No. 4397 as changed by the committee on Bills in the Third Reading and as amended and passed to be engrossed by the House. June 15, 2016.</v>
      </c>
    </row>
    <row r="2106" ht="15.75" customHeight="1">
      <c r="A2106" s="2" t="s">
        <v>5944</v>
      </c>
      <c r="B2106" s="2" t="s">
        <v>5180</v>
      </c>
      <c r="C2106" s="2" t="s">
        <v>4754</v>
      </c>
      <c r="D2106" s="2" t="s">
        <v>4754</v>
      </c>
      <c r="E2106" s="2" t="s">
        <v>4755</v>
      </c>
      <c r="F2106" s="2" t="s">
        <v>6052</v>
      </c>
      <c r="G2106" s="2" t="s">
        <v>19</v>
      </c>
      <c r="I2106" s="2">
        <v>12.0</v>
      </c>
      <c r="K2106" s="2" t="s">
        <v>5946</v>
      </c>
      <c r="L2106" s="2"/>
      <c r="M2106" s="2" t="s">
        <v>5207</v>
      </c>
      <c r="N2106" s="2" t="s">
        <v>5240</v>
      </c>
      <c r="O2106" s="2" t="s">
        <v>1248</v>
      </c>
      <c r="P2106" s="2"/>
      <c r="Q2106" s="2" t="str">
        <f t="shared" si="15"/>
        <v>Bill Title: Relative to net metering - Bill Description: For legislation relative to net metering. Telecommunications, Utilities and Energy.</v>
      </c>
      <c r="S2106" s="2" t="s">
        <v>44</v>
      </c>
    </row>
    <row r="2107" ht="15.75" customHeight="1">
      <c r="A2107" s="2" t="s">
        <v>5944</v>
      </c>
      <c r="B2107" s="2" t="s">
        <v>5180</v>
      </c>
      <c r="C2107" s="2" t="s">
        <v>4754</v>
      </c>
      <c r="D2107" s="2" t="s">
        <v>4754</v>
      </c>
      <c r="E2107" s="2" t="s">
        <v>4755</v>
      </c>
      <c r="F2107" s="2" t="s">
        <v>6053</v>
      </c>
      <c r="G2107" s="2" t="s">
        <v>19</v>
      </c>
      <c r="I2107" s="2">
        <v>12.0</v>
      </c>
      <c r="K2107" s="2" t="s">
        <v>5946</v>
      </c>
      <c r="L2107" s="2"/>
      <c r="M2107" s="2" t="s">
        <v>6054</v>
      </c>
      <c r="N2107" s="2" t="s">
        <v>6055</v>
      </c>
      <c r="O2107" s="2" t="s">
        <v>496</v>
      </c>
      <c r="P2107" s="2"/>
      <c r="Q2107" s="2" t="str">
        <f t="shared" si="15"/>
        <v>Bill Title: To prevent unnecessary arboreal costs due to natural gas leaks - Bill Description: Relative to the detection and repair of natural gas leaks and reimbursement for damages. Telecommunications, Utilities and Energy.</v>
      </c>
      <c r="S2107" s="2" t="s">
        <v>31</v>
      </c>
    </row>
    <row r="2108" ht="15.75" customHeight="1">
      <c r="A2108" s="2" t="s">
        <v>5944</v>
      </c>
      <c r="B2108" s="2" t="s">
        <v>5180</v>
      </c>
      <c r="C2108" s="2" t="s">
        <v>4754</v>
      </c>
      <c r="D2108" s="2" t="s">
        <v>4754</v>
      </c>
      <c r="E2108" s="2" t="s">
        <v>4755</v>
      </c>
      <c r="F2108" s="2" t="s">
        <v>6056</v>
      </c>
      <c r="G2108" s="2" t="s">
        <v>19</v>
      </c>
      <c r="I2108" s="2">
        <v>12.0</v>
      </c>
      <c r="K2108" s="2" t="s">
        <v>5946</v>
      </c>
      <c r="L2108" s="2"/>
      <c r="M2108" s="2" t="s">
        <v>6057</v>
      </c>
      <c r="N2108" s="2" t="s">
        <v>6058</v>
      </c>
      <c r="O2108" s="2" t="s">
        <v>35</v>
      </c>
      <c r="P2108" s="2"/>
      <c r="Q2108" s="2" t="str">
        <f t="shared" si="15"/>
        <v>Bill Title: Authorizing biomass net metering. - Bill Description: Authorize biomass net metering</v>
      </c>
    </row>
    <row r="2109" ht="15.75" customHeight="1">
      <c r="A2109" s="2" t="s">
        <v>5944</v>
      </c>
      <c r="B2109" s="2" t="s">
        <v>5180</v>
      </c>
      <c r="C2109" s="2" t="s">
        <v>4754</v>
      </c>
      <c r="D2109" s="2" t="s">
        <v>4754</v>
      </c>
      <c r="E2109" s="2" t="s">
        <v>4755</v>
      </c>
      <c r="F2109" s="2" t="s">
        <v>6059</v>
      </c>
      <c r="G2109" s="2" t="s">
        <v>19</v>
      </c>
      <c r="I2109" s="2">
        <v>12.0</v>
      </c>
      <c r="K2109" s="2" t="s">
        <v>5946</v>
      </c>
      <c r="L2109" s="2"/>
      <c r="M2109" s="2" t="s">
        <v>6060</v>
      </c>
      <c r="N2109" s="2" t="s">
        <v>6061</v>
      </c>
      <c r="O2109" s="2" t="s">
        <v>1265</v>
      </c>
      <c r="P2109" s="2"/>
      <c r="Q2109" s="2" t="str">
        <f t="shared" si="15"/>
        <v>Bill Title: To regulate coal ash as solid waste - Bill Description: Relative to the use of coal ash as a solid waste. Environment, Natural Resources and Agriculture.</v>
      </c>
      <c r="S2109" s="2" t="s">
        <v>25</v>
      </c>
    </row>
    <row r="2110" ht="15.75" customHeight="1">
      <c r="A2110" s="2" t="s">
        <v>5944</v>
      </c>
      <c r="B2110" s="2" t="s">
        <v>5180</v>
      </c>
      <c r="C2110" s="2" t="s">
        <v>4754</v>
      </c>
      <c r="D2110" s="2" t="s">
        <v>4754</v>
      </c>
      <c r="E2110" s="2" t="s">
        <v>4755</v>
      </c>
      <c r="F2110" s="2" t="s">
        <v>6062</v>
      </c>
      <c r="G2110" s="2" t="s">
        <v>19</v>
      </c>
      <c r="I2110" s="2">
        <v>11.0</v>
      </c>
      <c r="K2110" s="2" t="s">
        <v>5946</v>
      </c>
      <c r="L2110" s="2"/>
      <c r="M2110" s="2" t="s">
        <v>6063</v>
      </c>
      <c r="N2110" s="2" t="s">
        <v>6064</v>
      </c>
      <c r="O2110" s="2" t="s">
        <v>51</v>
      </c>
      <c r="P2110" s="2"/>
      <c r="Q2110" s="2" t="str">
        <f t="shared" si="15"/>
        <v>Bill Title: Relative to aggregated gas power - Bill Description: Relative to aggregated gas power. Telecommunications, Utilities and Energy.</v>
      </c>
      <c r="S2110" s="2" t="s">
        <v>65</v>
      </c>
    </row>
    <row r="2111" ht="15.75" customHeight="1">
      <c r="A2111" s="2" t="s">
        <v>5944</v>
      </c>
      <c r="B2111" s="2" t="s">
        <v>5180</v>
      </c>
      <c r="C2111" s="2" t="s">
        <v>4754</v>
      </c>
      <c r="D2111" s="2" t="s">
        <v>4754</v>
      </c>
      <c r="E2111" s="2" t="s">
        <v>4755</v>
      </c>
      <c r="F2111" s="2" t="s">
        <v>6065</v>
      </c>
      <c r="G2111" s="2" t="s">
        <v>19</v>
      </c>
      <c r="I2111" s="2">
        <v>11.0</v>
      </c>
      <c r="K2111" s="2" t="s">
        <v>5946</v>
      </c>
      <c r="L2111" s="2"/>
      <c r="M2111" s="2" t="s">
        <v>6066</v>
      </c>
      <c r="N2111" s="2" t="s">
        <v>6067</v>
      </c>
      <c r="O2111" s="2" t="s">
        <v>274</v>
      </c>
      <c r="P2111" s="2"/>
      <c r="Q2111" s="2" t="str">
        <f t="shared" si="15"/>
        <v>Bill Title: To promote economic development via renewable energy production - Bill Description: For legislation to promote economic development through renewable energy production. Telecommunications, Utilities and Energy.</v>
      </c>
    </row>
    <row r="2112" ht="15.75" customHeight="1">
      <c r="A2112" s="2" t="s">
        <v>5944</v>
      </c>
      <c r="B2112" s="2" t="s">
        <v>5180</v>
      </c>
      <c r="C2112" s="2" t="s">
        <v>4754</v>
      </c>
      <c r="D2112" s="2" t="s">
        <v>4754</v>
      </c>
      <c r="E2112" s="2" t="s">
        <v>4755</v>
      </c>
      <c r="F2112" s="2" t="s">
        <v>6068</v>
      </c>
      <c r="G2112" s="2" t="s">
        <v>19</v>
      </c>
      <c r="I2112" s="2">
        <v>11.0</v>
      </c>
      <c r="K2112" s="2" t="s">
        <v>5946</v>
      </c>
      <c r="L2112" s="2"/>
      <c r="M2112" s="2" t="s">
        <v>6069</v>
      </c>
      <c r="N2112" s="2" t="s">
        <v>6070</v>
      </c>
      <c r="O2112" s="2" t="s">
        <v>143</v>
      </c>
      <c r="P2112" s="2"/>
      <c r="Q2112" s="2" t="str">
        <f t="shared" si="15"/>
        <v>Bill Title: Relative to energy efficiency education - Bill Description: For legislation to establish a program within the Department of Public Utilities to educate commercial building managers and operators relative to energy efficiency. Telecommunications, Utilities and Energy.</v>
      </c>
      <c r="S2112" s="2" t="s">
        <v>287</v>
      </c>
    </row>
    <row r="2113" ht="15.75" customHeight="1">
      <c r="A2113" s="2" t="s">
        <v>5944</v>
      </c>
      <c r="B2113" s="2" t="s">
        <v>5180</v>
      </c>
      <c r="C2113" s="2" t="s">
        <v>4754</v>
      </c>
      <c r="D2113" s="2" t="s">
        <v>4754</v>
      </c>
      <c r="E2113" s="2" t="s">
        <v>4755</v>
      </c>
      <c r="F2113" s="2" t="s">
        <v>6071</v>
      </c>
      <c r="G2113" s="2" t="s">
        <v>19</v>
      </c>
      <c r="I2113" s="2">
        <v>11.0</v>
      </c>
      <c r="K2113" s="2" t="s">
        <v>5946</v>
      </c>
      <c r="L2113" s="2"/>
      <c r="M2113" s="2" t="s">
        <v>6072</v>
      </c>
      <c r="N2113" s="2" t="s">
        <v>6070</v>
      </c>
      <c r="O2113" s="2" t="s">
        <v>1190</v>
      </c>
      <c r="P2113" s="2"/>
      <c r="Q2113" s="2" t="str">
        <f t="shared" si="15"/>
        <v>Bill Title: An Act relative to energy efficiency education - Bill Description: For legislation to establish a program within the Department of Public Utilities to educate commercial building managers and operators relative to energy efficiency. Telecommunications, Utilities and Energy.</v>
      </c>
      <c r="S2113" s="2" t="s">
        <v>287</v>
      </c>
    </row>
    <row r="2114" ht="15.75" customHeight="1">
      <c r="A2114" s="2" t="s">
        <v>5944</v>
      </c>
      <c r="B2114" s="2" t="s">
        <v>5180</v>
      </c>
      <c r="C2114" s="2" t="s">
        <v>4754</v>
      </c>
      <c r="D2114" s="2" t="s">
        <v>4754</v>
      </c>
      <c r="E2114" s="2" t="s">
        <v>4755</v>
      </c>
      <c r="F2114" s="2" t="s">
        <v>6073</v>
      </c>
      <c r="G2114" s="2" t="s">
        <v>19</v>
      </c>
      <c r="I2114" s="2">
        <v>11.0</v>
      </c>
      <c r="K2114" s="2" t="s">
        <v>5946</v>
      </c>
      <c r="L2114" s="2"/>
      <c r="M2114" s="2" t="s">
        <v>5488</v>
      </c>
      <c r="N2114" s="2" t="s">
        <v>6074</v>
      </c>
      <c r="O2114" s="2" t="s">
        <v>143</v>
      </c>
      <c r="P2114" s="2"/>
      <c r="Q2114" s="2" t="str">
        <f t="shared" si="15"/>
        <v>Bill Title: Relative to energy efficiency - Bill Description: Relative to the establishment of an energy efficiency pilot program. Telecommunications, Utilities and Energy.</v>
      </c>
      <c r="S2114" s="2" t="s">
        <v>145</v>
      </c>
    </row>
    <row r="2115" ht="15.75" customHeight="1">
      <c r="A2115" s="2" t="s">
        <v>5944</v>
      </c>
      <c r="B2115" s="2" t="s">
        <v>5180</v>
      </c>
      <c r="C2115" s="2" t="s">
        <v>4754</v>
      </c>
      <c r="D2115" s="2" t="s">
        <v>4754</v>
      </c>
      <c r="E2115" s="2" t="s">
        <v>4755</v>
      </c>
      <c r="F2115" s="2" t="s">
        <v>6075</v>
      </c>
      <c r="G2115" s="2" t="s">
        <v>19</v>
      </c>
      <c r="I2115" s="2">
        <v>11.0</v>
      </c>
      <c r="K2115" s="2" t="s">
        <v>5946</v>
      </c>
      <c r="L2115" s="2"/>
      <c r="M2115" s="2" t="s">
        <v>6076</v>
      </c>
      <c r="N2115" s="2" t="s">
        <v>6077</v>
      </c>
      <c r="O2115" s="2" t="s">
        <v>332</v>
      </c>
      <c r="P2115" s="2"/>
      <c r="Q2115" s="2" t="str">
        <f t="shared" si="15"/>
        <v>Bill Title: Relative to clarifying property tax exemptions for solar and wind systems - Bill Description: For legislation relative to clarifying property tax exemptions for solar and wind systems. Revenue.</v>
      </c>
      <c r="S2115" s="2" t="s">
        <v>145</v>
      </c>
    </row>
    <row r="2116" ht="15.75" customHeight="1">
      <c r="A2116" s="2" t="s">
        <v>5944</v>
      </c>
      <c r="B2116" s="2" t="s">
        <v>5180</v>
      </c>
      <c r="C2116" s="2" t="s">
        <v>4754</v>
      </c>
      <c r="D2116" s="2" t="s">
        <v>4754</v>
      </c>
      <c r="E2116" s="2" t="s">
        <v>4755</v>
      </c>
      <c r="F2116" s="2" t="s">
        <v>6078</v>
      </c>
      <c r="G2116" s="2" t="s">
        <v>19</v>
      </c>
      <c r="I2116" s="2">
        <v>11.0</v>
      </c>
      <c r="K2116" s="2" t="s">
        <v>5946</v>
      </c>
      <c r="L2116" s="2"/>
      <c r="M2116" s="2" t="s">
        <v>6079</v>
      </c>
      <c r="N2116" s="2" t="s">
        <v>6080</v>
      </c>
      <c r="O2116" s="2" t="s">
        <v>332</v>
      </c>
      <c r="P2116" s="2"/>
      <c r="Q2116" s="2" t="str">
        <f t="shared" si="15"/>
        <v>Bill Title: Relative to solar taxation - Bill Description: Relativerelative to the taxation of real property occupied by solar or wind powered renewable generation equipment and devices. Revenue.</v>
      </c>
      <c r="S2116" s="2" t="s">
        <v>145</v>
      </c>
    </row>
    <row r="2117" ht="15.75" customHeight="1">
      <c r="A2117" s="2" t="s">
        <v>5944</v>
      </c>
      <c r="B2117" s="2" t="s">
        <v>5180</v>
      </c>
      <c r="C2117" s="2" t="s">
        <v>4754</v>
      </c>
      <c r="D2117" s="2" t="s">
        <v>4754</v>
      </c>
      <c r="E2117" s="2" t="s">
        <v>4755</v>
      </c>
      <c r="F2117" s="2" t="s">
        <v>6081</v>
      </c>
      <c r="G2117" s="2" t="s">
        <v>19</v>
      </c>
      <c r="I2117" s="2">
        <v>10.0</v>
      </c>
      <c r="K2117" s="2" t="s">
        <v>5946</v>
      </c>
      <c r="L2117" s="2"/>
      <c r="M2117" s="2" t="s">
        <v>6082</v>
      </c>
      <c r="N2117" s="2" t="s">
        <v>6083</v>
      </c>
      <c r="O2117" s="2" t="s">
        <v>128</v>
      </c>
      <c r="P2117" s="2"/>
      <c r="Q2117" s="2" t="str">
        <f t="shared" si="15"/>
        <v>Bill Title: Comprehensive wind energy siting reform - Bill Description: Relative to comprehensive wind energy siting reform</v>
      </c>
    </row>
    <row r="2118" ht="15.75" customHeight="1">
      <c r="A2118" s="2" t="s">
        <v>5944</v>
      </c>
      <c r="B2118" s="2" t="s">
        <v>5180</v>
      </c>
      <c r="C2118" s="2" t="s">
        <v>4754</v>
      </c>
      <c r="D2118" s="2" t="s">
        <v>4754</v>
      </c>
      <c r="E2118" s="2" t="s">
        <v>4755</v>
      </c>
      <c r="F2118" s="2" t="s">
        <v>6084</v>
      </c>
      <c r="G2118" s="2" t="s">
        <v>19</v>
      </c>
      <c r="I2118" s="2">
        <v>10.0</v>
      </c>
      <c r="K2118" s="2" t="s">
        <v>5946</v>
      </c>
      <c r="L2118" s="2"/>
      <c r="M2118" s="2" t="s">
        <v>6085</v>
      </c>
      <c r="N2118" s="2" t="s">
        <v>6086</v>
      </c>
      <c r="O2118" s="2" t="s">
        <v>35</v>
      </c>
      <c r="P2118" s="2"/>
      <c r="Q2118" s="2" t="str">
        <f t="shared" si="15"/>
        <v>Bill Title: Relative to on-site combined heat and power facilities - Bill Description: For legislation relative to on-site combined heat and power facilities. Telecommunications, Utilities and Energy.</v>
      </c>
      <c r="S2118" s="2" t="s">
        <v>44</v>
      </c>
    </row>
    <row r="2119" ht="15.75" customHeight="1">
      <c r="A2119" s="2" t="s">
        <v>5944</v>
      </c>
      <c r="B2119" s="2" t="s">
        <v>5180</v>
      </c>
      <c r="C2119" s="2" t="s">
        <v>4754</v>
      </c>
      <c r="D2119" s="2" t="s">
        <v>4754</v>
      </c>
      <c r="E2119" s="2" t="s">
        <v>4755</v>
      </c>
      <c r="F2119" s="2" t="s">
        <v>6087</v>
      </c>
      <c r="G2119" s="2" t="s">
        <v>19</v>
      </c>
      <c r="I2119" s="2">
        <v>10.0</v>
      </c>
      <c r="K2119" s="2" t="s">
        <v>5946</v>
      </c>
      <c r="L2119" s="2"/>
      <c r="M2119" s="2" t="s">
        <v>6088</v>
      </c>
      <c r="N2119" s="2" t="s">
        <v>6089</v>
      </c>
      <c r="O2119" s="2" t="s">
        <v>100</v>
      </c>
      <c r="P2119" s="2"/>
      <c r="Q2119" s="2" t="str">
        <f t="shared" si="15"/>
        <v>Bill Title: Relative to a solar farm moratorium - Bill Description: For legislation to place a moratorium on the installation of large scale ground mounted solar energy systems. Telecommunications, Utilities and Energy.</v>
      </c>
      <c r="S2119" s="2" t="s">
        <v>44</v>
      </c>
    </row>
    <row r="2120" ht="15.75" customHeight="1">
      <c r="A2120" s="2" t="s">
        <v>5944</v>
      </c>
      <c r="B2120" s="2" t="s">
        <v>5180</v>
      </c>
      <c r="C2120" s="2" t="s">
        <v>4754</v>
      </c>
      <c r="D2120" s="2" t="s">
        <v>4754</v>
      </c>
      <c r="E2120" s="2" t="s">
        <v>4755</v>
      </c>
      <c r="F2120" s="2" t="s">
        <v>6090</v>
      </c>
      <c r="G2120" s="2" t="s">
        <v>19</v>
      </c>
      <c r="I2120" s="2">
        <v>10.0</v>
      </c>
      <c r="K2120" s="2" t="s">
        <v>5946</v>
      </c>
      <c r="L2120" s="2"/>
      <c r="M2120" s="2" t="s">
        <v>6091</v>
      </c>
      <c r="N2120" s="2" t="s">
        <v>6092</v>
      </c>
      <c r="O2120" s="2" t="s">
        <v>35</v>
      </c>
      <c r="P2120" s="2"/>
      <c r="Q2120" s="2" t="str">
        <f t="shared" si="15"/>
        <v>Bill Title: Encouraging renewable energy generation. - Bill Description: For legislation encouraging renewable energy generation.</v>
      </c>
    </row>
    <row r="2121" ht="15.75" customHeight="1">
      <c r="A2121" s="2" t="s">
        <v>5944</v>
      </c>
      <c r="B2121" s="2" t="s">
        <v>5180</v>
      </c>
      <c r="C2121" s="2" t="s">
        <v>4754</v>
      </c>
      <c r="D2121" s="2" t="s">
        <v>4754</v>
      </c>
      <c r="E2121" s="2" t="s">
        <v>4755</v>
      </c>
      <c r="F2121" s="2" t="s">
        <v>6093</v>
      </c>
      <c r="G2121" s="2" t="s">
        <v>19</v>
      </c>
      <c r="I2121" s="2">
        <v>10.0</v>
      </c>
      <c r="K2121" s="2" t="s">
        <v>5946</v>
      </c>
      <c r="L2121" s="2"/>
      <c r="M2121" s="2" t="s">
        <v>6094</v>
      </c>
      <c r="N2121" s="2" t="s">
        <v>6094</v>
      </c>
      <c r="O2121" s="2" t="s">
        <v>35</v>
      </c>
      <c r="P2121" s="2"/>
      <c r="Q2121" s="2" t="str">
        <f t="shared" si="15"/>
        <v>Bill Title: For legislation relative to the alternative portfolio standard. - Bill Description: For legislation relative to the alternative portfolio standard.</v>
      </c>
    </row>
    <row r="2122" ht="15.75" customHeight="1">
      <c r="A2122" s="2" t="s">
        <v>5944</v>
      </c>
      <c r="B2122" s="2" t="s">
        <v>5180</v>
      </c>
      <c r="C2122" s="2" t="s">
        <v>4754</v>
      </c>
      <c r="D2122" s="2" t="s">
        <v>4754</v>
      </c>
      <c r="E2122" s="2" t="s">
        <v>4755</v>
      </c>
      <c r="F2122" s="2" t="s">
        <v>6095</v>
      </c>
      <c r="G2122" s="2" t="s">
        <v>19</v>
      </c>
      <c r="I2122" s="2">
        <v>10.0</v>
      </c>
      <c r="K2122" s="2" t="s">
        <v>5946</v>
      </c>
      <c r="L2122" s="2"/>
      <c r="M2122" s="2" t="s">
        <v>6076</v>
      </c>
      <c r="N2122" s="2" t="s">
        <v>6096</v>
      </c>
      <c r="O2122" s="2" t="s">
        <v>332</v>
      </c>
      <c r="P2122" s="2"/>
      <c r="Q2122" s="2" t="str">
        <f t="shared" si="15"/>
        <v>Bill Title: Relative to clarifying property tax exemptions for solar and wind systems - Bill Description: Relative to tax exemptions. Revenue.</v>
      </c>
      <c r="S2122" s="2" t="s">
        <v>145</v>
      </c>
    </row>
    <row r="2123" ht="15.75" customHeight="1">
      <c r="A2123" s="2" t="s">
        <v>5944</v>
      </c>
      <c r="B2123" s="2" t="s">
        <v>5180</v>
      </c>
      <c r="C2123" s="2" t="s">
        <v>4754</v>
      </c>
      <c r="D2123" s="2" t="s">
        <v>4754</v>
      </c>
      <c r="E2123" s="2" t="s">
        <v>4755</v>
      </c>
      <c r="F2123" s="2" t="s">
        <v>6097</v>
      </c>
      <c r="G2123" s="2" t="s">
        <v>19</v>
      </c>
      <c r="I2123" s="2">
        <v>10.0</v>
      </c>
      <c r="K2123" s="2" t="s">
        <v>5946</v>
      </c>
      <c r="L2123" s="2"/>
      <c r="M2123" s="2" t="s">
        <v>6098</v>
      </c>
      <c r="N2123" s="2" t="s">
        <v>6099</v>
      </c>
      <c r="O2123" s="2" t="s">
        <v>92</v>
      </c>
      <c r="P2123" s="2"/>
      <c r="Q2123" s="2" t="str">
        <f t="shared" si="15"/>
        <v>Bill Title: Establishing a biofuel tax credit - Bill Description: Relative to establishing a biofuel tax credit. Revenue.</v>
      </c>
    </row>
    <row r="2124" ht="15.75" customHeight="1">
      <c r="A2124" s="2" t="s">
        <v>5944</v>
      </c>
      <c r="B2124" s="2" t="s">
        <v>5180</v>
      </c>
      <c r="C2124" s="2" t="s">
        <v>4754</v>
      </c>
      <c r="D2124" s="2" t="s">
        <v>4754</v>
      </c>
      <c r="E2124" s="2" t="s">
        <v>4755</v>
      </c>
      <c r="F2124" s="2" t="s">
        <v>6100</v>
      </c>
      <c r="G2124" s="2" t="s">
        <v>19</v>
      </c>
      <c r="I2124" s="2">
        <v>10.0</v>
      </c>
      <c r="K2124" s="2" t="s">
        <v>5946</v>
      </c>
      <c r="L2124" s="2"/>
      <c r="M2124" s="2" t="s">
        <v>6101</v>
      </c>
      <c r="N2124" s="2" t="s">
        <v>6102</v>
      </c>
      <c r="O2124" s="2" t="s">
        <v>72</v>
      </c>
      <c r="P2124" s="2"/>
      <c r="Q2124" s="2" t="str">
        <f t="shared" si="15"/>
        <v>Bill Title: Establish a study commission on tax policey and carbon emissions reduction - Bill Description: For legislation to establish a study commission on tax policey and carbon emissions reduction</v>
      </c>
    </row>
    <row r="2125" ht="15.75" customHeight="1">
      <c r="A2125" s="2" t="s">
        <v>5944</v>
      </c>
      <c r="B2125" s="2" t="s">
        <v>5180</v>
      </c>
      <c r="C2125" s="2" t="s">
        <v>4754</v>
      </c>
      <c r="D2125" s="2" t="s">
        <v>4754</v>
      </c>
      <c r="E2125" s="2" t="s">
        <v>4755</v>
      </c>
      <c r="F2125" s="2" t="s">
        <v>6103</v>
      </c>
      <c r="G2125" s="2" t="s">
        <v>19</v>
      </c>
      <c r="I2125" s="2">
        <v>9.0</v>
      </c>
      <c r="K2125" s="2" t="s">
        <v>5946</v>
      </c>
      <c r="L2125" s="2"/>
      <c r="M2125" s="2" t="s">
        <v>6069</v>
      </c>
      <c r="N2125" s="2" t="s">
        <v>6070</v>
      </c>
      <c r="O2125" s="2" t="s">
        <v>143</v>
      </c>
      <c r="P2125" s="2"/>
      <c r="Q2125" s="2" t="str">
        <f t="shared" si="15"/>
        <v>Bill Title: Relative to energy efficiency education - Bill Description: For legislation to establish a program within the Department of Public Utilities to educate commercial building managers and operators relative to energy efficiency. Telecommunications, Utilities and Energy.</v>
      </c>
      <c r="S2125" s="2" t="s">
        <v>287</v>
      </c>
    </row>
    <row r="2126" ht="15.75" customHeight="1">
      <c r="A2126" s="2" t="s">
        <v>5944</v>
      </c>
      <c r="B2126" s="2" t="s">
        <v>5180</v>
      </c>
      <c r="C2126" s="2" t="s">
        <v>4754</v>
      </c>
      <c r="D2126" s="2" t="s">
        <v>4754</v>
      </c>
      <c r="E2126" s="2" t="s">
        <v>4755</v>
      </c>
      <c r="F2126" s="2" t="s">
        <v>6104</v>
      </c>
      <c r="G2126" s="2" t="s">
        <v>19</v>
      </c>
      <c r="I2126" s="2">
        <v>9.0</v>
      </c>
      <c r="K2126" s="2" t="s">
        <v>5946</v>
      </c>
      <c r="L2126" s="2"/>
      <c r="M2126" s="2" t="s">
        <v>6105</v>
      </c>
      <c r="N2126" s="2" t="s">
        <v>6106</v>
      </c>
      <c r="O2126" s="2" t="s">
        <v>23</v>
      </c>
      <c r="P2126" s="2"/>
      <c r="Q2126" s="2" t="str">
        <f t="shared" si="15"/>
        <v>Bill Title: Regulating of pipelines - Bill Description: Relative to further regulating natural gas pipelines. Telecommunications, Utilities and Energy.</v>
      </c>
      <c r="S2126" s="2" t="s">
        <v>31</v>
      </c>
    </row>
    <row r="2127" ht="15.75" customHeight="1">
      <c r="A2127" s="2" t="s">
        <v>5944</v>
      </c>
      <c r="B2127" s="2" t="s">
        <v>5180</v>
      </c>
      <c r="C2127" s="2" t="s">
        <v>4754</v>
      </c>
      <c r="D2127" s="2" t="s">
        <v>4754</v>
      </c>
      <c r="E2127" s="2" t="s">
        <v>4755</v>
      </c>
      <c r="F2127" s="2" t="s">
        <v>6107</v>
      </c>
      <c r="G2127" s="2" t="s">
        <v>19</v>
      </c>
      <c r="I2127" s="2">
        <v>9.0</v>
      </c>
      <c r="K2127" s="2" t="s">
        <v>5946</v>
      </c>
      <c r="L2127" s="2"/>
      <c r="M2127" s="2" t="s">
        <v>6108</v>
      </c>
      <c r="N2127" s="2" t="s">
        <v>6109</v>
      </c>
      <c r="O2127" s="2" t="s">
        <v>35</v>
      </c>
      <c r="P2127" s="2"/>
      <c r="Q2127" s="2" t="str">
        <f t="shared" si="15"/>
        <v>Bill Title: Relative to competitively solicited and cost effective long-term renewable energy contracts - Bill Description: Relative to competitively solicited proposals from renewable energy developers. Telecommunications, Utilities and Energy.</v>
      </c>
    </row>
    <row r="2128" ht="15.75" customHeight="1">
      <c r="A2128" s="2" t="s">
        <v>5944</v>
      </c>
      <c r="B2128" s="2" t="s">
        <v>5180</v>
      </c>
      <c r="C2128" s="2" t="s">
        <v>4754</v>
      </c>
      <c r="D2128" s="2" t="s">
        <v>4754</v>
      </c>
      <c r="E2128" s="2" t="s">
        <v>4755</v>
      </c>
      <c r="F2128" s="2" t="s">
        <v>6110</v>
      </c>
      <c r="G2128" s="2" t="s">
        <v>19</v>
      </c>
      <c r="I2128" s="2">
        <v>9.0</v>
      </c>
      <c r="K2128" s="2" t="s">
        <v>5946</v>
      </c>
      <c r="L2128" s="2"/>
      <c r="M2128" s="2" t="s">
        <v>6111</v>
      </c>
      <c r="N2128" s="2" t="s">
        <v>6112</v>
      </c>
      <c r="O2128" s="2" t="s">
        <v>35</v>
      </c>
      <c r="P2128" s="2"/>
      <c r="Q2128" s="2" t="str">
        <f t="shared" si="15"/>
        <v>Bill Title: Establishing a Renewable Portfolio Standard for New Baseload Low Cost Renewable Energy. - Bill Description: Establishing a renewable portfolio standard for new baseload low cost renewable energy</v>
      </c>
    </row>
    <row r="2129" ht="15.75" customHeight="1">
      <c r="A2129" s="2" t="s">
        <v>5944</v>
      </c>
      <c r="B2129" s="2" t="s">
        <v>5180</v>
      </c>
      <c r="C2129" s="2" t="s">
        <v>4754</v>
      </c>
      <c r="D2129" s="2" t="s">
        <v>4754</v>
      </c>
      <c r="E2129" s="2" t="s">
        <v>4755</v>
      </c>
      <c r="F2129" s="2" t="s">
        <v>6113</v>
      </c>
      <c r="G2129" s="2" t="s">
        <v>19</v>
      </c>
      <c r="I2129" s="2">
        <v>9.0</v>
      </c>
      <c r="K2129" s="2" t="s">
        <v>5946</v>
      </c>
      <c r="L2129" s="2"/>
      <c r="M2129" s="2" t="s">
        <v>6114</v>
      </c>
      <c r="N2129" s="2" t="s">
        <v>6115</v>
      </c>
      <c r="O2129" s="2" t="s">
        <v>63</v>
      </c>
      <c r="P2129" s="2"/>
      <c r="Q2129" s="2" t="str">
        <f t="shared" si="15"/>
        <v>Bill Title: Relative to reducing the cost of electricity for Massachusetts ratepayers - Bill Description: Relative to the cost of electricity for ratepayers. Telecommunications, Utilities and Energy.</v>
      </c>
      <c r="S2129" s="2" t="s">
        <v>44</v>
      </c>
    </row>
    <row r="2130" ht="15.75" customHeight="1">
      <c r="A2130" s="2" t="s">
        <v>5944</v>
      </c>
      <c r="B2130" s="2" t="s">
        <v>5180</v>
      </c>
      <c r="C2130" s="2" t="s">
        <v>4754</v>
      </c>
      <c r="D2130" s="2" t="s">
        <v>4754</v>
      </c>
      <c r="E2130" s="2" t="s">
        <v>4755</v>
      </c>
      <c r="F2130" s="2" t="s">
        <v>6116</v>
      </c>
      <c r="G2130" s="2" t="s">
        <v>19</v>
      </c>
      <c r="I2130" s="2">
        <v>8.0</v>
      </c>
      <c r="K2130" s="2" t="s">
        <v>5946</v>
      </c>
      <c r="L2130" s="2"/>
      <c r="M2130" s="2" t="s">
        <v>6117</v>
      </c>
      <c r="N2130" s="2" t="s">
        <v>6118</v>
      </c>
      <c r="P2130" s="2"/>
      <c r="Q2130" s="2" t="str">
        <f t="shared" si="15"/>
        <v>Bill Title: Resolve relative to establishing a comprehensive waste management hierarchy in Massachusetts - Bill Description: For legislation to establish a comprehensive waste managment hierarchy in Massachusetts. Environment, Natural Resources and Agriculture.</v>
      </c>
      <c r="S2130" s="2" t="s">
        <v>172</v>
      </c>
    </row>
    <row r="2131" ht="15.75" customHeight="1">
      <c r="A2131" s="2" t="s">
        <v>5944</v>
      </c>
      <c r="B2131" s="2" t="s">
        <v>5180</v>
      </c>
      <c r="C2131" s="2" t="s">
        <v>4754</v>
      </c>
      <c r="D2131" s="2" t="s">
        <v>4754</v>
      </c>
      <c r="E2131" s="2" t="s">
        <v>4755</v>
      </c>
      <c r="F2131" s="2" t="s">
        <v>6119</v>
      </c>
      <c r="G2131" s="2" t="s">
        <v>19</v>
      </c>
      <c r="I2131" s="2">
        <v>8.0</v>
      </c>
      <c r="K2131" s="2" t="s">
        <v>5946</v>
      </c>
      <c r="L2131" s="2"/>
      <c r="M2131" s="2" t="s">
        <v>6120</v>
      </c>
      <c r="N2131" s="2" t="s">
        <v>6120</v>
      </c>
      <c r="O2131" s="2" t="s">
        <v>23</v>
      </c>
      <c r="P2131" s="2"/>
      <c r="Q2131" s="2" t="str">
        <f t="shared" si="15"/>
        <v>Bill Title: For legislationto monitor natural gas - Bill Description: For legislationto monitor natural gas</v>
      </c>
    </row>
    <row r="2132" ht="15.75" customHeight="1">
      <c r="A2132" s="2" t="s">
        <v>5944</v>
      </c>
      <c r="B2132" s="2" t="s">
        <v>5180</v>
      </c>
      <c r="C2132" s="2" t="s">
        <v>4754</v>
      </c>
      <c r="D2132" s="2" t="s">
        <v>4754</v>
      </c>
      <c r="E2132" s="2" t="s">
        <v>4755</v>
      </c>
      <c r="F2132" s="2" t="s">
        <v>6121</v>
      </c>
      <c r="G2132" s="2" t="s">
        <v>19</v>
      </c>
      <c r="I2132" s="2">
        <v>8.0</v>
      </c>
      <c r="K2132" s="2" t="s">
        <v>5946</v>
      </c>
      <c r="L2132" s="2"/>
      <c r="M2132" s="2" t="s">
        <v>6122</v>
      </c>
      <c r="N2132" s="2" t="s">
        <v>6123</v>
      </c>
      <c r="O2132" s="2" t="s">
        <v>92</v>
      </c>
      <c r="P2132" s="2"/>
      <c r="Q2132" s="2" t="str">
        <f t="shared" si="15"/>
        <v>Bill Title: To promote renewable gas development - Bill Description: For legislation to promote renewable gas development. Telecommunications, Utilities and Energy.</v>
      </c>
    </row>
    <row r="2133" ht="15.75" customHeight="1">
      <c r="A2133" s="2" t="s">
        <v>5944</v>
      </c>
      <c r="B2133" s="2" t="s">
        <v>5180</v>
      </c>
      <c r="C2133" s="2" t="s">
        <v>4754</v>
      </c>
      <c r="D2133" s="2" t="s">
        <v>4754</v>
      </c>
      <c r="E2133" s="2" t="s">
        <v>4755</v>
      </c>
      <c r="F2133" s="2" t="s">
        <v>6124</v>
      </c>
      <c r="G2133" s="2" t="s">
        <v>19</v>
      </c>
      <c r="I2133" s="2">
        <v>8.0</v>
      </c>
      <c r="K2133" s="2" t="s">
        <v>5946</v>
      </c>
      <c r="L2133" s="2"/>
      <c r="M2133" s="2" t="s">
        <v>6125</v>
      </c>
      <c r="N2133" s="2" t="s">
        <v>6126</v>
      </c>
      <c r="O2133" s="2" t="s">
        <v>23</v>
      </c>
      <c r="P2133" s="2"/>
      <c r="Q2133" s="2" t="str">
        <f t="shared" si="15"/>
        <v>Bill Title: Relative to conservation and natural gas infrastructure - Bill Description: Relative to conservation and natural gas infrastructure. Telecommunications, Utilities and Energy.</v>
      </c>
      <c r="S2133" s="2" t="s">
        <v>31</v>
      </c>
    </row>
    <row r="2134" ht="15.75" customHeight="1">
      <c r="A2134" s="2" t="s">
        <v>5944</v>
      </c>
      <c r="B2134" s="2" t="s">
        <v>5180</v>
      </c>
      <c r="C2134" s="2" t="s">
        <v>4754</v>
      </c>
      <c r="D2134" s="2" t="s">
        <v>4754</v>
      </c>
      <c r="E2134" s="2" t="s">
        <v>4755</v>
      </c>
      <c r="F2134" s="2" t="s">
        <v>6127</v>
      </c>
      <c r="G2134" s="2" t="s">
        <v>19</v>
      </c>
      <c r="I2134" s="2">
        <v>8.0</v>
      </c>
      <c r="K2134" s="2" t="s">
        <v>5946</v>
      </c>
      <c r="L2134" s="2"/>
      <c r="M2134" s="2" t="s">
        <v>6128</v>
      </c>
      <c r="N2134" s="2" t="s">
        <v>6129</v>
      </c>
      <c r="P2134" s="2"/>
      <c r="Q2134" s="2" t="str">
        <f t="shared" si="15"/>
        <v>Bill Title: Resolve relative to establishing a comprehensive waste managment hierarchy in Massachusetts - Bill Description: Relativerelative to establishing a comprehensive waste managment hierarchy in Massachusetts. Environment, Natural Resources and Agriculture.</v>
      </c>
    </row>
    <row r="2135" ht="15.75" customHeight="1">
      <c r="A2135" s="2" t="s">
        <v>5944</v>
      </c>
      <c r="B2135" s="2" t="s">
        <v>5180</v>
      </c>
      <c r="C2135" s="2" t="s">
        <v>4754</v>
      </c>
      <c r="D2135" s="2" t="s">
        <v>4754</v>
      </c>
      <c r="E2135" s="2" t="s">
        <v>4755</v>
      </c>
      <c r="F2135" s="2" t="s">
        <v>6130</v>
      </c>
      <c r="G2135" s="2" t="s">
        <v>19</v>
      </c>
      <c r="I2135" s="2">
        <v>8.0</v>
      </c>
      <c r="K2135" s="2" t="s">
        <v>5946</v>
      </c>
      <c r="L2135" s="2"/>
      <c r="M2135" s="2" t="s">
        <v>5964</v>
      </c>
      <c r="N2135" s="2" t="s">
        <v>5965</v>
      </c>
      <c r="O2135" s="2" t="s">
        <v>35</v>
      </c>
      <c r="P2135" s="2"/>
      <c r="Q2135" s="2" t="str">
        <f t="shared" si="15"/>
        <v>Bill Title: Relative to renewable energy portfolio standards - Bill Description: For legislation relative to renewable energy portfolio standards. Telecommunications, Utilities and Energy.</v>
      </c>
      <c r="S2135" s="2" t="s">
        <v>44</v>
      </c>
    </row>
    <row r="2136" ht="15.75" customHeight="1">
      <c r="A2136" s="2" t="s">
        <v>5944</v>
      </c>
      <c r="B2136" s="2" t="s">
        <v>5180</v>
      </c>
      <c r="C2136" s="2" t="s">
        <v>4754</v>
      </c>
      <c r="D2136" s="2" t="s">
        <v>4754</v>
      </c>
      <c r="E2136" s="2" t="s">
        <v>4755</v>
      </c>
      <c r="F2136" s="2" t="s">
        <v>6131</v>
      </c>
      <c r="G2136" s="2" t="s">
        <v>19</v>
      </c>
      <c r="I2136" s="2">
        <v>8.0</v>
      </c>
      <c r="K2136" s="2" t="s">
        <v>5946</v>
      </c>
      <c r="L2136" s="2"/>
      <c r="M2136" s="2" t="s">
        <v>6132</v>
      </c>
      <c r="N2136" s="2" t="s">
        <v>6133</v>
      </c>
      <c r="O2136" s="2" t="s">
        <v>332</v>
      </c>
      <c r="P2136" s="2"/>
      <c r="Q2136" s="2" t="str">
        <f t="shared" si="15"/>
        <v>Bill Title: Clarifying property tax exemptions for solar and wind systems - Bill Description: Relative to clarifying property tax exemptions for solar and wind systems. Revenue.</v>
      </c>
      <c r="S2136" s="2" t="s">
        <v>145</v>
      </c>
    </row>
    <row r="2137" ht="15.75" customHeight="1">
      <c r="A2137" s="2" t="s">
        <v>5944</v>
      </c>
      <c r="B2137" s="2" t="s">
        <v>5180</v>
      </c>
      <c r="C2137" s="2" t="s">
        <v>4754</v>
      </c>
      <c r="D2137" s="2" t="s">
        <v>4754</v>
      </c>
      <c r="E2137" s="2" t="s">
        <v>4755</v>
      </c>
      <c r="F2137" s="2" t="s">
        <v>6134</v>
      </c>
      <c r="G2137" s="2" t="s">
        <v>19</v>
      </c>
      <c r="I2137" s="2">
        <v>8.0</v>
      </c>
      <c r="K2137" s="2" t="s">
        <v>5946</v>
      </c>
      <c r="L2137" s="2"/>
      <c r="M2137" s="2" t="s">
        <v>6135</v>
      </c>
      <c r="N2137" s="2" t="s">
        <v>6136</v>
      </c>
      <c r="O2137" s="2" t="s">
        <v>35</v>
      </c>
      <c r="P2137" s="2"/>
      <c r="Q2137" s="2" t="str">
        <f t="shared" si="15"/>
        <v>Bill Title: Relative to waste-to-energy facilities - Bill Description: For legislation relative to waste-to-energy facilities. Telecommunications, Utilities and Energy.</v>
      </c>
      <c r="S2137" s="2" t="s">
        <v>44</v>
      </c>
    </row>
    <row r="2138" ht="15.75" customHeight="1">
      <c r="A2138" s="2" t="s">
        <v>5944</v>
      </c>
      <c r="B2138" s="2" t="s">
        <v>5180</v>
      </c>
      <c r="C2138" s="2" t="s">
        <v>4754</v>
      </c>
      <c r="D2138" s="2" t="s">
        <v>4754</v>
      </c>
      <c r="E2138" s="2" t="s">
        <v>4755</v>
      </c>
      <c r="F2138" s="2" t="s">
        <v>6137</v>
      </c>
      <c r="G2138" s="2" t="s">
        <v>19</v>
      </c>
      <c r="I2138" s="2">
        <v>8.0</v>
      </c>
      <c r="K2138" s="2" t="s">
        <v>5946</v>
      </c>
      <c r="L2138" s="2"/>
      <c r="M2138" s="2" t="s">
        <v>6138</v>
      </c>
      <c r="N2138" s="2" t="s">
        <v>6139</v>
      </c>
      <c r="O2138" s="2" t="s">
        <v>23</v>
      </c>
      <c r="P2138" s="2"/>
      <c r="Q2138" s="2" t="str">
        <f t="shared" si="15"/>
        <v>Bill Title: To implement a gas expansion program for Massachusetts - Bill Description: For legislation to increase the availability, affordability or feasibility of natural gas service. Telecommunications, Utilities and Energy.</v>
      </c>
      <c r="S2138" s="2" t="s">
        <v>65</v>
      </c>
    </row>
    <row r="2139" ht="15.75" customHeight="1">
      <c r="A2139" s="2" t="s">
        <v>5944</v>
      </c>
      <c r="B2139" s="2" t="s">
        <v>5180</v>
      </c>
      <c r="C2139" s="2" t="s">
        <v>4754</v>
      </c>
      <c r="D2139" s="2" t="s">
        <v>4754</v>
      </c>
      <c r="E2139" s="2" t="s">
        <v>4755</v>
      </c>
      <c r="F2139" s="2" t="s">
        <v>6140</v>
      </c>
      <c r="G2139" s="2" t="s">
        <v>19</v>
      </c>
      <c r="I2139" s="2">
        <v>8.0</v>
      </c>
      <c r="K2139" s="2" t="s">
        <v>5946</v>
      </c>
      <c r="L2139" s="2"/>
      <c r="M2139" s="2" t="s">
        <v>6141</v>
      </c>
      <c r="N2139" s="2" t="s">
        <v>6142</v>
      </c>
      <c r="O2139" s="2" t="s">
        <v>1279</v>
      </c>
      <c r="P2139" s="2"/>
      <c r="Q2139" s="2" t="str">
        <f t="shared" si="15"/>
        <v>Bill Title: Authorizing the town of Milton to establish a special purpose stabilization fund - Bill Description: For legislation to authorize the town of Milton to establish a special purpose stabilization fund. Municipalities and Regional Government. [Local Approval Received.]</v>
      </c>
    </row>
    <row r="2140" ht="15.75" customHeight="1">
      <c r="A2140" s="2" t="s">
        <v>5944</v>
      </c>
      <c r="B2140" s="2" t="s">
        <v>5180</v>
      </c>
      <c r="C2140" s="2" t="s">
        <v>4754</v>
      </c>
      <c r="D2140" s="2" t="s">
        <v>4754</v>
      </c>
      <c r="E2140" s="2" t="s">
        <v>4755</v>
      </c>
      <c r="F2140" s="2" t="s">
        <v>6143</v>
      </c>
      <c r="G2140" s="2" t="s">
        <v>19</v>
      </c>
      <c r="I2140" s="2">
        <v>8.0</v>
      </c>
      <c r="K2140" s="2" t="s">
        <v>5946</v>
      </c>
      <c r="L2140" s="2"/>
      <c r="M2140" s="2" t="s">
        <v>6144</v>
      </c>
      <c r="N2140" s="2" t="s">
        <v>6145</v>
      </c>
      <c r="O2140" s="2" t="s">
        <v>183</v>
      </c>
      <c r="P2140" s="2"/>
      <c r="Q2140" s="2" t="str">
        <f t="shared" si="15"/>
        <v>Bill Title: Clean and Renewable Energy - Bill Description: Relative to Clean and Renewable Energy</v>
      </c>
    </row>
    <row r="2141" ht="15.75" customHeight="1">
      <c r="A2141" s="2" t="s">
        <v>5944</v>
      </c>
      <c r="B2141" s="2" t="s">
        <v>5180</v>
      </c>
      <c r="C2141" s="2" t="s">
        <v>4754</v>
      </c>
      <c r="D2141" s="2" t="s">
        <v>4754</v>
      </c>
      <c r="E2141" s="2" t="s">
        <v>4755</v>
      </c>
      <c r="F2141" s="2" t="s">
        <v>6146</v>
      </c>
      <c r="G2141" s="2" t="s">
        <v>19</v>
      </c>
      <c r="I2141" s="2">
        <v>8.0</v>
      </c>
      <c r="K2141" s="2" t="s">
        <v>5946</v>
      </c>
      <c r="L2141" s="2"/>
      <c r="M2141" s="2"/>
      <c r="O2141" s="2" t="s">
        <v>35</v>
      </c>
      <c r="P2141" s="2"/>
      <c r="Q2141" s="2" t="str">
        <f t="shared" si="15"/>
        <v>Bill Title:  - Bill Description: </v>
      </c>
    </row>
    <row r="2142" ht="15.75" customHeight="1">
      <c r="A2142" s="2" t="s">
        <v>5944</v>
      </c>
      <c r="B2142" s="2" t="s">
        <v>5180</v>
      </c>
      <c r="C2142" s="2" t="s">
        <v>4754</v>
      </c>
      <c r="D2142" s="2" t="s">
        <v>4754</v>
      </c>
      <c r="E2142" s="2" t="s">
        <v>4755</v>
      </c>
      <c r="F2142" s="2" t="s">
        <v>6147</v>
      </c>
      <c r="G2142" s="2" t="s">
        <v>19</v>
      </c>
      <c r="I2142" s="2">
        <v>7.0</v>
      </c>
      <c r="K2142" s="2" t="s">
        <v>5946</v>
      </c>
      <c r="L2142" s="2"/>
      <c r="M2142" s="2" t="s">
        <v>6148</v>
      </c>
      <c r="N2142" s="2" t="s">
        <v>6149</v>
      </c>
      <c r="O2142" s="2" t="s">
        <v>1248</v>
      </c>
      <c r="P2142" s="2"/>
      <c r="Q2142" s="2" t="str">
        <f t="shared" si="15"/>
        <v>Bill Title: To improve renewable energy distribution - Bill Description: For legislation to improve renewable energy distribution. Telecommunications, Utilities and Energy.</v>
      </c>
      <c r="S2142" s="2" t="s">
        <v>44</v>
      </c>
    </row>
    <row r="2143" ht="15.75" customHeight="1">
      <c r="A2143" s="2" t="s">
        <v>5944</v>
      </c>
      <c r="B2143" s="2" t="s">
        <v>5180</v>
      </c>
      <c r="C2143" s="2" t="s">
        <v>4754</v>
      </c>
      <c r="D2143" s="2" t="s">
        <v>4754</v>
      </c>
      <c r="E2143" s="2" t="s">
        <v>4755</v>
      </c>
      <c r="F2143" s="2" t="s">
        <v>6150</v>
      </c>
      <c r="G2143" s="2" t="s">
        <v>19</v>
      </c>
      <c r="I2143" s="2">
        <v>7.0</v>
      </c>
      <c r="K2143" s="2" t="s">
        <v>5946</v>
      </c>
      <c r="L2143" s="2"/>
      <c r="M2143" s="2" t="s">
        <v>5333</v>
      </c>
      <c r="N2143" s="2" t="s">
        <v>6151</v>
      </c>
      <c r="O2143" s="2" t="s">
        <v>100</v>
      </c>
      <c r="P2143" s="2"/>
      <c r="Q2143" s="2" t="str">
        <f t="shared" si="15"/>
        <v>Bill Title: Reducing the cost of solar power through increased competition - Bill Description: Relative to implementing competitive bidding processes for solar power procurement and net metering facilities. Telecommunications, Utilities and Energy.</v>
      </c>
      <c r="S2143" s="2" t="s">
        <v>44</v>
      </c>
    </row>
    <row r="2144" ht="15.75" customHeight="1">
      <c r="A2144" s="2" t="s">
        <v>5944</v>
      </c>
      <c r="B2144" s="2" t="s">
        <v>5180</v>
      </c>
      <c r="C2144" s="2" t="s">
        <v>4754</v>
      </c>
      <c r="D2144" s="2" t="s">
        <v>4754</v>
      </c>
      <c r="E2144" s="2" t="s">
        <v>4755</v>
      </c>
      <c r="F2144" s="2" t="s">
        <v>6152</v>
      </c>
      <c r="G2144" s="2" t="s">
        <v>19</v>
      </c>
      <c r="I2144" s="2">
        <v>7.0</v>
      </c>
      <c r="K2144" s="2" t="s">
        <v>5946</v>
      </c>
      <c r="L2144" s="2"/>
      <c r="M2144" s="2" t="s">
        <v>6153</v>
      </c>
      <c r="N2144" s="2" t="s">
        <v>5240</v>
      </c>
      <c r="O2144" s="2" t="s">
        <v>1248</v>
      </c>
      <c r="P2144" s="2"/>
      <c r="Q2144" s="2" t="str">
        <f t="shared" si="15"/>
        <v>Bill Title: Regarding net metering - Bill Description: For legislation relative to net metering. Telecommunications, Utilities and Energy.</v>
      </c>
      <c r="S2144" s="2" t="s">
        <v>44</v>
      </c>
    </row>
    <row r="2145" ht="15.75" customHeight="1">
      <c r="A2145" s="2" t="s">
        <v>5944</v>
      </c>
      <c r="B2145" s="2" t="s">
        <v>5180</v>
      </c>
      <c r="C2145" s="2" t="s">
        <v>4754</v>
      </c>
      <c r="D2145" s="2" t="s">
        <v>4754</v>
      </c>
      <c r="E2145" s="2" t="s">
        <v>4755</v>
      </c>
      <c r="F2145" s="2" t="s">
        <v>6154</v>
      </c>
      <c r="G2145" s="2" t="s">
        <v>19</v>
      </c>
      <c r="I2145" s="2">
        <v>7.0</v>
      </c>
      <c r="K2145" s="2" t="s">
        <v>5946</v>
      </c>
      <c r="L2145" s="2"/>
      <c r="M2145" s="2" t="s">
        <v>6155</v>
      </c>
      <c r="N2145" s="2" t="s">
        <v>6156</v>
      </c>
      <c r="O2145" s="2" t="s">
        <v>100</v>
      </c>
      <c r="P2145" s="2"/>
      <c r="Q2145" s="2" t="str">
        <f t="shared" si="15"/>
        <v>Bill Title: Incentivizing solar energy systems on brownfields - Bill Description: Relative to zoning appeals of proposed solar energy system installations on brownfields. Municipalities and Regional Government.</v>
      </c>
      <c r="S2145" s="2" t="s">
        <v>31</v>
      </c>
    </row>
    <row r="2146" ht="15.75" customHeight="1">
      <c r="A2146" s="2" t="s">
        <v>5944</v>
      </c>
      <c r="B2146" s="2" t="s">
        <v>5180</v>
      </c>
      <c r="C2146" s="2" t="s">
        <v>4754</v>
      </c>
      <c r="D2146" s="2" t="s">
        <v>4754</v>
      </c>
      <c r="E2146" s="2" t="s">
        <v>4755</v>
      </c>
      <c r="F2146" s="2" t="s">
        <v>6157</v>
      </c>
      <c r="G2146" s="2" t="s">
        <v>19</v>
      </c>
      <c r="I2146" s="2">
        <v>7.0</v>
      </c>
      <c r="K2146" s="2" t="s">
        <v>5946</v>
      </c>
      <c r="L2146" s="2"/>
      <c r="M2146" s="2" t="s">
        <v>5967</v>
      </c>
      <c r="N2146" s="2" t="s">
        <v>6158</v>
      </c>
      <c r="O2146" s="2" t="s">
        <v>35</v>
      </c>
      <c r="P2146" s="2"/>
      <c r="Q2146" s="2" t="str">
        <f t="shared" si="15"/>
        <v>Bill Title: Relative to renewable energy - Bill Description: By Mr. Kulik of Worthington, a petition of Stephen Kulik that the Department of Energy Resources be directed to treat renewable generation equally when creating, developing and administering programs. Telecommunications, Utilities and Energy.</v>
      </c>
      <c r="S2146" s="2" t="s">
        <v>44</v>
      </c>
    </row>
    <row r="2147" ht="15.75" customHeight="1">
      <c r="A2147" s="2" t="s">
        <v>5944</v>
      </c>
      <c r="B2147" s="2" t="s">
        <v>5180</v>
      </c>
      <c r="C2147" s="2" t="s">
        <v>4754</v>
      </c>
      <c r="D2147" s="2" t="s">
        <v>4754</v>
      </c>
      <c r="E2147" s="2" t="s">
        <v>4755</v>
      </c>
      <c r="F2147" s="2" t="s">
        <v>6159</v>
      </c>
      <c r="G2147" s="2" t="s">
        <v>19</v>
      </c>
      <c r="I2147" s="2">
        <v>7.0</v>
      </c>
      <c r="K2147" s="2" t="s">
        <v>5946</v>
      </c>
      <c r="L2147" s="2"/>
      <c r="M2147" s="2" t="s">
        <v>6160</v>
      </c>
      <c r="N2147" s="2" t="s">
        <v>6160</v>
      </c>
      <c r="O2147" s="2" t="s">
        <v>143</v>
      </c>
      <c r="P2147" s="2"/>
      <c r="Q2147" s="2" t="str">
        <f t="shared" si="15"/>
        <v>Bill Title: For legislation relative to energy efficiency funds generated by municipal lighting plants. - Bill Description: For legislation relative to energy efficiency funds generated by municipal lighting plants.</v>
      </c>
    </row>
    <row r="2148" ht="15.75" customHeight="1">
      <c r="A2148" s="2" t="s">
        <v>5944</v>
      </c>
      <c r="B2148" s="2" t="s">
        <v>5180</v>
      </c>
      <c r="C2148" s="2" t="s">
        <v>4754</v>
      </c>
      <c r="D2148" s="2" t="s">
        <v>4754</v>
      </c>
      <c r="E2148" s="2" t="s">
        <v>4755</v>
      </c>
      <c r="F2148" s="2" t="s">
        <v>6161</v>
      </c>
      <c r="G2148" s="2" t="s">
        <v>19</v>
      </c>
      <c r="I2148" s="2">
        <v>7.0</v>
      </c>
      <c r="K2148" s="2" t="s">
        <v>5946</v>
      </c>
      <c r="L2148" s="2"/>
      <c r="M2148" s="2" t="s">
        <v>6162</v>
      </c>
      <c r="N2148" s="2" t="s">
        <v>6163</v>
      </c>
      <c r="O2148" s="2" t="s">
        <v>1248</v>
      </c>
      <c r="P2148" s="2"/>
      <c r="Q2148" s="2" t="str">
        <f t="shared" si="15"/>
        <v>Bill Title: Promoting agricultural energy production and reducing greenhouse gases - Bill Description: For legislation to promote agricultural energy production and reducing greenhouse gases. Telecommunications, Utilities and Energy.</v>
      </c>
      <c r="S2148" s="2" t="s">
        <v>44</v>
      </c>
    </row>
    <row r="2149" ht="15.75" customHeight="1">
      <c r="A2149" s="2" t="s">
        <v>5944</v>
      </c>
      <c r="B2149" s="2" t="s">
        <v>5180</v>
      </c>
      <c r="C2149" s="2" t="s">
        <v>4754</v>
      </c>
      <c r="D2149" s="2" t="s">
        <v>4754</v>
      </c>
      <c r="E2149" s="2" t="s">
        <v>4755</v>
      </c>
      <c r="F2149" s="2" t="s">
        <v>6164</v>
      </c>
      <c r="G2149" s="2" t="s">
        <v>19</v>
      </c>
      <c r="I2149" s="2">
        <v>7.0</v>
      </c>
      <c r="K2149" s="2" t="s">
        <v>5946</v>
      </c>
      <c r="L2149" s="2"/>
      <c r="M2149" s="2" t="s">
        <v>6165</v>
      </c>
      <c r="N2149" s="2" t="s">
        <v>5974</v>
      </c>
      <c r="O2149" s="2" t="s">
        <v>1501</v>
      </c>
      <c r="P2149" s="2"/>
      <c r="Q2149" s="2" t="str">
        <f t="shared" si="15"/>
        <v>Bill Title: Relative to hydrokinetic energy - Bill Description: Relative to green energy generation. Telecommunications, Utilities and Energy.</v>
      </c>
      <c r="S2149" s="2" t="s">
        <v>44</v>
      </c>
    </row>
    <row r="2150" ht="15.75" customHeight="1">
      <c r="A2150" s="2" t="s">
        <v>5944</v>
      </c>
      <c r="B2150" s="2" t="s">
        <v>5180</v>
      </c>
      <c r="C2150" s="2" t="s">
        <v>4754</v>
      </c>
      <c r="D2150" s="2" t="s">
        <v>4754</v>
      </c>
      <c r="E2150" s="2" t="s">
        <v>4755</v>
      </c>
      <c r="F2150" s="2" t="s">
        <v>6166</v>
      </c>
      <c r="G2150" s="2" t="s">
        <v>19</v>
      </c>
      <c r="I2150" s="2">
        <v>7.0</v>
      </c>
      <c r="K2150" s="2" t="s">
        <v>5946</v>
      </c>
      <c r="L2150" s="2"/>
      <c r="M2150" s="2" t="s">
        <v>6167</v>
      </c>
      <c r="N2150" s="2" t="s">
        <v>6168</v>
      </c>
      <c r="O2150" s="2" t="s">
        <v>35</v>
      </c>
      <c r="P2150" s="2"/>
      <c r="Q2150" s="2" t="str">
        <f t="shared" si="15"/>
        <v>Bill Title: Relative to farm energy production - Bill Description: By Mr. Kocot of Northampton, a petition of Peter V. Kocot that the Renewable Energy Trust Fund be authorized to award grants for the development of farm-based renewable energy. Telecommunications, Utilities and Energy.</v>
      </c>
    </row>
    <row r="2151" ht="15.75" customHeight="1">
      <c r="A2151" s="2" t="s">
        <v>5944</v>
      </c>
      <c r="B2151" s="2" t="s">
        <v>5180</v>
      </c>
      <c r="C2151" s="2" t="s">
        <v>4754</v>
      </c>
      <c r="D2151" s="2" t="s">
        <v>4754</v>
      </c>
      <c r="E2151" s="2" t="s">
        <v>4755</v>
      </c>
      <c r="F2151" s="2" t="s">
        <v>6169</v>
      </c>
      <c r="G2151" s="2" t="s">
        <v>19</v>
      </c>
      <c r="I2151" s="2">
        <v>7.0</v>
      </c>
      <c r="K2151" s="2" t="s">
        <v>5946</v>
      </c>
      <c r="L2151" s="2"/>
      <c r="M2151" s="2" t="s">
        <v>6076</v>
      </c>
      <c r="N2151" s="2" t="s">
        <v>6077</v>
      </c>
      <c r="O2151" s="2" t="s">
        <v>332</v>
      </c>
      <c r="P2151" s="2"/>
      <c r="Q2151" s="2" t="str">
        <f t="shared" si="15"/>
        <v>Bill Title: Relative to clarifying property tax exemptions for solar and wind systems - Bill Description: For legislation relative to clarifying property tax exemptions for solar and wind systems. Revenue.</v>
      </c>
      <c r="S2151" s="2" t="s">
        <v>145</v>
      </c>
    </row>
    <row r="2152" ht="15.75" customHeight="1">
      <c r="A2152" s="2" t="s">
        <v>5944</v>
      </c>
      <c r="B2152" s="2" t="s">
        <v>5180</v>
      </c>
      <c r="C2152" s="2" t="s">
        <v>4754</v>
      </c>
      <c r="D2152" s="2" t="s">
        <v>4754</v>
      </c>
      <c r="E2152" s="2" t="s">
        <v>4755</v>
      </c>
      <c r="F2152" s="2" t="s">
        <v>6170</v>
      </c>
      <c r="G2152" s="2" t="s">
        <v>19</v>
      </c>
      <c r="I2152" s="2">
        <v>6.0</v>
      </c>
      <c r="K2152" s="2" t="s">
        <v>5946</v>
      </c>
      <c r="L2152" s="2"/>
      <c r="M2152" s="2" t="s">
        <v>5721</v>
      </c>
      <c r="N2152" s="2" t="s">
        <v>5722</v>
      </c>
      <c r="O2152" s="2" t="s">
        <v>143</v>
      </c>
      <c r="P2152" s="2"/>
      <c r="Q2152" s="2" t="str">
        <f t="shared" si="15"/>
        <v>Bill Title: Improving outdoor lighting and increasing dark-sky visibility - Bill Description: For legislation to promote energy efficient lighting, conserve energy, regulate outdoor night lighting, and reduce light pollution. Telecommunications, Utilities and Energy.</v>
      </c>
      <c r="S2152" s="2" t="s">
        <v>287</v>
      </c>
    </row>
    <row r="2153" ht="15.75" customHeight="1">
      <c r="A2153" s="2" t="s">
        <v>5944</v>
      </c>
      <c r="B2153" s="2" t="s">
        <v>5180</v>
      </c>
      <c r="C2153" s="2" t="s">
        <v>4754</v>
      </c>
      <c r="D2153" s="2" t="s">
        <v>4754</v>
      </c>
      <c r="E2153" s="2" t="s">
        <v>4755</v>
      </c>
      <c r="F2153" s="2" t="s">
        <v>6171</v>
      </c>
      <c r="G2153" s="2" t="s">
        <v>19</v>
      </c>
      <c r="I2153" s="2">
        <v>6.0</v>
      </c>
      <c r="K2153" s="2" t="s">
        <v>5946</v>
      </c>
      <c r="L2153" s="2"/>
      <c r="M2153" s="2" t="s">
        <v>5492</v>
      </c>
      <c r="N2153" s="2" t="s">
        <v>5492</v>
      </c>
      <c r="O2153" s="2" t="s">
        <v>23</v>
      </c>
      <c r="P2153" s="2"/>
      <c r="Q2153" s="2" t="str">
        <f t="shared" si="15"/>
        <v>Bill Title: Relative to natural gas leaks - Bill Description: Relative to natural gas leaks</v>
      </c>
      <c r="S2153" s="2" t="s">
        <v>31</v>
      </c>
    </row>
    <row r="2154" ht="15.75" customHeight="1">
      <c r="A2154" s="2" t="s">
        <v>5944</v>
      </c>
      <c r="B2154" s="2" t="s">
        <v>5180</v>
      </c>
      <c r="C2154" s="2" t="s">
        <v>4754</v>
      </c>
      <c r="D2154" s="2" t="s">
        <v>4754</v>
      </c>
      <c r="E2154" s="2" t="s">
        <v>4755</v>
      </c>
      <c r="F2154" s="2" t="s">
        <v>6172</v>
      </c>
      <c r="G2154" s="2" t="s">
        <v>19</v>
      </c>
      <c r="I2154" s="2">
        <v>6.0</v>
      </c>
      <c r="K2154" s="2" t="s">
        <v>5946</v>
      </c>
      <c r="L2154" s="2"/>
      <c r="M2154" s="2" t="s">
        <v>6173</v>
      </c>
      <c r="N2154" s="2" t="s">
        <v>6174</v>
      </c>
      <c r="O2154" s="2" t="s">
        <v>51</v>
      </c>
      <c r="P2154" s="2"/>
      <c r="Q2154" s="2" t="str">
        <f t="shared" si="15"/>
        <v>Bill Title: Communication from the Division of Energy Resources of the Executive Office of Energy and Environmental Affairs (under the provisions of section 12 of Chapter 25A of the General Laws) submitting amendments to 225 CMR 14.00 and 15.00, Renewable Energy Portfolio Standard Regulations (RPS). - Bill Description: Communication from the Division of Energy Resources of the Executive Office of Energy and Environmental Affairs (under the provisions of section 12 of Chapter 25A of the General Laws) submitting amendments to 225 CMR 14.00 and 15.00, Alternative Energy Portfolio Standard (APS). Telecommunications, Utilities and Energy</v>
      </c>
    </row>
    <row r="2155" ht="15.75" customHeight="1">
      <c r="A2155" s="2" t="s">
        <v>5944</v>
      </c>
      <c r="B2155" s="2" t="s">
        <v>5180</v>
      </c>
      <c r="C2155" s="2" t="s">
        <v>4754</v>
      </c>
      <c r="D2155" s="2" t="s">
        <v>4754</v>
      </c>
      <c r="E2155" s="2" t="s">
        <v>4755</v>
      </c>
      <c r="F2155" s="2" t="s">
        <v>6175</v>
      </c>
      <c r="G2155" s="2" t="s">
        <v>19</v>
      </c>
      <c r="I2155" s="2">
        <v>6.0</v>
      </c>
      <c r="K2155" s="2" t="s">
        <v>5946</v>
      </c>
      <c r="L2155" s="2"/>
      <c r="M2155" s="2" t="s">
        <v>6176</v>
      </c>
      <c r="N2155" s="2" t="s">
        <v>6177</v>
      </c>
      <c r="O2155" s="2" t="s">
        <v>143</v>
      </c>
      <c r="P2155" s="2"/>
      <c r="Q2155" s="2" t="str">
        <f t="shared" si="15"/>
        <v>Bill Title: Relative to further reducing energy use by encouraging investments in energy efficiency - Bill Description: For legislation to establish a voluntary accelerated energy efficiency rebate pilot program within the Department of Public Utilities. Telecommunications, Utilities and Energy.</v>
      </c>
      <c r="S2155" s="2" t="s">
        <v>145</v>
      </c>
    </row>
    <row r="2156" ht="15.75" customHeight="1">
      <c r="A2156" s="2" t="s">
        <v>5944</v>
      </c>
      <c r="B2156" s="2" t="s">
        <v>5180</v>
      </c>
      <c r="C2156" s="2" t="s">
        <v>4754</v>
      </c>
      <c r="D2156" s="2" t="s">
        <v>4754</v>
      </c>
      <c r="E2156" s="2" t="s">
        <v>4755</v>
      </c>
      <c r="F2156" s="2" t="s">
        <v>6178</v>
      </c>
      <c r="G2156" s="2" t="s">
        <v>19</v>
      </c>
      <c r="I2156" s="2">
        <v>6.0</v>
      </c>
      <c r="K2156" s="2" t="s">
        <v>5946</v>
      </c>
      <c r="L2156" s="2"/>
      <c r="M2156" s="2" t="s">
        <v>6179</v>
      </c>
      <c r="N2156" s="2" t="s">
        <v>6180</v>
      </c>
      <c r="O2156" s="2" t="s">
        <v>92</v>
      </c>
      <c r="P2156" s="2"/>
      <c r="Q2156" s="2" t="str">
        <f t="shared" si="15"/>
        <v>Bill Title: Regulate the retail sale of motor fuel at prices below the cost paid by retail dealers - Bill Description: For legislation to regulate the retail sale of motor fuel at prices below the cost paid by retail dealers</v>
      </c>
    </row>
    <row r="2157" ht="15.75" customHeight="1">
      <c r="A2157" s="2" t="s">
        <v>5944</v>
      </c>
      <c r="B2157" s="2" t="s">
        <v>5180</v>
      </c>
      <c r="C2157" s="2" t="s">
        <v>4754</v>
      </c>
      <c r="D2157" s="2" t="s">
        <v>4754</v>
      </c>
      <c r="E2157" s="2" t="s">
        <v>4755</v>
      </c>
      <c r="F2157" s="2" t="s">
        <v>6181</v>
      </c>
      <c r="G2157" s="2" t="s">
        <v>19</v>
      </c>
      <c r="I2157" s="2">
        <v>6.0</v>
      </c>
      <c r="K2157" s="2" t="s">
        <v>5946</v>
      </c>
      <c r="L2157" s="2"/>
      <c r="M2157" s="2" t="s">
        <v>6182</v>
      </c>
      <c r="N2157" s="2" t="s">
        <v>6182</v>
      </c>
      <c r="O2157" s="2" t="s">
        <v>89</v>
      </c>
      <c r="P2157" s="2"/>
      <c r="Q2157" s="2" t="str">
        <f t="shared" si="15"/>
        <v>Bill Title: That the Secretary of Energy and Environmental Affairs be directed to make an investigation and study of electric vehicle charging stations - Bill Description: That the Secretary of Energy and Environmental Affairs be directed to make an investigation and study of electric vehicle charging stations</v>
      </c>
    </row>
    <row r="2158" ht="15.75" customHeight="1">
      <c r="A2158" s="2" t="s">
        <v>5944</v>
      </c>
      <c r="B2158" s="2" t="s">
        <v>5180</v>
      </c>
      <c r="C2158" s="2" t="s">
        <v>4754</v>
      </c>
      <c r="D2158" s="2" t="s">
        <v>4754</v>
      </c>
      <c r="E2158" s="2" t="s">
        <v>4755</v>
      </c>
      <c r="F2158" s="2" t="s">
        <v>6183</v>
      </c>
      <c r="G2158" s="2" t="s">
        <v>19</v>
      </c>
      <c r="I2158" s="2">
        <v>6.0</v>
      </c>
      <c r="K2158" s="2" t="s">
        <v>5946</v>
      </c>
      <c r="L2158" s="2"/>
      <c r="M2158" s="2" t="s">
        <v>6184</v>
      </c>
      <c r="N2158" s="2" t="s">
        <v>6184</v>
      </c>
      <c r="O2158" s="2" t="s">
        <v>92</v>
      </c>
      <c r="P2158" s="2"/>
      <c r="Q2158" s="2" t="str">
        <f t="shared" si="15"/>
        <v>Bill Title: For legislation relative to gasoline prices - Bill Description: For legislation relative to gasoline prices</v>
      </c>
    </row>
    <row r="2159" ht="15.75" customHeight="1">
      <c r="A2159" s="2" t="s">
        <v>5944</v>
      </c>
      <c r="B2159" s="2" t="s">
        <v>5180</v>
      </c>
      <c r="C2159" s="2" t="s">
        <v>4754</v>
      </c>
      <c r="D2159" s="2" t="s">
        <v>4754</v>
      </c>
      <c r="E2159" s="2" t="s">
        <v>4755</v>
      </c>
      <c r="F2159" s="2" t="s">
        <v>6185</v>
      </c>
      <c r="G2159" s="2" t="s">
        <v>19</v>
      </c>
      <c r="I2159" s="2">
        <v>6.0</v>
      </c>
      <c r="K2159" s="2" t="s">
        <v>5946</v>
      </c>
      <c r="L2159" s="2"/>
      <c r="M2159" s="2" t="s">
        <v>6186</v>
      </c>
      <c r="N2159" s="2" t="s">
        <v>6187</v>
      </c>
      <c r="O2159" s="2" t="s">
        <v>143</v>
      </c>
      <c r="P2159" s="2"/>
      <c r="Q2159" s="2" t="str">
        <f t="shared" si="15"/>
        <v>Bill Title: Establish a green building income and excise tax credit for the use of certain environmental practices - Bill Description: For legislation to establish a green building income and excise tax credit for the use of certain environmental practices</v>
      </c>
    </row>
    <row r="2160" ht="15.75" customHeight="1">
      <c r="A2160" s="2" t="s">
        <v>5944</v>
      </c>
      <c r="B2160" s="2" t="s">
        <v>5180</v>
      </c>
      <c r="C2160" s="2" t="s">
        <v>4754</v>
      </c>
      <c r="D2160" s="2" t="s">
        <v>4754</v>
      </c>
      <c r="E2160" s="2" t="s">
        <v>4755</v>
      </c>
      <c r="F2160" s="2" t="s">
        <v>6188</v>
      </c>
      <c r="G2160" s="2" t="s">
        <v>19</v>
      </c>
      <c r="I2160" s="2">
        <v>6.0</v>
      </c>
      <c r="K2160" s="2" t="s">
        <v>5946</v>
      </c>
      <c r="L2160" s="2"/>
      <c r="M2160" s="2" t="s">
        <v>6189</v>
      </c>
      <c r="N2160" s="2" t="s">
        <v>6190</v>
      </c>
      <c r="O2160" s="2" t="s">
        <v>89</v>
      </c>
      <c r="P2160" s="2"/>
      <c r="Q2160" s="2" t="str">
        <f t="shared" si="15"/>
        <v>Bill Title: Income tax incentives for the use of biofuel feedstock for heating purposes - Bill Description: Relative to income tax incentives for the use of biofuel feedstock for heating purposes</v>
      </c>
    </row>
    <row r="2161" ht="15.75" customHeight="1">
      <c r="A2161" s="2" t="s">
        <v>5944</v>
      </c>
      <c r="B2161" s="2" t="s">
        <v>5180</v>
      </c>
      <c r="C2161" s="2" t="s">
        <v>4754</v>
      </c>
      <c r="D2161" s="2" t="s">
        <v>4754</v>
      </c>
      <c r="E2161" s="2" t="s">
        <v>4755</v>
      </c>
      <c r="F2161" s="2" t="s">
        <v>6191</v>
      </c>
      <c r="G2161" s="2" t="s">
        <v>19</v>
      </c>
      <c r="I2161" s="2">
        <v>6.0</v>
      </c>
      <c r="K2161" s="2" t="s">
        <v>5946</v>
      </c>
      <c r="L2161" s="2"/>
      <c r="M2161" s="2" t="s">
        <v>6076</v>
      </c>
      <c r="N2161" s="2" t="s">
        <v>6192</v>
      </c>
      <c r="O2161" s="2" t="s">
        <v>332</v>
      </c>
      <c r="P2161" s="2"/>
      <c r="Q2161" s="2" t="str">
        <f t="shared" si="15"/>
        <v>Bill Title: Relative to clarifying property tax exemptions for solar and wind systems - Bill Description: Relative to clarifying property tax exemptions for solar and wind systems (Senate, No. 2160),-- reports that the matter be placed in the Orders of the Day for the next session with amendment substituting a new draft with the same title (Senate, No. 2364).</v>
      </c>
      <c r="S2161" s="2" t="s">
        <v>145</v>
      </c>
    </row>
    <row r="2162" ht="15.75" customHeight="1">
      <c r="A2162" s="2" t="s">
        <v>5944</v>
      </c>
      <c r="B2162" s="2" t="s">
        <v>5180</v>
      </c>
      <c r="C2162" s="2" t="s">
        <v>4754</v>
      </c>
      <c r="D2162" s="2" t="s">
        <v>4754</v>
      </c>
      <c r="E2162" s="2" t="s">
        <v>4755</v>
      </c>
      <c r="F2162" s="2" t="s">
        <v>6193</v>
      </c>
      <c r="G2162" s="2" t="s">
        <v>19</v>
      </c>
      <c r="I2162" s="2">
        <v>6.0</v>
      </c>
      <c r="K2162" s="2" t="s">
        <v>5946</v>
      </c>
      <c r="L2162" s="2"/>
      <c r="M2162" s="2" t="s">
        <v>6132</v>
      </c>
      <c r="N2162" s="2" t="s">
        <v>6194</v>
      </c>
      <c r="O2162" s="2" t="s">
        <v>332</v>
      </c>
      <c r="P2162" s="2"/>
      <c r="Q2162" s="2" t="str">
        <f t="shared" si="15"/>
        <v>Bill Title: Clarifying property tax exemptions for solar and wind systems - Bill Description: Relative to property tax exemptions for solar and wind systems. Revenue.</v>
      </c>
      <c r="S2162" s="2" t="s">
        <v>145</v>
      </c>
    </row>
    <row r="2163" ht="15.75" customHeight="1">
      <c r="A2163" s="2" t="s">
        <v>5944</v>
      </c>
      <c r="B2163" s="2" t="s">
        <v>5180</v>
      </c>
      <c r="C2163" s="2" t="s">
        <v>4754</v>
      </c>
      <c r="D2163" s="2" t="s">
        <v>4754</v>
      </c>
      <c r="E2163" s="2" t="s">
        <v>4755</v>
      </c>
      <c r="F2163" s="2" t="s">
        <v>6195</v>
      </c>
      <c r="G2163" s="2" t="s">
        <v>19</v>
      </c>
      <c r="I2163" s="2">
        <v>5.0</v>
      </c>
      <c r="K2163" s="2" t="s">
        <v>5946</v>
      </c>
      <c r="L2163" s="2"/>
      <c r="M2163" s="2" t="s">
        <v>6196</v>
      </c>
      <c r="N2163" s="2" t="s">
        <v>6197</v>
      </c>
      <c r="O2163" s="2" t="s">
        <v>183</v>
      </c>
      <c r="P2163" s="2"/>
      <c r="Q2163" s="2" t="str">
        <f t="shared" si="15"/>
        <v>Bill Title: Concerning energy efficient improvements - Bill Description: For legislation to establish a residential sustainable energy program. Telecommunications, Utilities and Energy.</v>
      </c>
      <c r="S2163" s="2" t="s">
        <v>145</v>
      </c>
    </row>
    <row r="2164" ht="15.75" customHeight="1">
      <c r="A2164" s="2" t="s">
        <v>5944</v>
      </c>
      <c r="B2164" s="2" t="s">
        <v>5180</v>
      </c>
      <c r="C2164" s="2" t="s">
        <v>4754</v>
      </c>
      <c r="D2164" s="2" t="s">
        <v>4754</v>
      </c>
      <c r="E2164" s="2" t="s">
        <v>4755</v>
      </c>
      <c r="F2164" s="2" t="s">
        <v>6198</v>
      </c>
      <c r="G2164" s="2" t="s">
        <v>19</v>
      </c>
      <c r="I2164" s="2">
        <v>5.0</v>
      </c>
      <c r="K2164" s="2" t="s">
        <v>5946</v>
      </c>
      <c r="L2164" s="2"/>
      <c r="M2164" s="2" t="s">
        <v>6199</v>
      </c>
      <c r="N2164" s="2" t="s">
        <v>6200</v>
      </c>
      <c r="O2164" s="2" t="s">
        <v>6201</v>
      </c>
      <c r="P2164" s="2"/>
      <c r="Q2164" s="2" t="str">
        <f t="shared" si="15"/>
        <v>Bill Title: Relative to the future of heat in the Commonwealth - Bill Description: For legislation relative to the future of heat in the Commonwealth. Telecommunications, Utilities and Energy.</v>
      </c>
      <c r="S2164" s="2" t="s">
        <v>65</v>
      </c>
    </row>
    <row r="2165" ht="15.75" customHeight="1">
      <c r="A2165" s="2" t="s">
        <v>5944</v>
      </c>
      <c r="B2165" s="2" t="s">
        <v>5180</v>
      </c>
      <c r="C2165" s="2" t="s">
        <v>4754</v>
      </c>
      <c r="D2165" s="2" t="s">
        <v>4754</v>
      </c>
      <c r="E2165" s="2" t="s">
        <v>4755</v>
      </c>
      <c r="F2165" s="2" t="s">
        <v>6202</v>
      </c>
      <c r="G2165" s="2" t="s">
        <v>19</v>
      </c>
      <c r="I2165" s="2">
        <v>5.0</v>
      </c>
      <c r="K2165" s="2" t="s">
        <v>5946</v>
      </c>
      <c r="L2165" s="2"/>
      <c r="M2165" s="2" t="s">
        <v>6023</v>
      </c>
      <c r="N2165" s="2" t="s">
        <v>6203</v>
      </c>
      <c r="O2165" s="2" t="s">
        <v>35</v>
      </c>
      <c r="P2165" s="2"/>
      <c r="Q2165" s="2" t="str">
        <f t="shared" si="15"/>
        <v>Bill Title: Relative to renewable energy certificates - Bill Description: Relative to renewable energy certificates. Telecommunications, Utilities and Energy.</v>
      </c>
      <c r="S2165" s="2" t="s">
        <v>44</v>
      </c>
    </row>
    <row r="2166" ht="15.75" customHeight="1">
      <c r="A2166" s="2" t="s">
        <v>5944</v>
      </c>
      <c r="B2166" s="2" t="s">
        <v>5180</v>
      </c>
      <c r="C2166" s="2" t="s">
        <v>4754</v>
      </c>
      <c r="D2166" s="2" t="s">
        <v>4754</v>
      </c>
      <c r="E2166" s="2" t="s">
        <v>4755</v>
      </c>
      <c r="F2166" s="2" t="s">
        <v>6204</v>
      </c>
      <c r="G2166" s="2" t="s">
        <v>19</v>
      </c>
      <c r="I2166" s="2">
        <v>5.0</v>
      </c>
      <c r="K2166" s="2" t="s">
        <v>5946</v>
      </c>
      <c r="L2166" s="2"/>
      <c r="M2166" s="2" t="s">
        <v>6205</v>
      </c>
      <c r="N2166" s="2" t="s">
        <v>6206</v>
      </c>
      <c r="O2166" s="2" t="s">
        <v>35</v>
      </c>
      <c r="P2166" s="2"/>
      <c r="Q2166" s="2" t="str">
        <f t="shared" si="15"/>
        <v>Bill Title: Relative to federally regulated renewable energy facilities - Bill Description: For legislation relative to federally regulated renewable energy facilities. Environment, Natural Resources and Agriculture.</v>
      </c>
      <c r="S2166" s="2" t="s">
        <v>44</v>
      </c>
    </row>
    <row r="2167" ht="15.75" customHeight="1">
      <c r="A2167" s="2" t="s">
        <v>5944</v>
      </c>
      <c r="B2167" s="2" t="s">
        <v>5180</v>
      </c>
      <c r="C2167" s="2" t="s">
        <v>4754</v>
      </c>
      <c r="D2167" s="2" t="s">
        <v>4754</v>
      </c>
      <c r="E2167" s="2" t="s">
        <v>4755</v>
      </c>
      <c r="F2167" s="2" t="s">
        <v>6207</v>
      </c>
      <c r="G2167" s="2" t="s">
        <v>19</v>
      </c>
      <c r="I2167" s="2">
        <v>5.0</v>
      </c>
      <c r="K2167" s="2" t="s">
        <v>5946</v>
      </c>
      <c r="L2167" s="2"/>
      <c r="M2167" s="2" t="s">
        <v>6023</v>
      </c>
      <c r="N2167" s="2" t="s">
        <v>6203</v>
      </c>
      <c r="O2167" s="2" t="s">
        <v>35</v>
      </c>
      <c r="P2167" s="2"/>
      <c r="Q2167" s="2" t="str">
        <f t="shared" si="15"/>
        <v>Bill Title: Relative to renewable energy certificates - Bill Description: Relative to renewable energy certificates. Telecommunications, Utilities and Energy.</v>
      </c>
      <c r="S2167" s="2" t="s">
        <v>44</v>
      </c>
    </row>
    <row r="2168" ht="15.75" customHeight="1">
      <c r="A2168" s="2" t="s">
        <v>5944</v>
      </c>
      <c r="B2168" s="2" t="s">
        <v>5180</v>
      </c>
      <c r="C2168" s="2" t="s">
        <v>4754</v>
      </c>
      <c r="D2168" s="2" t="s">
        <v>4754</v>
      </c>
      <c r="E2168" s="2" t="s">
        <v>4755</v>
      </c>
      <c r="F2168" s="2" t="s">
        <v>6208</v>
      </c>
      <c r="G2168" s="2" t="s">
        <v>19</v>
      </c>
      <c r="I2168" s="2">
        <v>5.0</v>
      </c>
      <c r="K2168" s="2" t="s">
        <v>5946</v>
      </c>
      <c r="L2168" s="2"/>
      <c r="M2168" s="2" t="s">
        <v>6209</v>
      </c>
      <c r="N2168" s="2" t="s">
        <v>6210</v>
      </c>
      <c r="O2168" s="2" t="s">
        <v>3196</v>
      </c>
      <c r="P2168" s="2"/>
      <c r="Q2168" s="2" t="str">
        <f t="shared" si="15"/>
        <v>Bill Title: Relative to protecting the solvency of the Massachusetts UI system - Bill Description: For legislation to repeal the recent extension of unemployment insurance benefits to locked-out workers at electric and gas companies. Labor and Workforce Development.</v>
      </c>
      <c r="S2168" s="2" t="s">
        <v>65</v>
      </c>
    </row>
    <row r="2169" ht="15.75" customHeight="1">
      <c r="A2169" s="2" t="s">
        <v>5944</v>
      </c>
      <c r="B2169" s="2" t="s">
        <v>5180</v>
      </c>
      <c r="C2169" s="2" t="s">
        <v>4754</v>
      </c>
      <c r="D2169" s="2" t="s">
        <v>4754</v>
      </c>
      <c r="E2169" s="2" t="s">
        <v>4755</v>
      </c>
      <c r="F2169" s="2" t="s">
        <v>6211</v>
      </c>
      <c r="G2169" s="2" t="s">
        <v>19</v>
      </c>
      <c r="I2169" s="2">
        <v>5.0</v>
      </c>
      <c r="K2169" s="2" t="s">
        <v>5946</v>
      </c>
      <c r="L2169" s="2"/>
      <c r="M2169" s="2" t="s">
        <v>6212</v>
      </c>
      <c r="N2169" s="2" t="s">
        <v>6213</v>
      </c>
      <c r="O2169" s="2" t="s">
        <v>504</v>
      </c>
      <c r="P2169" s="2"/>
      <c r="Q2169" s="2" t="str">
        <f t="shared" si="15"/>
        <v>Bill Title: The granting of tax credits for certain persons engaged in the production of cellulosic biofuels in the Commonwealth - Bill Description: Relative to the granting of tax credits for certain persons engaged in the production of cellulosic biofuels in the Commonwealth</v>
      </c>
    </row>
    <row r="2170" ht="15.75" customHeight="1">
      <c r="A2170" s="2" t="s">
        <v>5944</v>
      </c>
      <c r="B2170" s="2" t="s">
        <v>5180</v>
      </c>
      <c r="C2170" s="2" t="s">
        <v>4754</v>
      </c>
      <c r="D2170" s="2" t="s">
        <v>4754</v>
      </c>
      <c r="E2170" s="2" t="s">
        <v>4755</v>
      </c>
      <c r="F2170" s="2" t="s">
        <v>6214</v>
      </c>
      <c r="G2170" s="2" t="s">
        <v>19</v>
      </c>
      <c r="I2170" s="2">
        <v>5.0</v>
      </c>
      <c r="K2170" s="2" t="s">
        <v>5946</v>
      </c>
      <c r="L2170" s="2"/>
      <c r="M2170" s="2" t="s">
        <v>6215</v>
      </c>
      <c r="N2170" s="2" t="s">
        <v>6216</v>
      </c>
      <c r="O2170" s="2" t="s">
        <v>117</v>
      </c>
      <c r="P2170" s="2"/>
      <c r="Q2170" s="2" t="str">
        <f t="shared" si="15"/>
        <v>Bill Title: RELATIVE TO NUCLEAR REACTORS; MONITORING AND SURVEILLANCE; CHARGES AND ASSESSMENTS . - Bill Description: The monitoring of radiation levels from nuclear power plants by the Department of Public Health</v>
      </c>
    </row>
    <row r="2171" ht="15.75" customHeight="1">
      <c r="A2171" s="2" t="s">
        <v>5944</v>
      </c>
      <c r="B2171" s="2" t="s">
        <v>5180</v>
      </c>
      <c r="C2171" s="2" t="s">
        <v>4754</v>
      </c>
      <c r="D2171" s="2" t="s">
        <v>4754</v>
      </c>
      <c r="E2171" s="2" t="s">
        <v>4755</v>
      </c>
      <c r="F2171" s="2" t="s">
        <v>6217</v>
      </c>
      <c r="G2171" s="2" t="s">
        <v>19</v>
      </c>
      <c r="I2171" s="2">
        <v>5.0</v>
      </c>
      <c r="K2171" s="2" t="s">
        <v>5946</v>
      </c>
      <c r="L2171" s="2"/>
      <c r="M2171" s="2" t="s">
        <v>6076</v>
      </c>
      <c r="N2171" s="2" t="s">
        <v>6133</v>
      </c>
      <c r="O2171" s="2" t="s">
        <v>332</v>
      </c>
      <c r="P2171" s="2"/>
      <c r="Q2171" s="2" t="str">
        <f t="shared" si="15"/>
        <v>Bill Title: Relative to clarifying property tax exemptions for solar and wind systems - Bill Description: Relative to clarifying property tax exemptions for solar and wind systems. Revenue.</v>
      </c>
      <c r="S2171" s="2" t="s">
        <v>145</v>
      </c>
    </row>
    <row r="2172" ht="15.75" customHeight="1">
      <c r="A2172" s="2" t="s">
        <v>5944</v>
      </c>
      <c r="B2172" s="2" t="s">
        <v>5180</v>
      </c>
      <c r="C2172" s="2" t="s">
        <v>4754</v>
      </c>
      <c r="D2172" s="2" t="s">
        <v>4754</v>
      </c>
      <c r="E2172" s="2" t="s">
        <v>4755</v>
      </c>
      <c r="F2172" s="2" t="s">
        <v>6218</v>
      </c>
      <c r="G2172" s="2" t="s">
        <v>19</v>
      </c>
      <c r="I2172" s="2">
        <v>4.0</v>
      </c>
      <c r="K2172" s="2" t="s">
        <v>5946</v>
      </c>
      <c r="L2172" s="2"/>
      <c r="M2172" s="2" t="s">
        <v>5004</v>
      </c>
      <c r="N2172" s="2" t="s">
        <v>6219</v>
      </c>
      <c r="O2172" s="2" t="s">
        <v>1279</v>
      </c>
      <c r="P2172" s="2"/>
      <c r="Q2172" s="2" t="str">
        <f t="shared" si="15"/>
        <v>Bill Title: Relative to monthly minimum reliability contributions - Bill Description: For legislation relative to monthly minimum reliability contributions. Telecommunications, Utilities and Energy.</v>
      </c>
    </row>
    <row r="2173" ht="15.75" customHeight="1">
      <c r="A2173" s="2" t="s">
        <v>5944</v>
      </c>
      <c r="B2173" s="2" t="s">
        <v>5180</v>
      </c>
      <c r="C2173" s="2" t="s">
        <v>4754</v>
      </c>
      <c r="D2173" s="2" t="s">
        <v>4754</v>
      </c>
      <c r="E2173" s="2" t="s">
        <v>4755</v>
      </c>
      <c r="F2173" s="2" t="s">
        <v>6220</v>
      </c>
      <c r="G2173" s="2" t="s">
        <v>19</v>
      </c>
      <c r="I2173" s="2">
        <v>4.0</v>
      </c>
      <c r="K2173" s="2" t="s">
        <v>5946</v>
      </c>
      <c r="L2173" s="2"/>
      <c r="M2173" s="2" t="s">
        <v>6205</v>
      </c>
      <c r="N2173" s="2" t="s">
        <v>6221</v>
      </c>
      <c r="O2173" s="2" t="s">
        <v>35</v>
      </c>
      <c r="P2173" s="2"/>
      <c r="Q2173" s="2" t="str">
        <f t="shared" si="15"/>
        <v>Bill Title: Relative to federally regulated renewable energy facilities - Bill Description: Relative to certain federally regulated renewable energy facilities. Environment, Natural Resources and Agriculture.</v>
      </c>
      <c r="S2173" s="2" t="s">
        <v>31</v>
      </c>
    </row>
    <row r="2174" ht="15.75" customHeight="1">
      <c r="A2174" s="2" t="s">
        <v>5944</v>
      </c>
      <c r="B2174" s="2" t="s">
        <v>5180</v>
      </c>
      <c r="C2174" s="2" t="s">
        <v>4754</v>
      </c>
      <c r="D2174" s="2" t="s">
        <v>4754</v>
      </c>
      <c r="E2174" s="2" t="s">
        <v>4755</v>
      </c>
      <c r="F2174" s="2" t="s">
        <v>6222</v>
      </c>
      <c r="G2174" s="2" t="s">
        <v>19</v>
      </c>
      <c r="I2174" s="2">
        <v>4.0</v>
      </c>
      <c r="K2174" s="2" t="s">
        <v>5946</v>
      </c>
      <c r="L2174" s="2"/>
      <c r="M2174" s="2" t="s">
        <v>6223</v>
      </c>
      <c r="N2174" s="2" t="s">
        <v>6224</v>
      </c>
      <c r="O2174" s="2" t="s">
        <v>290</v>
      </c>
      <c r="P2174" s="2"/>
      <c r="Q2174" s="2" t="str">
        <f t="shared" si="15"/>
        <v>Bill Title: To reduce energy burdens and increase competitiveness in the Commonwealth - Bill Description: For legislation relative to energy burdens. State Administration and Regulatory Oversight.</v>
      </c>
      <c r="S2174" s="2" t="s">
        <v>287</v>
      </c>
    </row>
    <row r="2175" ht="15.75" customHeight="1">
      <c r="A2175" s="2" t="s">
        <v>5944</v>
      </c>
      <c r="B2175" s="2" t="s">
        <v>5180</v>
      </c>
      <c r="C2175" s="2" t="s">
        <v>4754</v>
      </c>
      <c r="D2175" s="2" t="s">
        <v>4754</v>
      </c>
      <c r="E2175" s="2" t="s">
        <v>4755</v>
      </c>
      <c r="F2175" s="2" t="s">
        <v>6225</v>
      </c>
      <c r="G2175" s="2" t="s">
        <v>19</v>
      </c>
      <c r="I2175" s="2">
        <v>4.0</v>
      </c>
      <c r="K2175" s="2" t="s">
        <v>5946</v>
      </c>
      <c r="L2175" s="2"/>
      <c r="M2175" s="2" t="s">
        <v>6226</v>
      </c>
      <c r="N2175" s="2" t="s">
        <v>6227</v>
      </c>
      <c r="O2175" s="2" t="s">
        <v>704</v>
      </c>
      <c r="P2175" s="2"/>
      <c r="Q2175" s="2" t="str">
        <f t="shared" si="15"/>
        <v>Bill Title: Regulate the transporting of oil fuel - Bill Description: For legislation to regulate the transporting of oil fuel</v>
      </c>
    </row>
    <row r="2176" ht="15.75" customHeight="1">
      <c r="A2176" s="2" t="s">
        <v>5944</v>
      </c>
      <c r="B2176" s="2" t="s">
        <v>5180</v>
      </c>
      <c r="C2176" s="2" t="s">
        <v>4754</v>
      </c>
      <c r="D2176" s="2" t="s">
        <v>4754</v>
      </c>
      <c r="E2176" s="2" t="s">
        <v>4755</v>
      </c>
      <c r="F2176" s="2" t="s">
        <v>6228</v>
      </c>
      <c r="G2176" s="2" t="s">
        <v>19</v>
      </c>
      <c r="I2176" s="2">
        <v>4.0</v>
      </c>
      <c r="K2176" s="2" t="s">
        <v>5946</v>
      </c>
      <c r="L2176" s="2"/>
      <c r="M2176" s="2" t="s">
        <v>6229</v>
      </c>
      <c r="N2176" s="2" t="s">
        <v>6230</v>
      </c>
      <c r="O2176" s="2" t="s">
        <v>183</v>
      </c>
      <c r="P2176" s="2"/>
      <c r="Q2176" s="2" t="str">
        <f t="shared" si="15"/>
        <v>Bill Title: Provide a tax credit for expenditures on energy efficient technologies - Bill Description: For legislation to provide a tax credit for expenditures on energy efficient technologies</v>
      </c>
    </row>
    <row r="2177" ht="15.75" customHeight="1">
      <c r="A2177" s="2" t="s">
        <v>5944</v>
      </c>
      <c r="B2177" s="2" t="s">
        <v>5180</v>
      </c>
      <c r="C2177" s="2" t="s">
        <v>4754</v>
      </c>
      <c r="D2177" s="2" t="s">
        <v>4754</v>
      </c>
      <c r="E2177" s="2" t="s">
        <v>4755</v>
      </c>
      <c r="F2177" s="2" t="s">
        <v>6231</v>
      </c>
      <c r="G2177" s="2" t="s">
        <v>19</v>
      </c>
      <c r="I2177" s="2">
        <v>4.0</v>
      </c>
      <c r="K2177" s="2" t="s">
        <v>5946</v>
      </c>
      <c r="L2177" s="2"/>
      <c r="M2177" s="2" t="s">
        <v>6232</v>
      </c>
      <c r="N2177" s="2" t="s">
        <v>6232</v>
      </c>
      <c r="O2177" s="2" t="s">
        <v>39</v>
      </c>
      <c r="P2177" s="2"/>
      <c r="Q2177" s="2" t="str">
        <f t="shared" si="15"/>
        <v>Bill Title: For legislation relative to uniform hazardous material transportation procedures - Bill Description: For legislation relative to uniform hazardous material transportation procedures</v>
      </c>
    </row>
    <row r="2178" ht="15.75" customHeight="1">
      <c r="A2178" s="2" t="s">
        <v>5944</v>
      </c>
      <c r="B2178" s="2" t="s">
        <v>5180</v>
      </c>
      <c r="C2178" s="2" t="s">
        <v>4754</v>
      </c>
      <c r="D2178" s="2" t="s">
        <v>4754</v>
      </c>
      <c r="E2178" s="2" t="s">
        <v>4755</v>
      </c>
      <c r="F2178" s="2" t="s">
        <v>6233</v>
      </c>
      <c r="G2178" s="2" t="s">
        <v>19</v>
      </c>
      <c r="I2178" s="2">
        <v>4.0</v>
      </c>
      <c r="K2178" s="2" t="s">
        <v>5946</v>
      </c>
      <c r="L2178" s="2"/>
      <c r="M2178" s="2" t="s">
        <v>6234</v>
      </c>
      <c r="N2178" s="2" t="s">
        <v>5832</v>
      </c>
      <c r="O2178" s="2" t="s">
        <v>29</v>
      </c>
      <c r="P2178" s="2"/>
      <c r="Q2178" s="2" t="str">
        <f t="shared" si="15"/>
        <v>Bill Title: Increasing nuclear power plant protections to a twenty mile radius - Bill Description: For legislation to increase power plant safety preparedness by the Department of Public Health to twenty miles. Public Health.</v>
      </c>
      <c r="S2178" s="2" t="s">
        <v>25</v>
      </c>
    </row>
    <row r="2179" ht="15.75" customHeight="1">
      <c r="A2179" s="2" t="s">
        <v>5944</v>
      </c>
      <c r="B2179" s="2" t="s">
        <v>5180</v>
      </c>
      <c r="C2179" s="2" t="s">
        <v>4754</v>
      </c>
      <c r="D2179" s="2" t="s">
        <v>4754</v>
      </c>
      <c r="E2179" s="2" t="s">
        <v>4755</v>
      </c>
      <c r="F2179" s="2" t="s">
        <v>6235</v>
      </c>
      <c r="G2179" s="2" t="s">
        <v>19</v>
      </c>
      <c r="I2179" s="2">
        <v>4.0</v>
      </c>
      <c r="K2179" s="2" t="s">
        <v>5946</v>
      </c>
      <c r="L2179" s="2"/>
      <c r="M2179" s="2" t="s">
        <v>6076</v>
      </c>
      <c r="N2179" s="2" t="s">
        <v>6076</v>
      </c>
      <c r="O2179" s="2" t="s">
        <v>332</v>
      </c>
      <c r="P2179" s="2"/>
      <c r="Q2179" s="2" t="str">
        <f t="shared" si="15"/>
        <v>Bill Title: Relative to clarifying property tax exemptions for solar and wind systems - Bill Description: Relative to clarifying property tax exemptions for solar and wind systems</v>
      </c>
      <c r="S2179" s="2" t="s">
        <v>145</v>
      </c>
    </row>
    <row r="2180" ht="15.75" customHeight="1">
      <c r="A2180" s="2" t="s">
        <v>5944</v>
      </c>
      <c r="B2180" s="2" t="s">
        <v>5180</v>
      </c>
      <c r="C2180" s="2" t="s">
        <v>4754</v>
      </c>
      <c r="D2180" s="2" t="s">
        <v>4754</v>
      </c>
      <c r="E2180" s="2" t="s">
        <v>4755</v>
      </c>
      <c r="F2180" s="2" t="s">
        <v>6236</v>
      </c>
      <c r="G2180" s="2" t="s">
        <v>19</v>
      </c>
      <c r="I2180" s="2">
        <v>4.0</v>
      </c>
      <c r="K2180" s="2" t="s">
        <v>5946</v>
      </c>
      <c r="L2180" s="2"/>
      <c r="M2180" s="2" t="s">
        <v>6076</v>
      </c>
      <c r="N2180" s="2" t="s">
        <v>6237</v>
      </c>
      <c r="O2180" s="2" t="s">
        <v>332</v>
      </c>
      <c r="P2180" s="2"/>
      <c r="Q2180" s="2" t="str">
        <f t="shared" si="15"/>
        <v>Bill Title: Relative to clarifying property tax exemptions for solar and wind systems - Bill Description: For legislationfor legislation relative to solar and wind property tax exemptions,- reports the accompanying bill (Senate, No. 2160).</v>
      </c>
      <c r="S2180" s="2" t="s">
        <v>145</v>
      </c>
    </row>
    <row r="2181" ht="15.75" customHeight="1">
      <c r="A2181" s="2" t="s">
        <v>5944</v>
      </c>
      <c r="B2181" s="2" t="s">
        <v>5180</v>
      </c>
      <c r="C2181" s="2" t="s">
        <v>4754</v>
      </c>
      <c r="D2181" s="2" t="s">
        <v>4754</v>
      </c>
      <c r="E2181" s="2" t="s">
        <v>4755</v>
      </c>
      <c r="F2181" s="2" t="s">
        <v>6238</v>
      </c>
      <c r="G2181" s="2" t="s">
        <v>19</v>
      </c>
      <c r="I2181" s="2">
        <v>4.0</v>
      </c>
      <c r="K2181" s="2" t="s">
        <v>5946</v>
      </c>
      <c r="L2181" s="2"/>
      <c r="M2181" s="2" t="s">
        <v>6234</v>
      </c>
      <c r="N2181" s="2" t="s">
        <v>6239</v>
      </c>
      <c r="O2181" s="2" t="s">
        <v>29</v>
      </c>
      <c r="P2181" s="2"/>
      <c r="Q2181" s="2" t="str">
        <f t="shared" si="15"/>
        <v>Bill Title: Increasing nuclear power plant protections to a twenty mile radius - Bill Description: For legislation to increase power plant safety preparedness by the Department of Public Health to twenty miles . Public Health.</v>
      </c>
      <c r="S2181" s="2" t="s">
        <v>31</v>
      </c>
    </row>
    <row r="2182" ht="15.75" customHeight="1">
      <c r="A2182" s="2" t="s">
        <v>5944</v>
      </c>
      <c r="B2182" s="2" t="s">
        <v>5180</v>
      </c>
      <c r="C2182" s="2" t="s">
        <v>4754</v>
      </c>
      <c r="D2182" s="2" t="s">
        <v>4754</v>
      </c>
      <c r="E2182" s="2" t="s">
        <v>4755</v>
      </c>
      <c r="F2182" s="2" t="s">
        <v>6240</v>
      </c>
      <c r="G2182" s="2" t="s">
        <v>19</v>
      </c>
      <c r="I2182" s="2">
        <v>3.0</v>
      </c>
      <c r="K2182" s="2" t="s">
        <v>5946</v>
      </c>
      <c r="L2182" s="2"/>
      <c r="M2182" s="2" t="s">
        <v>6241</v>
      </c>
      <c r="N2182" s="2" t="s">
        <v>6242</v>
      </c>
      <c r="O2182" s="2" t="s">
        <v>89</v>
      </c>
      <c r="P2182" s="2"/>
      <c r="Q2182" s="2" t="str">
        <f t="shared" si="15"/>
        <v>Bill Title: Require that certain taxicabs be hybrid or alternative fuel vehicles - Bill Description: For legislation to require that certain taxicabs be hybrid or alternative fuel vehicles</v>
      </c>
    </row>
    <row r="2183" ht="15.75" customHeight="1">
      <c r="A2183" s="2" t="s">
        <v>5944</v>
      </c>
      <c r="B2183" s="2" t="s">
        <v>5180</v>
      </c>
      <c r="C2183" s="2" t="s">
        <v>4754</v>
      </c>
      <c r="D2183" s="2" t="s">
        <v>4754</v>
      </c>
      <c r="E2183" s="2" t="s">
        <v>4755</v>
      </c>
      <c r="F2183" s="2" t="s">
        <v>6243</v>
      </c>
      <c r="G2183" s="2" t="s">
        <v>19</v>
      </c>
      <c r="I2183" s="2">
        <v>3.0</v>
      </c>
      <c r="K2183" s="2" t="s">
        <v>5946</v>
      </c>
      <c r="L2183" s="2"/>
      <c r="M2183" s="2" t="s">
        <v>6244</v>
      </c>
      <c r="N2183" s="2" t="s">
        <v>6245</v>
      </c>
      <c r="O2183" s="2" t="s">
        <v>332</v>
      </c>
      <c r="P2183" s="2"/>
      <c r="Q2183" s="2" t="str">
        <f t="shared" si="15"/>
        <v>Bill Title: Clarifying the local taxation of clean energy producing property - Bill Description: For legislation to clarify the local taxation of clean energy producing property. Revenue.</v>
      </c>
      <c r="S2183" s="2" t="s">
        <v>145</v>
      </c>
    </row>
    <row r="2184" ht="15.75" customHeight="1">
      <c r="A2184" s="2" t="s">
        <v>5944</v>
      </c>
      <c r="B2184" s="2" t="s">
        <v>5180</v>
      </c>
      <c r="C2184" s="2" t="s">
        <v>4754</v>
      </c>
      <c r="D2184" s="2" t="s">
        <v>4754</v>
      </c>
      <c r="E2184" s="2" t="s">
        <v>4755</v>
      </c>
      <c r="F2184" s="2" t="s">
        <v>6246</v>
      </c>
      <c r="G2184" s="2" t="s">
        <v>19</v>
      </c>
      <c r="I2184" s="2">
        <v>2.0</v>
      </c>
      <c r="K2184" s="2" t="s">
        <v>5946</v>
      </c>
      <c r="L2184" s="2"/>
      <c r="M2184" s="2" t="s">
        <v>5883</v>
      </c>
      <c r="N2184" s="2" t="s">
        <v>6247</v>
      </c>
      <c r="O2184" s="2" t="s">
        <v>29</v>
      </c>
      <c r="P2184" s="2"/>
      <c r="Q2184" s="2" t="str">
        <f t="shared" si="15"/>
        <v>Bill Title: Relative to emergency planning - Bill Description: For legislation to direct the Massachusetts Emergency Management Agency to assess and report on the preparedness plans for a radiological accident at the Pilgrim Nuclear Power Station and the Seabrook Nuclear Power Plant. Public Safety and Homeland Security.</v>
      </c>
    </row>
    <row r="2185" ht="15.75" customHeight="1">
      <c r="A2185" s="2" t="s">
        <v>6248</v>
      </c>
      <c r="B2185" s="2" t="s">
        <v>4753</v>
      </c>
      <c r="C2185" s="2" t="s">
        <v>4754</v>
      </c>
      <c r="D2185" s="2" t="s">
        <v>4754</v>
      </c>
      <c r="E2185" s="2" t="s">
        <v>4755</v>
      </c>
      <c r="F2185" s="2" t="s">
        <v>6249</v>
      </c>
      <c r="G2185" s="2" t="s">
        <v>19</v>
      </c>
      <c r="I2185" s="2">
        <v>23.0</v>
      </c>
      <c r="K2185" s="2" t="s">
        <v>6250</v>
      </c>
      <c r="L2185" s="2"/>
      <c r="M2185" s="2" t="s">
        <v>5392</v>
      </c>
      <c r="N2185" s="2" t="s">
        <v>4774</v>
      </c>
      <c r="O2185" s="2" t="s">
        <v>512</v>
      </c>
      <c r="P2185" s="2"/>
      <c r="Q2185" s="2" t="str">
        <f t="shared" si="15"/>
        <v>Bill Title: Combating climate change - Bill Description: For legislation to combat climate change. Telecommunications, Utilities and Energy.</v>
      </c>
      <c r="S2185" s="2" t="s">
        <v>172</v>
      </c>
    </row>
    <row r="2186" ht="15.75" customHeight="1">
      <c r="A2186" s="2" t="s">
        <v>6248</v>
      </c>
      <c r="B2186" s="2" t="s">
        <v>4753</v>
      </c>
      <c r="C2186" s="2" t="s">
        <v>4754</v>
      </c>
      <c r="D2186" s="2" t="s">
        <v>4754</v>
      </c>
      <c r="E2186" s="2" t="s">
        <v>4755</v>
      </c>
      <c r="F2186" s="2" t="s">
        <v>6251</v>
      </c>
      <c r="G2186" s="2" t="s">
        <v>19</v>
      </c>
      <c r="I2186" s="2">
        <v>21.0</v>
      </c>
      <c r="K2186" s="2" t="s">
        <v>6250</v>
      </c>
      <c r="L2186" s="2"/>
      <c r="M2186" s="2" t="s">
        <v>6252</v>
      </c>
      <c r="N2186" s="2" t="s">
        <v>6253</v>
      </c>
      <c r="O2186" s="2" t="s">
        <v>496</v>
      </c>
      <c r="P2186" s="2"/>
      <c r="Q2186" s="2" t="str">
        <f t="shared" si="15"/>
        <v>Bill Title: Regulating pipelines - Bill Description: For legislation to regulate pipelines. Telecommunications, Utilities and Energy.</v>
      </c>
      <c r="S2186" s="2" t="s">
        <v>31</v>
      </c>
    </row>
    <row r="2187" ht="15.75" customHeight="1">
      <c r="A2187" s="2" t="s">
        <v>6248</v>
      </c>
      <c r="B2187" s="2" t="s">
        <v>4753</v>
      </c>
      <c r="C2187" s="2" t="s">
        <v>4754</v>
      </c>
      <c r="D2187" s="2" t="s">
        <v>4754</v>
      </c>
      <c r="E2187" s="2" t="s">
        <v>4755</v>
      </c>
      <c r="F2187" s="2" t="s">
        <v>6254</v>
      </c>
      <c r="G2187" s="2" t="s">
        <v>19</v>
      </c>
      <c r="I2187" s="2">
        <v>21.0</v>
      </c>
      <c r="K2187" s="2" t="s">
        <v>6250</v>
      </c>
      <c r="L2187" s="2"/>
      <c r="M2187" s="2" t="s">
        <v>6255</v>
      </c>
      <c r="N2187" s="2" t="s">
        <v>4802</v>
      </c>
      <c r="O2187" s="2" t="s">
        <v>72</v>
      </c>
      <c r="P2187" s="2"/>
      <c r="Q2187" s="2" t="str">
        <f t="shared" si="15"/>
        <v>Bill Title: To protect our environment and lower our carbon footprint - Bill Description: For legislation to protect our environment and reduce the carbon footprint of the commonwealth. Telecommunications, Utilities and Energy.</v>
      </c>
      <c r="S2187" s="2" t="s">
        <v>172</v>
      </c>
    </row>
    <row r="2188" ht="15.75" customHeight="1">
      <c r="A2188" s="2" t="s">
        <v>6248</v>
      </c>
      <c r="B2188" s="2" t="s">
        <v>4753</v>
      </c>
      <c r="C2188" s="2" t="s">
        <v>4754</v>
      </c>
      <c r="D2188" s="2" t="s">
        <v>4754</v>
      </c>
      <c r="E2188" s="2" t="s">
        <v>4755</v>
      </c>
      <c r="F2188" s="2" t="s">
        <v>6256</v>
      </c>
      <c r="G2188" s="2" t="s">
        <v>19</v>
      </c>
      <c r="I2188" s="2">
        <v>19.0</v>
      </c>
      <c r="K2188" s="2" t="s">
        <v>6250</v>
      </c>
      <c r="L2188" s="2"/>
      <c r="M2188" s="2" t="s">
        <v>6257</v>
      </c>
      <c r="N2188" s="2" t="s">
        <v>6258</v>
      </c>
      <c r="O2188" s="2" t="s">
        <v>427</v>
      </c>
      <c r="P2188" s="2"/>
      <c r="Q2188" s="2" t="str">
        <f t="shared" si="15"/>
        <v>Bill Title: To regulate hydraulic fracturing - Bill Description: For legislation to further regulate the use of hydraulic fracturing to stimulate the extraction of natural gas. Environment, Natural Resources and Agriculture.</v>
      </c>
      <c r="S2188" s="2" t="s">
        <v>368</v>
      </c>
    </row>
    <row r="2189" ht="15.75" customHeight="1">
      <c r="A2189" s="2" t="s">
        <v>6248</v>
      </c>
      <c r="B2189" s="2" t="s">
        <v>4753</v>
      </c>
      <c r="C2189" s="2" t="s">
        <v>4754</v>
      </c>
      <c r="D2189" s="2" t="s">
        <v>4754</v>
      </c>
      <c r="E2189" s="2" t="s">
        <v>4755</v>
      </c>
      <c r="F2189" s="2" t="s">
        <v>6259</v>
      </c>
      <c r="G2189" s="2" t="s">
        <v>19</v>
      </c>
      <c r="I2189" s="2">
        <v>19.0</v>
      </c>
      <c r="K2189" s="2" t="s">
        <v>6250</v>
      </c>
      <c r="L2189" s="2"/>
      <c r="M2189" s="2" t="s">
        <v>6260</v>
      </c>
      <c r="N2189" s="2" t="s">
        <v>6261</v>
      </c>
      <c r="O2189" s="2" t="s">
        <v>23</v>
      </c>
      <c r="P2189" s="2"/>
      <c r="Q2189" s="2" t="str">
        <f t="shared" si="15"/>
        <v>Bill Title: Protecting ratepayers from gas pipeline expansion costs - Bill Description: For legislation to prohibit companies from charging ratepayers for the construction or expansion of interstate gas infrastructure. Telecommunications, Utilities and Energy.</v>
      </c>
      <c r="S2189" s="2" t="s">
        <v>31</v>
      </c>
    </row>
    <row r="2190" ht="15.75" customHeight="1">
      <c r="A2190" s="2" t="s">
        <v>6248</v>
      </c>
      <c r="B2190" s="2" t="s">
        <v>4753</v>
      </c>
      <c r="C2190" s="2" t="s">
        <v>4754</v>
      </c>
      <c r="D2190" s="2" t="s">
        <v>4754</v>
      </c>
      <c r="E2190" s="2" t="s">
        <v>4755</v>
      </c>
      <c r="F2190" s="2" t="s">
        <v>6262</v>
      </c>
      <c r="G2190" s="2" t="s">
        <v>19</v>
      </c>
      <c r="I2190" s="2">
        <v>18.0</v>
      </c>
      <c r="K2190" s="2" t="s">
        <v>6250</v>
      </c>
      <c r="L2190" s="2"/>
      <c r="M2190" s="2" t="s">
        <v>6263</v>
      </c>
      <c r="N2190" s="2" t="s">
        <v>4802</v>
      </c>
      <c r="O2190" s="2" t="s">
        <v>72</v>
      </c>
      <c r="P2190" s="2"/>
      <c r="Q2190" s="2" t="str">
        <f t="shared" si="15"/>
        <v>Bill Title: To protect our environment and reduce the carbon footprint of the commonwealth - Bill Description: For legislation to protect our environment and reduce the carbon footprint of the commonwealth. Telecommunications, Utilities and Energy.</v>
      </c>
      <c r="S2190" s="2" t="s">
        <v>172</v>
      </c>
    </row>
    <row r="2191" ht="15.75" customHeight="1">
      <c r="A2191" s="2" t="s">
        <v>6248</v>
      </c>
      <c r="B2191" s="2" t="s">
        <v>4753</v>
      </c>
      <c r="C2191" s="2" t="s">
        <v>4754</v>
      </c>
      <c r="D2191" s="2" t="s">
        <v>4754</v>
      </c>
      <c r="E2191" s="2" t="s">
        <v>4755</v>
      </c>
      <c r="F2191" s="2" t="s">
        <v>6264</v>
      </c>
      <c r="G2191" s="2" t="s">
        <v>19</v>
      </c>
      <c r="I2191" s="2">
        <v>18.0</v>
      </c>
      <c r="K2191" s="2" t="s">
        <v>6250</v>
      </c>
      <c r="L2191" s="2"/>
      <c r="M2191" s="2" t="s">
        <v>5532</v>
      </c>
      <c r="N2191" s="2" t="s">
        <v>6265</v>
      </c>
      <c r="O2191" s="2" t="s">
        <v>496</v>
      </c>
      <c r="P2191" s="2"/>
      <c r="Q2191" s="2" t="str">
        <f t="shared" si="15"/>
        <v>Bill Title: Relative to natural gas safety and responsibility - Bill Description: Relative to natural gas safety and responsibility. Telecommunications, Utilities and Energy.</v>
      </c>
      <c r="S2191" s="2" t="s">
        <v>31</v>
      </c>
    </row>
    <row r="2192" ht="15.75" customHeight="1">
      <c r="A2192" s="2" t="s">
        <v>6248</v>
      </c>
      <c r="B2192" s="2" t="s">
        <v>4753</v>
      </c>
      <c r="C2192" s="2" t="s">
        <v>4754</v>
      </c>
      <c r="D2192" s="2" t="s">
        <v>4754</v>
      </c>
      <c r="E2192" s="2" t="s">
        <v>4755</v>
      </c>
      <c r="F2192" s="2" t="s">
        <v>6266</v>
      </c>
      <c r="G2192" s="2" t="s">
        <v>19</v>
      </c>
      <c r="I2192" s="2">
        <v>18.0</v>
      </c>
      <c r="K2192" s="2" t="s">
        <v>6250</v>
      </c>
      <c r="L2192" s="2"/>
      <c r="M2192" s="2" t="s">
        <v>6260</v>
      </c>
      <c r="N2192" s="2" t="s">
        <v>6267</v>
      </c>
      <c r="O2192" s="2" t="s">
        <v>496</v>
      </c>
      <c r="P2192" s="2"/>
      <c r="Q2192" s="2" t="str">
        <f t="shared" si="15"/>
        <v>Bill Title: Protecting ratepayers from gas pipeline expansion costs - Bill Description: For legislation to protect ratepayers from gas pipeline expansion costs. Telecommunications, Utilities and Energy.</v>
      </c>
      <c r="S2192" s="2" t="s">
        <v>31</v>
      </c>
    </row>
    <row r="2193" ht="15.75" customHeight="1">
      <c r="A2193" s="2" t="s">
        <v>6248</v>
      </c>
      <c r="B2193" s="2" t="s">
        <v>4753</v>
      </c>
      <c r="C2193" s="2" t="s">
        <v>4754</v>
      </c>
      <c r="D2193" s="2" t="s">
        <v>4754</v>
      </c>
      <c r="E2193" s="2" t="s">
        <v>4755</v>
      </c>
      <c r="F2193" s="2" t="s">
        <v>6268</v>
      </c>
      <c r="G2193" s="2" t="s">
        <v>19</v>
      </c>
      <c r="I2193" s="2">
        <v>17.0</v>
      </c>
      <c r="K2193" s="2" t="s">
        <v>6250</v>
      </c>
      <c r="L2193" s="2"/>
      <c r="M2193" s="2" t="s">
        <v>6269</v>
      </c>
      <c r="N2193" s="2" t="s">
        <v>6270</v>
      </c>
      <c r="O2193" s="2" t="s">
        <v>437</v>
      </c>
      <c r="P2193" s="2"/>
      <c r="Q2193" s="2" t="str">
        <f t="shared" si="15"/>
        <v>Bill Title: Relative to shifting from carbon emissions to transportation investment - Bill Description: For legislation to impose a tax on certain fuels and to dedicate the revenue raised toward transportation investment. Revenue.</v>
      </c>
      <c r="S2193" s="2" t="s">
        <v>172</v>
      </c>
    </row>
    <row r="2194" ht="15.75" customHeight="1">
      <c r="A2194" s="2" t="s">
        <v>6248</v>
      </c>
      <c r="B2194" s="2" t="s">
        <v>4753</v>
      </c>
      <c r="C2194" s="2" t="s">
        <v>4754</v>
      </c>
      <c r="D2194" s="2" t="s">
        <v>4754</v>
      </c>
      <c r="E2194" s="2" t="s">
        <v>4755</v>
      </c>
      <c r="F2194" s="2" t="s">
        <v>6271</v>
      </c>
      <c r="G2194" s="2" t="s">
        <v>19</v>
      </c>
      <c r="I2194" s="2">
        <v>17.0</v>
      </c>
      <c r="K2194" s="2" t="s">
        <v>6250</v>
      </c>
      <c r="L2194" s="2"/>
      <c r="M2194" s="2" t="s">
        <v>6272</v>
      </c>
      <c r="N2194" s="2" t="s">
        <v>6273</v>
      </c>
      <c r="O2194" s="2" t="s">
        <v>427</v>
      </c>
      <c r="P2194" s="2"/>
      <c r="Q2194" s="2" t="str">
        <f t="shared" si="15"/>
        <v>Bill Title: To protect our drinking water from hydraulic fracturing - Bill Description: For legislation to to protect drinking water from hydraulic fracturing. Environment, Natural Resources and Agriculture.</v>
      </c>
      <c r="S2194" s="2" t="s">
        <v>368</v>
      </c>
    </row>
    <row r="2195" ht="15.75" customHeight="1">
      <c r="A2195" s="2" t="s">
        <v>6248</v>
      </c>
      <c r="B2195" s="2" t="s">
        <v>4753</v>
      </c>
      <c r="C2195" s="2" t="s">
        <v>4754</v>
      </c>
      <c r="D2195" s="2" t="s">
        <v>4754</v>
      </c>
      <c r="E2195" s="2" t="s">
        <v>4755</v>
      </c>
      <c r="F2195" s="2" t="s">
        <v>6274</v>
      </c>
      <c r="G2195" s="2" t="s">
        <v>19</v>
      </c>
      <c r="I2195" s="2">
        <v>17.0</v>
      </c>
      <c r="K2195" s="2" t="s">
        <v>6250</v>
      </c>
      <c r="L2195" s="2"/>
      <c r="M2195" s="2" t="s">
        <v>6275</v>
      </c>
      <c r="N2195" s="2" t="s">
        <v>6276</v>
      </c>
      <c r="O2195" s="2" t="s">
        <v>6277</v>
      </c>
      <c r="P2195" s="2"/>
      <c r="Q2195" s="2" t="str">
        <f t="shared" si="15"/>
        <v>Bill Title: To protect our environment and update our climate action plan - Bill Description: For legislation to protect our environment and update our climate action plan. Telecommunications, Utilities and Energy.</v>
      </c>
      <c r="S2195" s="2" t="s">
        <v>65</v>
      </c>
    </row>
    <row r="2196" ht="15.75" customHeight="1">
      <c r="A2196" s="2" t="s">
        <v>6248</v>
      </c>
      <c r="B2196" s="2" t="s">
        <v>4753</v>
      </c>
      <c r="C2196" s="2" t="s">
        <v>4754</v>
      </c>
      <c r="D2196" s="2" t="s">
        <v>4754</v>
      </c>
      <c r="E2196" s="2" t="s">
        <v>4755</v>
      </c>
      <c r="F2196" s="2" t="s">
        <v>6278</v>
      </c>
      <c r="G2196" s="2" t="s">
        <v>19</v>
      </c>
      <c r="I2196" s="2">
        <v>16.0</v>
      </c>
      <c r="K2196" s="2" t="s">
        <v>6250</v>
      </c>
      <c r="L2196" s="2"/>
      <c r="M2196" s="2" t="s">
        <v>6279</v>
      </c>
      <c r="N2196" s="2" t="s">
        <v>6280</v>
      </c>
      <c r="O2196" s="2" t="s">
        <v>23</v>
      </c>
      <c r="P2196" s="2"/>
      <c r="Q2196" s="2" t="str">
        <f t="shared" si="15"/>
        <v>Bill Title: Relative to public investment in fossil fuels - Bill Description: Relative to the divestment of state pension funds from holdings in fossil fuel companies. Public Service.</v>
      </c>
      <c r="S2196" s="2" t="s">
        <v>25</v>
      </c>
    </row>
    <row r="2197" ht="15.75" customHeight="1">
      <c r="A2197" s="2" t="s">
        <v>6248</v>
      </c>
      <c r="B2197" s="2" t="s">
        <v>4753</v>
      </c>
      <c r="C2197" s="2" t="s">
        <v>4754</v>
      </c>
      <c r="D2197" s="2" t="s">
        <v>4754</v>
      </c>
      <c r="E2197" s="2" t="s">
        <v>4755</v>
      </c>
      <c r="F2197" s="2" t="s">
        <v>6281</v>
      </c>
      <c r="G2197" s="2" t="s">
        <v>19</v>
      </c>
      <c r="I2197" s="2">
        <v>16.0</v>
      </c>
      <c r="K2197" s="2" t="s">
        <v>6250</v>
      </c>
      <c r="L2197" s="2"/>
      <c r="M2197" s="2" t="s">
        <v>4857</v>
      </c>
      <c r="N2197" s="2" t="s">
        <v>4858</v>
      </c>
      <c r="O2197" s="2" t="s">
        <v>72</v>
      </c>
      <c r="P2197" s="2"/>
      <c r="Q2197" s="2" t="str">
        <f t="shared" si="15"/>
        <v>Bill Title: Establishing tracking and reporting requirements for Massachusetts transportation fuels and associated greenhouse gas emissions - Bill Description: For legislation to establish tracking and reporting requirements for Massachusetts transportation fuels and associated greenhouse gas emissions. Environment, Natural Resources and Agriculture.</v>
      </c>
      <c r="S2197" s="2" t="s">
        <v>172</v>
      </c>
    </row>
    <row r="2198" ht="15.75" customHeight="1">
      <c r="A2198" s="2" t="s">
        <v>6248</v>
      </c>
      <c r="B2198" s="2" t="s">
        <v>4753</v>
      </c>
      <c r="C2198" s="2" t="s">
        <v>4754</v>
      </c>
      <c r="D2198" s="2" t="s">
        <v>4754</v>
      </c>
      <c r="E2198" s="2" t="s">
        <v>4755</v>
      </c>
      <c r="F2198" s="2" t="s">
        <v>6282</v>
      </c>
      <c r="G2198" s="2" t="s">
        <v>19</v>
      </c>
      <c r="I2198" s="2">
        <v>16.0</v>
      </c>
      <c r="K2198" s="2" t="s">
        <v>6250</v>
      </c>
      <c r="L2198" s="2"/>
      <c r="M2198" s="2" t="s">
        <v>6283</v>
      </c>
      <c r="N2198" s="2" t="s">
        <v>6284</v>
      </c>
      <c r="O2198" s="2" t="s">
        <v>23</v>
      </c>
      <c r="P2198" s="2"/>
      <c r="Q2198" s="2" t="str">
        <f t="shared" si="15"/>
        <v>Bill Title: Relative to pipeline siting - Bill Description: For legislation relative to pipeline siting. Telecommunications, Utilities and Energy.</v>
      </c>
      <c r="S2198" s="2" t="s">
        <v>31</v>
      </c>
    </row>
    <row r="2199" ht="15.75" customHeight="1">
      <c r="A2199" s="2" t="s">
        <v>6248</v>
      </c>
      <c r="B2199" s="2" t="s">
        <v>4753</v>
      </c>
      <c r="C2199" s="2" t="s">
        <v>4754</v>
      </c>
      <c r="D2199" s="2" t="s">
        <v>4754</v>
      </c>
      <c r="E2199" s="2" t="s">
        <v>4755</v>
      </c>
      <c r="F2199" s="2" t="s">
        <v>6285</v>
      </c>
      <c r="G2199" s="2" t="s">
        <v>19</v>
      </c>
      <c r="I2199" s="2">
        <v>15.0</v>
      </c>
      <c r="K2199" s="2" t="s">
        <v>6250</v>
      </c>
      <c r="L2199" s="2"/>
      <c r="M2199" s="2" t="s">
        <v>6286</v>
      </c>
      <c r="N2199" s="2" t="s">
        <v>6287</v>
      </c>
      <c r="O2199" s="2" t="s">
        <v>35</v>
      </c>
      <c r="P2199" s="2"/>
      <c r="Q2199" s="2" t="str">
        <f t="shared" si="15"/>
        <v>Bill Title: To transition Massachusetts to 100 per cent renewable energy - Bill Description: Relative to the use of renewable energy in the Commonwealth. Telecommunications, Utilities and Energy.</v>
      </c>
      <c r="S2199" s="2" t="s">
        <v>44</v>
      </c>
    </row>
    <row r="2200" ht="15.75" customHeight="1">
      <c r="A2200" s="2" t="s">
        <v>6248</v>
      </c>
      <c r="B2200" s="2" t="s">
        <v>4753</v>
      </c>
      <c r="C2200" s="2" t="s">
        <v>4754</v>
      </c>
      <c r="D2200" s="2" t="s">
        <v>4754</v>
      </c>
      <c r="E2200" s="2" t="s">
        <v>4755</v>
      </c>
      <c r="F2200" s="2" t="s">
        <v>6288</v>
      </c>
      <c r="G2200" s="2" t="s">
        <v>19</v>
      </c>
      <c r="I2200" s="2">
        <v>15.0</v>
      </c>
      <c r="K2200" s="2" t="s">
        <v>6250</v>
      </c>
      <c r="L2200" s="2"/>
      <c r="M2200" s="2" t="s">
        <v>6275</v>
      </c>
      <c r="N2200" s="2" t="s">
        <v>6276</v>
      </c>
      <c r="O2200" s="2" t="s">
        <v>6289</v>
      </c>
      <c r="P2200" s="2"/>
      <c r="Q2200" s="2" t="str">
        <f t="shared" si="15"/>
        <v>Bill Title: To protect our environment and update our climate action plan - Bill Description: For legislation to protect our environment and update our climate action plan. Telecommunications, Utilities and Energy.</v>
      </c>
      <c r="S2200" s="2" t="s">
        <v>31</v>
      </c>
    </row>
    <row r="2201" ht="15.75" customHeight="1">
      <c r="A2201" s="2" t="s">
        <v>6248</v>
      </c>
      <c r="B2201" s="2" t="s">
        <v>4753</v>
      </c>
      <c r="C2201" s="2" t="s">
        <v>4754</v>
      </c>
      <c r="D2201" s="2" t="s">
        <v>4754</v>
      </c>
      <c r="E2201" s="2" t="s">
        <v>4755</v>
      </c>
      <c r="F2201" s="2" t="s">
        <v>6290</v>
      </c>
      <c r="G2201" s="2" t="s">
        <v>19</v>
      </c>
      <c r="I2201" s="2">
        <v>15.0</v>
      </c>
      <c r="K2201" s="2" t="s">
        <v>6250</v>
      </c>
      <c r="L2201" s="2"/>
      <c r="M2201" s="2" t="s">
        <v>4857</v>
      </c>
      <c r="N2201" s="2" t="s">
        <v>4858</v>
      </c>
      <c r="O2201" s="2" t="s">
        <v>72</v>
      </c>
      <c r="P2201" s="2"/>
      <c r="Q2201" s="2" t="str">
        <f t="shared" si="15"/>
        <v>Bill Title: Establishing tracking and reporting requirements for Massachusetts transportation fuels and associated greenhouse gas emissions - Bill Description: For legislation to establish tracking and reporting requirements for Massachusetts transportation fuels and associated greenhouse gas emissions. Environment, Natural Resources and Agriculture.</v>
      </c>
      <c r="S2201" s="2" t="s">
        <v>172</v>
      </c>
    </row>
    <row r="2202" ht="15.75" customHeight="1">
      <c r="A2202" s="2" t="s">
        <v>6248</v>
      </c>
      <c r="B2202" s="2" t="s">
        <v>4753</v>
      </c>
      <c r="C2202" s="2" t="s">
        <v>4754</v>
      </c>
      <c r="D2202" s="2" t="s">
        <v>4754</v>
      </c>
      <c r="E2202" s="2" t="s">
        <v>4755</v>
      </c>
      <c r="F2202" s="2" t="s">
        <v>6291</v>
      </c>
      <c r="G2202" s="2" t="s">
        <v>19</v>
      </c>
      <c r="I2202" s="2">
        <v>15.0</v>
      </c>
      <c r="K2202" s="2" t="s">
        <v>6250</v>
      </c>
      <c r="L2202" s="2"/>
      <c r="M2202" s="2" t="s">
        <v>6292</v>
      </c>
      <c r="N2202" s="2" t="s">
        <v>6293</v>
      </c>
      <c r="O2202" s="2" t="s">
        <v>427</v>
      </c>
      <c r="P2202" s="2"/>
      <c r="Q2202" s="2" t="str">
        <f t="shared" si="15"/>
        <v>Bill Title: Involving hydraulic fracturing - Bill Description: Relative to the reporting of hydraulic fracturing processes employed in the extraction of natural gas. Telecommunications, Utilities and Energy.</v>
      </c>
      <c r="S2202" s="2" t="s">
        <v>368</v>
      </c>
    </row>
    <row r="2203" ht="15.75" customHeight="1">
      <c r="A2203" s="2" t="s">
        <v>6248</v>
      </c>
      <c r="B2203" s="2" t="s">
        <v>4753</v>
      </c>
      <c r="C2203" s="2" t="s">
        <v>4754</v>
      </c>
      <c r="D2203" s="2" t="s">
        <v>4754</v>
      </c>
      <c r="E2203" s="2" t="s">
        <v>4755</v>
      </c>
      <c r="F2203" s="2" t="s">
        <v>6294</v>
      </c>
      <c r="G2203" s="2" t="s">
        <v>19</v>
      </c>
      <c r="I2203" s="2">
        <v>15.0</v>
      </c>
      <c r="K2203" s="2" t="s">
        <v>6250</v>
      </c>
      <c r="L2203" s="2"/>
      <c r="M2203" s="2" t="s">
        <v>6295</v>
      </c>
      <c r="N2203" s="2" t="s">
        <v>6296</v>
      </c>
      <c r="O2203" s="2" t="s">
        <v>23</v>
      </c>
      <c r="P2203" s="2"/>
      <c r="Q2203" s="2" t="str">
        <f t="shared" si="15"/>
        <v>Bill Title: Affirming that consumers not be forced to pay capital costs of natural gas pipelines - Bill Description: Relative to prohibiting electric customer support for gas pipeline expansions. Telecommunications, Utilities and Energy.</v>
      </c>
      <c r="S2203" s="2" t="s">
        <v>31</v>
      </c>
    </row>
    <row r="2204" ht="15.75" customHeight="1">
      <c r="A2204" s="2" t="s">
        <v>6248</v>
      </c>
      <c r="B2204" s="2" t="s">
        <v>4753</v>
      </c>
      <c r="C2204" s="2" t="s">
        <v>4754</v>
      </c>
      <c r="D2204" s="2" t="s">
        <v>4754</v>
      </c>
      <c r="E2204" s="2" t="s">
        <v>4755</v>
      </c>
      <c r="F2204" s="2" t="s">
        <v>6297</v>
      </c>
      <c r="G2204" s="2" t="s">
        <v>19</v>
      </c>
      <c r="I2204" s="2">
        <v>14.0</v>
      </c>
      <c r="K2204" s="2" t="s">
        <v>6250</v>
      </c>
      <c r="L2204" s="2"/>
      <c r="M2204" s="2" t="s">
        <v>6272</v>
      </c>
      <c r="N2204" s="2" t="s">
        <v>6298</v>
      </c>
      <c r="O2204" s="2" t="s">
        <v>366</v>
      </c>
      <c r="P2204" s="2"/>
      <c r="Q2204" s="2" t="str">
        <f t="shared" si="15"/>
        <v>Bill Title: To protect our drinking water from hydraulic fracturing - Bill Description: For legislation to protect drinking water from hydraulic fracturing. Environment, Natural Resources and Agriculture.</v>
      </c>
      <c r="S2204" s="2" t="s">
        <v>368</v>
      </c>
    </row>
    <row r="2205" ht="15.75" customHeight="1">
      <c r="A2205" s="2" t="s">
        <v>6248</v>
      </c>
      <c r="B2205" s="2" t="s">
        <v>4753</v>
      </c>
      <c r="C2205" s="2" t="s">
        <v>4754</v>
      </c>
      <c r="D2205" s="2" t="s">
        <v>4754</v>
      </c>
      <c r="E2205" s="2" t="s">
        <v>4755</v>
      </c>
      <c r="F2205" s="2" t="s">
        <v>6299</v>
      </c>
      <c r="G2205" s="2" t="s">
        <v>19</v>
      </c>
      <c r="I2205" s="2">
        <v>14.0</v>
      </c>
      <c r="K2205" s="2" t="s">
        <v>6250</v>
      </c>
      <c r="L2205" s="2"/>
      <c r="M2205" s="2" t="s">
        <v>6300</v>
      </c>
      <c r="N2205" s="2" t="s">
        <v>6301</v>
      </c>
      <c r="O2205" s="2" t="s">
        <v>23</v>
      </c>
      <c r="P2205" s="2"/>
      <c r="Q2205" s="2" t="str">
        <f t="shared" si="15"/>
        <v>Bill Title: Redefining natural gas compressor station - Bill Description: Relative to redefining the term natural gas compressor station. Telecommunications, Utilities and Energy.</v>
      </c>
      <c r="S2205" s="2" t="s">
        <v>31</v>
      </c>
    </row>
    <row r="2206" ht="15.75" customHeight="1">
      <c r="A2206" s="2" t="s">
        <v>6248</v>
      </c>
      <c r="B2206" s="2" t="s">
        <v>4753</v>
      </c>
      <c r="C2206" s="2" t="s">
        <v>4754</v>
      </c>
      <c r="D2206" s="2" t="s">
        <v>4754</v>
      </c>
      <c r="E2206" s="2" t="s">
        <v>4755</v>
      </c>
      <c r="F2206" s="2" t="s">
        <v>6302</v>
      </c>
      <c r="G2206" s="2" t="s">
        <v>19</v>
      </c>
      <c r="I2206" s="2">
        <v>14.0</v>
      </c>
      <c r="K2206" s="2" t="s">
        <v>6250</v>
      </c>
      <c r="L2206" s="2"/>
      <c r="M2206" s="2" t="s">
        <v>6303</v>
      </c>
      <c r="N2206" s="2" t="s">
        <v>6293</v>
      </c>
      <c r="O2206" s="2" t="s">
        <v>23</v>
      </c>
      <c r="P2206" s="2"/>
      <c r="Q2206" s="2" t="str">
        <f t="shared" si="15"/>
        <v>Bill Title: Relating to hydraulic fracturing - Bill Description: Relative to the reporting of hydraulic fracturing processes employed in the extraction of natural gas. Telecommunications, Utilities and Energy.</v>
      </c>
    </row>
    <row r="2207" ht="15.75" customHeight="1">
      <c r="A2207" s="2" t="s">
        <v>6248</v>
      </c>
      <c r="B2207" s="2" t="s">
        <v>4753</v>
      </c>
      <c r="C2207" s="2" t="s">
        <v>4754</v>
      </c>
      <c r="D2207" s="2" t="s">
        <v>4754</v>
      </c>
      <c r="E2207" s="2" t="s">
        <v>4755</v>
      </c>
      <c r="F2207" s="2" t="s">
        <v>6304</v>
      </c>
      <c r="G2207" s="2" t="s">
        <v>19</v>
      </c>
      <c r="I2207" s="2">
        <v>13.0</v>
      </c>
      <c r="K2207" s="2" t="s">
        <v>6250</v>
      </c>
      <c r="L2207" s="2"/>
      <c r="M2207" s="2" t="s">
        <v>4893</v>
      </c>
      <c r="N2207" s="2" t="s">
        <v>5413</v>
      </c>
      <c r="O2207" s="2" t="s">
        <v>72</v>
      </c>
      <c r="P2207" s="2"/>
      <c r="Q2207" s="2" t="str">
        <f t="shared" si="15"/>
        <v>Bill Title: Relative to 2030 and 2040 emissions benchmarks - Bill Description: For legislation relative to 2030 and 2040 emissions benchmarks. Environment, Natural Resources and Agriculture.</v>
      </c>
      <c r="S2207" s="2" t="s">
        <v>172</v>
      </c>
    </row>
    <row r="2208" ht="15.75" customHeight="1">
      <c r="A2208" s="2" t="s">
        <v>6248</v>
      </c>
      <c r="B2208" s="2" t="s">
        <v>4753</v>
      </c>
      <c r="C2208" s="2" t="s">
        <v>4754</v>
      </c>
      <c r="D2208" s="2" t="s">
        <v>4754</v>
      </c>
      <c r="E2208" s="2" t="s">
        <v>4755</v>
      </c>
      <c r="F2208" s="2" t="s">
        <v>6305</v>
      </c>
      <c r="G2208" s="2" t="s">
        <v>19</v>
      </c>
      <c r="I2208" s="2">
        <v>13.0</v>
      </c>
      <c r="K2208" s="2" t="s">
        <v>6250</v>
      </c>
      <c r="L2208" s="2"/>
      <c r="M2208" s="2" t="s">
        <v>6306</v>
      </c>
      <c r="N2208" s="2" t="s">
        <v>6307</v>
      </c>
      <c r="O2208" s="2" t="s">
        <v>427</v>
      </c>
      <c r="P2208" s="2"/>
      <c r="Q2208" s="2" t="str">
        <f t="shared" si="15"/>
        <v>Bill Title: Preventing the disposal of hydraulic fracturing wastewater - Bill Description: Relative to hydraulic fracturing wastewater. Environment, Natural Resources and Agriculture.</v>
      </c>
      <c r="S2208" s="2" t="s">
        <v>368</v>
      </c>
    </row>
    <row r="2209" ht="15.75" customHeight="1">
      <c r="A2209" s="2" t="s">
        <v>6248</v>
      </c>
      <c r="B2209" s="2" t="s">
        <v>4753</v>
      </c>
      <c r="C2209" s="2" t="s">
        <v>4754</v>
      </c>
      <c r="D2209" s="2" t="s">
        <v>4754</v>
      </c>
      <c r="E2209" s="2" t="s">
        <v>4755</v>
      </c>
      <c r="F2209" s="2" t="s">
        <v>6308</v>
      </c>
      <c r="G2209" s="2" t="s">
        <v>19</v>
      </c>
      <c r="I2209" s="2">
        <v>13.0</v>
      </c>
      <c r="K2209" s="2" t="s">
        <v>6250</v>
      </c>
      <c r="L2209" s="2"/>
      <c r="M2209" s="2" t="s">
        <v>6309</v>
      </c>
      <c r="N2209" s="2" t="s">
        <v>6310</v>
      </c>
      <c r="O2209" s="2" t="s">
        <v>128</v>
      </c>
      <c r="P2209" s="2"/>
      <c r="Q2209" s="2" t="str">
        <f t="shared" si="15"/>
        <v>Bill Title: Creating a special commission to study the health impacts of wind turbines - Bill Description: Bill Title: An Act creating a special commission to study the health impacts of wind turbines  By Mr. Smola of Palmer, a petition of Todd M. Smola and Thomas J. Calter for an investigation by a special commission (including members of the General Court) on the health impacts of wind turbines. Public Health.</v>
      </c>
      <c r="S2209" s="2" t="s">
        <v>44</v>
      </c>
    </row>
    <row r="2210" ht="15.75" customHeight="1">
      <c r="A2210" s="2" t="s">
        <v>6248</v>
      </c>
      <c r="B2210" s="2" t="s">
        <v>4753</v>
      </c>
      <c r="C2210" s="2" t="s">
        <v>4754</v>
      </c>
      <c r="D2210" s="2" t="s">
        <v>4754</v>
      </c>
      <c r="E2210" s="2" t="s">
        <v>4755</v>
      </c>
      <c r="F2210" s="2" t="s">
        <v>6311</v>
      </c>
      <c r="G2210" s="2" t="s">
        <v>19</v>
      </c>
      <c r="I2210" s="2">
        <v>12.0</v>
      </c>
      <c r="K2210" s="2" t="s">
        <v>6250</v>
      </c>
      <c r="L2210" s="2"/>
      <c r="M2210" s="2" t="s">
        <v>6279</v>
      </c>
      <c r="N2210" s="2" t="s">
        <v>6312</v>
      </c>
      <c r="O2210" s="2" t="s">
        <v>3303</v>
      </c>
      <c r="P2210" s="2"/>
      <c r="Q2210" s="2" t="str">
        <f t="shared" si="15"/>
        <v>Bill Title: Relative to public investment in fossil fuels - Bill Description: For legislation relative to public investment in fossil fuels. Public Service.</v>
      </c>
      <c r="S2210" s="2" t="s">
        <v>25</v>
      </c>
    </row>
    <row r="2211" ht="15.75" customHeight="1">
      <c r="A2211" s="2" t="s">
        <v>6248</v>
      </c>
      <c r="B2211" s="2" t="s">
        <v>4753</v>
      </c>
      <c r="C2211" s="2" t="s">
        <v>4754</v>
      </c>
      <c r="D2211" s="2" t="s">
        <v>4754</v>
      </c>
      <c r="E2211" s="2" t="s">
        <v>4755</v>
      </c>
      <c r="F2211" s="2" t="s">
        <v>6313</v>
      </c>
      <c r="G2211" s="2" t="s">
        <v>19</v>
      </c>
      <c r="I2211" s="2">
        <v>12.0</v>
      </c>
      <c r="K2211" s="2" t="s">
        <v>6250</v>
      </c>
      <c r="L2211" s="2"/>
      <c r="M2211" s="2" t="s">
        <v>4857</v>
      </c>
      <c r="N2211" s="2" t="s">
        <v>6314</v>
      </c>
      <c r="O2211" s="2" t="s">
        <v>72</v>
      </c>
      <c r="P2211" s="2"/>
      <c r="Q2211" s="2" t="str">
        <f t="shared" si="15"/>
        <v>Bill Title: Establishing tracking and reporting requirements for Massachusetts transportation fuels and associated greenhouse gas emissions - Bill Description: For legislation to compute and track the individual and collective lifecycle greenhouse gas emissions of all fuels. Environment, Natural Resources and Agriculture.</v>
      </c>
      <c r="S2211" s="2" t="s">
        <v>172</v>
      </c>
    </row>
    <row r="2212" ht="15.75" customHeight="1">
      <c r="A2212" s="2" t="s">
        <v>6248</v>
      </c>
      <c r="B2212" s="2" t="s">
        <v>4753</v>
      </c>
      <c r="C2212" s="2" t="s">
        <v>4754</v>
      </c>
      <c r="D2212" s="2" t="s">
        <v>4754</v>
      </c>
      <c r="E2212" s="2" t="s">
        <v>4755</v>
      </c>
      <c r="F2212" s="2" t="s">
        <v>6315</v>
      </c>
      <c r="G2212" s="2" t="s">
        <v>19</v>
      </c>
      <c r="I2212" s="2">
        <v>12.0</v>
      </c>
      <c r="K2212" s="2" t="s">
        <v>6250</v>
      </c>
      <c r="L2212" s="2"/>
      <c r="M2212" s="2" t="s">
        <v>6316</v>
      </c>
      <c r="N2212" s="2" t="s">
        <v>6317</v>
      </c>
      <c r="O2212" s="2" t="s">
        <v>23</v>
      </c>
      <c r="P2212" s="2"/>
      <c r="Q2212" s="2" t="str">
        <f t="shared" si="15"/>
        <v>Bill Title: Regulating the location of pipelines - Bill Description: Relative to regulating the location of fossil fuel transmission pipelines. Telecommunications, Utilities and Energy.</v>
      </c>
      <c r="S2212" s="2" t="s">
        <v>31</v>
      </c>
    </row>
    <row r="2213" ht="15.75" customHeight="1">
      <c r="A2213" s="2" t="s">
        <v>6248</v>
      </c>
      <c r="B2213" s="2" t="s">
        <v>4753</v>
      </c>
      <c r="C2213" s="2" t="s">
        <v>4754</v>
      </c>
      <c r="D2213" s="2" t="s">
        <v>4754</v>
      </c>
      <c r="E2213" s="2" t="s">
        <v>4755</v>
      </c>
      <c r="F2213" s="2" t="s">
        <v>6318</v>
      </c>
      <c r="G2213" s="2" t="s">
        <v>19</v>
      </c>
      <c r="I2213" s="2">
        <v>12.0</v>
      </c>
      <c r="K2213" s="2" t="s">
        <v>6250</v>
      </c>
      <c r="L2213" s="2"/>
      <c r="M2213" s="2" t="s">
        <v>4784</v>
      </c>
      <c r="N2213" s="2" t="s">
        <v>4805</v>
      </c>
      <c r="O2213" s="2" t="s">
        <v>1190</v>
      </c>
      <c r="P2213" s="2"/>
      <c r="Q2213" s="2" t="str">
        <f t="shared" si="15"/>
        <v>Bill Title: Further promoting energy efficiency and green jobs - Bill Description: For legislation to further promote energy efficiency and green jobs. Telecommunications, Utilities and Energy.</v>
      </c>
      <c r="S2213" s="2" t="s">
        <v>145</v>
      </c>
    </row>
    <row r="2214" ht="15.75" customHeight="1">
      <c r="A2214" s="2" t="s">
        <v>6248</v>
      </c>
      <c r="B2214" s="2" t="s">
        <v>4753</v>
      </c>
      <c r="C2214" s="2" t="s">
        <v>4754</v>
      </c>
      <c r="D2214" s="2" t="s">
        <v>4754</v>
      </c>
      <c r="E2214" s="2" t="s">
        <v>4755</v>
      </c>
      <c r="F2214" s="2" t="s">
        <v>6319</v>
      </c>
      <c r="G2214" s="2" t="s">
        <v>19</v>
      </c>
      <c r="I2214" s="2">
        <v>12.0</v>
      </c>
      <c r="K2214" s="2" t="s">
        <v>6250</v>
      </c>
      <c r="L2214" s="2"/>
      <c r="M2214" s="2" t="s">
        <v>6279</v>
      </c>
      <c r="N2214" s="2" t="s">
        <v>6280</v>
      </c>
      <c r="O2214" s="2" t="s">
        <v>2746</v>
      </c>
      <c r="P2214" s="2"/>
      <c r="Q2214" s="2" t="str">
        <f t="shared" si="15"/>
        <v>Bill Title: Relative to public investment in fossil fuels - Bill Description: Relative to the divestment of state pension funds from holdings in fossil fuel companies. Public Service.</v>
      </c>
      <c r="S2214" s="2" t="s">
        <v>25</v>
      </c>
    </row>
    <row r="2215" ht="15.75" customHeight="1">
      <c r="A2215" s="2" t="s">
        <v>6248</v>
      </c>
      <c r="B2215" s="2" t="s">
        <v>4753</v>
      </c>
      <c r="C2215" s="2" t="s">
        <v>4754</v>
      </c>
      <c r="D2215" s="2" t="s">
        <v>4754</v>
      </c>
      <c r="E2215" s="2" t="s">
        <v>4755</v>
      </c>
      <c r="F2215" s="2" t="s">
        <v>6320</v>
      </c>
      <c r="G2215" s="2" t="s">
        <v>19</v>
      </c>
      <c r="I2215" s="2">
        <v>11.0</v>
      </c>
      <c r="K2215" s="2" t="s">
        <v>6250</v>
      </c>
      <c r="L2215" s="2"/>
      <c r="M2215" s="2" t="s">
        <v>6257</v>
      </c>
      <c r="N2215" s="2" t="s">
        <v>6321</v>
      </c>
      <c r="O2215" s="2" t="s">
        <v>366</v>
      </c>
      <c r="P2215" s="2"/>
      <c r="Q2215" s="2" t="str">
        <f t="shared" si="15"/>
        <v>Bill Title: To regulate hydraulic fracturing - Bill Description: For legislation to regulate hydraulic fracturing. Environment, Natural Resources and Agriculture.</v>
      </c>
      <c r="S2215" s="2" t="s">
        <v>368</v>
      </c>
    </row>
    <row r="2216" ht="15.75" customHeight="1">
      <c r="A2216" s="2" t="s">
        <v>6248</v>
      </c>
      <c r="B2216" s="2" t="s">
        <v>4753</v>
      </c>
      <c r="C2216" s="2" t="s">
        <v>4754</v>
      </c>
      <c r="D2216" s="2" t="s">
        <v>4754</v>
      </c>
      <c r="E2216" s="2" t="s">
        <v>4755</v>
      </c>
      <c r="F2216" s="2" t="s">
        <v>6322</v>
      </c>
      <c r="G2216" s="2" t="s">
        <v>19</v>
      </c>
      <c r="I2216" s="2">
        <v>11.0</v>
      </c>
      <c r="K2216" s="2" t="s">
        <v>6250</v>
      </c>
      <c r="L2216" s="2"/>
      <c r="M2216" s="2" t="s">
        <v>6323</v>
      </c>
      <c r="N2216" s="2" t="s">
        <v>6324</v>
      </c>
      <c r="P2216" s="2"/>
      <c r="Q2216" s="2" t="str">
        <f t="shared" si="15"/>
        <v>Bill Title: To create environmental justice. - Bill Description: Create environmental justice</v>
      </c>
    </row>
    <row r="2217" ht="15.75" customHeight="1">
      <c r="A2217" s="2" t="s">
        <v>6248</v>
      </c>
      <c r="B2217" s="2" t="s">
        <v>4753</v>
      </c>
      <c r="C2217" s="2" t="s">
        <v>4754</v>
      </c>
      <c r="D2217" s="2" t="s">
        <v>4754</v>
      </c>
      <c r="E2217" s="2" t="s">
        <v>4755</v>
      </c>
      <c r="F2217" s="2" t="s">
        <v>6325</v>
      </c>
      <c r="G2217" s="2" t="s">
        <v>19</v>
      </c>
      <c r="I2217" s="2">
        <v>11.0</v>
      </c>
      <c r="K2217" s="2" t="s">
        <v>6250</v>
      </c>
      <c r="L2217" s="2"/>
      <c r="M2217" s="2" t="s">
        <v>6257</v>
      </c>
      <c r="N2217" s="2" t="s">
        <v>6258</v>
      </c>
      <c r="O2217" s="2" t="s">
        <v>23</v>
      </c>
      <c r="P2217" s="2"/>
      <c r="Q2217" s="2" t="str">
        <f t="shared" si="15"/>
        <v>Bill Title: To regulate hydraulic fracturing - Bill Description: For legislation to further regulate the use of hydraulic fracturing to stimulate the extraction of natural gas. Environment, Natural Resources and Agriculture.</v>
      </c>
      <c r="S2217" s="2" t="s">
        <v>368</v>
      </c>
    </row>
    <row r="2218" ht="15.75" customHeight="1">
      <c r="A2218" s="2" t="s">
        <v>6248</v>
      </c>
      <c r="B2218" s="2" t="s">
        <v>4753</v>
      </c>
      <c r="C2218" s="2" t="s">
        <v>4754</v>
      </c>
      <c r="D2218" s="2" t="s">
        <v>4754</v>
      </c>
      <c r="E2218" s="2" t="s">
        <v>4755</v>
      </c>
      <c r="F2218" s="2" t="s">
        <v>6326</v>
      </c>
      <c r="G2218" s="2" t="s">
        <v>19</v>
      </c>
      <c r="I2218" s="2">
        <v>11.0</v>
      </c>
      <c r="K2218" s="2" t="s">
        <v>6250</v>
      </c>
      <c r="L2218" s="2"/>
      <c r="M2218" s="2" t="s">
        <v>5970</v>
      </c>
      <c r="N2218" s="2" t="s">
        <v>6327</v>
      </c>
      <c r="O2218" s="2" t="s">
        <v>441</v>
      </c>
      <c r="P2218" s="2"/>
      <c r="Q2218" s="2" t="str">
        <f t="shared" si="15"/>
        <v>Bill Title: To promote the reduction of green house gas emissions and to reduce the use of fossil fuels for vehicles in the Commonwealth. - Bill Description: Bill Title: An Act to promote the reduction of green house gas emissions and to reduce the use of fossil fuels for vehicles in the Commonwealth.  By Mr. Smizik of Brookline, a petition of Frank I. Smizik and others for the establishment of a clean vehicle emissions incentive program within the Executive Office of Energy and Environmental Affairs. Environment, Natural Resources and Agriculture.</v>
      </c>
      <c r="S2218" s="2" t="s">
        <v>145</v>
      </c>
    </row>
    <row r="2219" ht="15.75" customHeight="1">
      <c r="A2219" s="2" t="s">
        <v>6248</v>
      </c>
      <c r="B2219" s="2" t="s">
        <v>4753</v>
      </c>
      <c r="C2219" s="2" t="s">
        <v>4754</v>
      </c>
      <c r="D2219" s="2" t="s">
        <v>4754</v>
      </c>
      <c r="E2219" s="2" t="s">
        <v>4755</v>
      </c>
      <c r="F2219" s="2" t="s">
        <v>6328</v>
      </c>
      <c r="G2219" s="2" t="s">
        <v>19</v>
      </c>
      <c r="I2219" s="2">
        <v>11.0</v>
      </c>
      <c r="K2219" s="2" t="s">
        <v>6250</v>
      </c>
      <c r="L2219" s="2"/>
      <c r="M2219" s="2" t="s">
        <v>6329</v>
      </c>
      <c r="N2219" s="2" t="s">
        <v>6330</v>
      </c>
      <c r="O2219" s="2" t="s">
        <v>366</v>
      </c>
      <c r="P2219" s="2"/>
      <c r="Q2219" s="2" t="str">
        <f t="shared" si="15"/>
        <v>Bill Title: Relative to a moratorium on hydraulic fracturing - Bill Description: For legislation relative to a moratorium on hydraulic fracturing. Environment, Natural Resources and Agriculture.</v>
      </c>
      <c r="S2219" s="2" t="s">
        <v>368</v>
      </c>
    </row>
    <row r="2220" ht="15.75" customHeight="1">
      <c r="A2220" s="2" t="s">
        <v>6248</v>
      </c>
      <c r="B2220" s="2" t="s">
        <v>4753</v>
      </c>
      <c r="C2220" s="2" t="s">
        <v>4754</v>
      </c>
      <c r="D2220" s="2" t="s">
        <v>4754</v>
      </c>
      <c r="E2220" s="2" t="s">
        <v>4755</v>
      </c>
      <c r="F2220" s="2" t="s">
        <v>6331</v>
      </c>
      <c r="G2220" s="2" t="s">
        <v>19</v>
      </c>
      <c r="I2220" s="2">
        <v>10.0</v>
      </c>
      <c r="K2220" s="2" t="s">
        <v>6250</v>
      </c>
      <c r="L2220" s="2"/>
      <c r="M2220" s="2" t="s">
        <v>6324</v>
      </c>
      <c r="N2220" s="2" t="s">
        <v>6332</v>
      </c>
      <c r="P2220" s="2"/>
      <c r="Q2220" s="2" t="str">
        <f t="shared" si="15"/>
        <v>Bill Title: Create environmental justice - Bill Description: For legislation to create environmental justice</v>
      </c>
    </row>
    <row r="2221" ht="15.75" customHeight="1">
      <c r="A2221" s="2" t="s">
        <v>6248</v>
      </c>
      <c r="B2221" s="2" t="s">
        <v>4753</v>
      </c>
      <c r="C2221" s="2" t="s">
        <v>4754</v>
      </c>
      <c r="D2221" s="2" t="s">
        <v>4754</v>
      </c>
      <c r="E2221" s="2" t="s">
        <v>4755</v>
      </c>
      <c r="F2221" s="2" t="s">
        <v>6333</v>
      </c>
      <c r="G2221" s="2" t="s">
        <v>19</v>
      </c>
      <c r="I2221" s="2">
        <v>10.0</v>
      </c>
      <c r="K2221" s="2" t="s">
        <v>6250</v>
      </c>
      <c r="L2221" s="2"/>
      <c r="M2221" s="2" t="s">
        <v>6329</v>
      </c>
      <c r="N2221" s="2" t="s">
        <v>6330</v>
      </c>
      <c r="O2221" s="2" t="s">
        <v>366</v>
      </c>
      <c r="P2221" s="2"/>
      <c r="Q2221" s="2" t="str">
        <f t="shared" si="15"/>
        <v>Bill Title: Relative to a moratorium on hydraulic fracturing - Bill Description: For legislation relative to a moratorium on hydraulic fracturing. Environment, Natural Resources and Agriculture.</v>
      </c>
      <c r="S2221" s="2" t="s">
        <v>368</v>
      </c>
    </row>
    <row r="2222" ht="15.75" customHeight="1">
      <c r="A2222" s="2" t="s">
        <v>6248</v>
      </c>
      <c r="B2222" s="2" t="s">
        <v>4753</v>
      </c>
      <c r="C2222" s="2" t="s">
        <v>4754</v>
      </c>
      <c r="D2222" s="2" t="s">
        <v>4754</v>
      </c>
      <c r="E2222" s="2" t="s">
        <v>4755</v>
      </c>
      <c r="F2222" s="2" t="s">
        <v>6334</v>
      </c>
      <c r="G2222" s="2" t="s">
        <v>19</v>
      </c>
      <c r="I2222" s="2">
        <v>10.0</v>
      </c>
      <c r="K2222" s="2" t="s">
        <v>6250</v>
      </c>
      <c r="L2222" s="2"/>
      <c r="M2222" s="2" t="s">
        <v>6329</v>
      </c>
      <c r="N2222" s="2" t="s">
        <v>6330</v>
      </c>
      <c r="O2222" s="2" t="s">
        <v>366</v>
      </c>
      <c r="P2222" s="2"/>
      <c r="Q2222" s="2" t="str">
        <f t="shared" si="15"/>
        <v>Bill Title: Relative to a moratorium on hydraulic fracturing - Bill Description: For legislation relative to a moratorium on hydraulic fracturing. Environment, Natural Resources and Agriculture.</v>
      </c>
      <c r="S2222" s="2" t="s">
        <v>368</v>
      </c>
    </row>
    <row r="2223" ht="15.75" customHeight="1">
      <c r="A2223" s="2" t="s">
        <v>6248</v>
      </c>
      <c r="B2223" s="2" t="s">
        <v>4753</v>
      </c>
      <c r="C2223" s="2" t="s">
        <v>4754</v>
      </c>
      <c r="D2223" s="2" t="s">
        <v>4754</v>
      </c>
      <c r="E2223" s="2" t="s">
        <v>4755</v>
      </c>
      <c r="F2223" s="2" t="s">
        <v>6335</v>
      </c>
      <c r="G2223" s="2" t="s">
        <v>19</v>
      </c>
      <c r="I2223" s="2">
        <v>10.0</v>
      </c>
      <c r="K2223" s="2" t="s">
        <v>6250</v>
      </c>
      <c r="L2223" s="2"/>
      <c r="M2223" s="2" t="s">
        <v>6329</v>
      </c>
      <c r="N2223" s="2" t="s">
        <v>6330</v>
      </c>
      <c r="O2223" s="2" t="s">
        <v>366</v>
      </c>
      <c r="P2223" s="2"/>
      <c r="Q2223" s="2" t="str">
        <f t="shared" si="15"/>
        <v>Bill Title: Relative to a moratorium on hydraulic fracturing - Bill Description: For legislation relative to a moratorium on hydraulic fracturing. Environment, Natural Resources and Agriculture.</v>
      </c>
      <c r="S2223" s="2" t="s">
        <v>368</v>
      </c>
    </row>
    <row r="2224" ht="15.75" customHeight="1">
      <c r="A2224" s="2" t="s">
        <v>6248</v>
      </c>
      <c r="B2224" s="2" t="s">
        <v>4753</v>
      </c>
      <c r="C2224" s="2" t="s">
        <v>4754</v>
      </c>
      <c r="D2224" s="2" t="s">
        <v>4754</v>
      </c>
      <c r="E2224" s="2" t="s">
        <v>4755</v>
      </c>
      <c r="F2224" s="2" t="s">
        <v>6336</v>
      </c>
      <c r="G2224" s="2" t="s">
        <v>19</v>
      </c>
      <c r="I2224" s="2">
        <v>10.0</v>
      </c>
      <c r="K2224" s="2" t="s">
        <v>6250</v>
      </c>
      <c r="L2224" s="2"/>
      <c r="M2224" s="2" t="s">
        <v>6337</v>
      </c>
      <c r="N2224" s="2" t="s">
        <v>6338</v>
      </c>
      <c r="O2224" s="2" t="s">
        <v>2744</v>
      </c>
      <c r="P2224" s="2"/>
      <c r="Q2224" s="2" t="str">
        <f t="shared" si="15"/>
        <v>Bill Title: Relative to creating energy jobs - Bill Description: Relative to advanced and applied energy technologies and the reduction of energy reliance on non-renewable sources. Economic Development and Emerging Technologies.</v>
      </c>
      <c r="S2224" s="2" t="s">
        <v>65</v>
      </c>
    </row>
    <row r="2225" ht="15.75" customHeight="1">
      <c r="A2225" s="2" t="s">
        <v>6248</v>
      </c>
      <c r="B2225" s="2" t="s">
        <v>4753</v>
      </c>
      <c r="C2225" s="2" t="s">
        <v>4754</v>
      </c>
      <c r="D2225" s="2" t="s">
        <v>4754</v>
      </c>
      <c r="E2225" s="2" t="s">
        <v>4755</v>
      </c>
      <c r="F2225" s="2" t="s">
        <v>6339</v>
      </c>
      <c r="G2225" s="2" t="s">
        <v>19</v>
      </c>
      <c r="I2225" s="2">
        <v>9.0</v>
      </c>
      <c r="K2225" s="2" t="s">
        <v>6250</v>
      </c>
      <c r="L2225" s="2"/>
      <c r="M2225" s="2" t="s">
        <v>6340</v>
      </c>
      <c r="N2225" s="2" t="s">
        <v>6341</v>
      </c>
      <c r="O2225" s="2" t="s">
        <v>100</v>
      </c>
      <c r="P2225" s="2"/>
      <c r="Q2225" s="2" t="str">
        <f t="shared" si="15"/>
        <v>Bill Title: To protect Massachusetts pollinators - Bill Description: Relative to the use and protection of pollinators by further regulating the spraying, release, deposit or application of a neonicotinoid on certain agricultural land. Environment, Natural Resources and Agriculture.</v>
      </c>
    </row>
    <row r="2226" ht="15.75" customHeight="1">
      <c r="A2226" s="2" t="s">
        <v>6248</v>
      </c>
      <c r="B2226" s="2" t="s">
        <v>4753</v>
      </c>
      <c r="C2226" s="2" t="s">
        <v>4754</v>
      </c>
      <c r="D2226" s="2" t="s">
        <v>4754</v>
      </c>
      <c r="E2226" s="2" t="s">
        <v>4755</v>
      </c>
      <c r="F2226" s="2" t="s">
        <v>6342</v>
      </c>
      <c r="G2226" s="2" t="s">
        <v>19</v>
      </c>
      <c r="I2226" s="2">
        <v>9.0</v>
      </c>
      <c r="K2226" s="2" t="s">
        <v>6250</v>
      </c>
      <c r="L2226" s="2"/>
      <c r="M2226" s="2" t="s">
        <v>6272</v>
      </c>
      <c r="N2226" s="2" t="s">
        <v>6298</v>
      </c>
      <c r="O2226" s="2" t="s">
        <v>366</v>
      </c>
      <c r="P2226" s="2"/>
      <c r="Q2226" s="2" t="str">
        <f t="shared" si="15"/>
        <v>Bill Title: To protect our drinking water from hydraulic fracturing - Bill Description: For legislation to protect drinking water from hydraulic fracturing. Environment, Natural Resources and Agriculture.</v>
      </c>
      <c r="S2226" s="2" t="s">
        <v>368</v>
      </c>
    </row>
    <row r="2227" ht="15.75" customHeight="1">
      <c r="A2227" s="2" t="s">
        <v>6248</v>
      </c>
      <c r="B2227" s="2" t="s">
        <v>4753</v>
      </c>
      <c r="C2227" s="2" t="s">
        <v>4754</v>
      </c>
      <c r="D2227" s="2" t="s">
        <v>4754</v>
      </c>
      <c r="E2227" s="2" t="s">
        <v>4755</v>
      </c>
      <c r="F2227" s="2" t="s">
        <v>6343</v>
      </c>
      <c r="G2227" s="2" t="s">
        <v>19</v>
      </c>
      <c r="I2227" s="2">
        <v>9.0</v>
      </c>
      <c r="K2227" s="2" t="s">
        <v>6250</v>
      </c>
      <c r="L2227" s="2"/>
      <c r="M2227" s="2" t="s">
        <v>6344</v>
      </c>
      <c r="N2227" s="2" t="s">
        <v>6345</v>
      </c>
      <c r="O2227" s="2" t="s">
        <v>2746</v>
      </c>
      <c r="P2227" s="2"/>
      <c r="Q2227" s="2" t="str">
        <f t="shared" si="15"/>
        <v>Bill Title: Creating a commission to study the feasibility of divestment of fossil fuels from the Commonwealth's pension systems - Bill Description: Relative to public investments in fossil fuels. Public Service.</v>
      </c>
      <c r="S2227" s="2" t="s">
        <v>25</v>
      </c>
    </row>
    <row r="2228" ht="15.75" customHeight="1">
      <c r="A2228" s="2" t="s">
        <v>6248</v>
      </c>
      <c r="B2228" s="2" t="s">
        <v>4753</v>
      </c>
      <c r="C2228" s="2" t="s">
        <v>4754</v>
      </c>
      <c r="D2228" s="2" t="s">
        <v>4754</v>
      </c>
      <c r="E2228" s="2" t="s">
        <v>4755</v>
      </c>
      <c r="F2228" s="2" t="s">
        <v>6346</v>
      </c>
      <c r="G2228" s="2" t="s">
        <v>19</v>
      </c>
      <c r="I2228" s="2">
        <v>8.0</v>
      </c>
      <c r="K2228" s="2" t="s">
        <v>6250</v>
      </c>
      <c r="L2228" s="2"/>
      <c r="M2228" s="2" t="s">
        <v>4893</v>
      </c>
      <c r="N2228" s="2" t="s">
        <v>6347</v>
      </c>
      <c r="O2228" s="2" t="s">
        <v>72</v>
      </c>
      <c r="P2228" s="2"/>
      <c r="Q2228" s="2" t="str">
        <f t="shared" si="15"/>
        <v>Bill Title: Relative to 2030 and 2040 emissions benchmarks - Bill Description: Relative to 2030 and 2040 emissions benchmarks (Senate, No. 458),-- reports, recommending that the same ought to pass with an amendment substituting a new draft with the same title (Senate, No. 2092).</v>
      </c>
      <c r="S2228" s="2" t="s">
        <v>172</v>
      </c>
    </row>
    <row r="2229" ht="15.75" customHeight="1">
      <c r="A2229" s="2" t="s">
        <v>6248</v>
      </c>
      <c r="B2229" s="2" t="s">
        <v>4753</v>
      </c>
      <c r="C2229" s="2" t="s">
        <v>4754</v>
      </c>
      <c r="D2229" s="2" t="s">
        <v>4754</v>
      </c>
      <c r="E2229" s="2" t="s">
        <v>4755</v>
      </c>
      <c r="F2229" s="2" t="s">
        <v>6348</v>
      </c>
      <c r="G2229" s="2" t="s">
        <v>19</v>
      </c>
      <c r="I2229" s="2">
        <v>8.0</v>
      </c>
      <c r="K2229" s="2" t="s">
        <v>6250</v>
      </c>
      <c r="L2229" s="2"/>
      <c r="M2229" s="2" t="s">
        <v>6257</v>
      </c>
      <c r="N2229" s="2" t="s">
        <v>6321</v>
      </c>
      <c r="O2229" s="2" t="s">
        <v>366</v>
      </c>
      <c r="P2229" s="2"/>
      <c r="Q2229" s="2" t="str">
        <f t="shared" si="15"/>
        <v>Bill Title: To regulate hydraulic fracturing - Bill Description: For legislation to regulate hydraulic fracturing. Environment, Natural Resources and Agriculture.</v>
      </c>
      <c r="S2229" s="2" t="s">
        <v>368</v>
      </c>
    </row>
    <row r="2230" ht="15.75" customHeight="1">
      <c r="A2230" s="2" t="s">
        <v>6248</v>
      </c>
      <c r="B2230" s="2" t="s">
        <v>4753</v>
      </c>
      <c r="C2230" s="2" t="s">
        <v>4754</v>
      </c>
      <c r="D2230" s="2" t="s">
        <v>4754</v>
      </c>
      <c r="E2230" s="2" t="s">
        <v>4755</v>
      </c>
      <c r="F2230" s="2" t="s">
        <v>6349</v>
      </c>
      <c r="G2230" s="2" t="s">
        <v>19</v>
      </c>
      <c r="I2230" s="2">
        <v>8.0</v>
      </c>
      <c r="K2230" s="2" t="s">
        <v>6250</v>
      </c>
      <c r="L2230" s="2"/>
      <c r="M2230" s="2" t="s">
        <v>6306</v>
      </c>
      <c r="N2230" s="2" t="s">
        <v>6350</v>
      </c>
      <c r="O2230" s="2" t="s">
        <v>366</v>
      </c>
      <c r="P2230" s="2"/>
      <c r="Q2230" s="2" t="str">
        <f t="shared" si="15"/>
        <v>Bill Title: Preventing the disposal of hydraulic fracturing wastewater - Bill Description: For legislation to prevent the disposal of hydraulic fracturing wastewater. Environment, Natural Resources and Agriculture.</v>
      </c>
      <c r="S2230" s="2" t="s">
        <v>368</v>
      </c>
    </row>
    <row r="2231" ht="15.75" customHeight="1">
      <c r="A2231" s="2" t="s">
        <v>6248</v>
      </c>
      <c r="B2231" s="2" t="s">
        <v>4753</v>
      </c>
      <c r="C2231" s="2" t="s">
        <v>4754</v>
      </c>
      <c r="D2231" s="2" t="s">
        <v>4754</v>
      </c>
      <c r="E2231" s="2" t="s">
        <v>4755</v>
      </c>
      <c r="F2231" s="2" t="s">
        <v>6351</v>
      </c>
      <c r="G2231" s="2" t="s">
        <v>19</v>
      </c>
      <c r="I2231" s="2">
        <v>8.0</v>
      </c>
      <c r="K2231" s="2" t="s">
        <v>6250</v>
      </c>
      <c r="L2231" s="2"/>
      <c r="M2231" s="2" t="s">
        <v>6257</v>
      </c>
      <c r="N2231" s="2" t="s">
        <v>6321</v>
      </c>
      <c r="O2231" s="2" t="s">
        <v>366</v>
      </c>
      <c r="P2231" s="2"/>
      <c r="Q2231" s="2" t="str">
        <f t="shared" si="15"/>
        <v>Bill Title: To regulate hydraulic fracturing - Bill Description: For legislation to regulate hydraulic fracturing. Environment, Natural Resources and Agriculture.</v>
      </c>
      <c r="S2231" s="2" t="s">
        <v>368</v>
      </c>
    </row>
    <row r="2232" ht="15.75" customHeight="1">
      <c r="A2232" s="2" t="s">
        <v>6248</v>
      </c>
      <c r="B2232" s="2" t="s">
        <v>4753</v>
      </c>
      <c r="C2232" s="2" t="s">
        <v>4754</v>
      </c>
      <c r="D2232" s="2" t="s">
        <v>4754</v>
      </c>
      <c r="E2232" s="2" t="s">
        <v>4755</v>
      </c>
      <c r="F2232" s="2" t="s">
        <v>6352</v>
      </c>
      <c r="G2232" s="2" t="s">
        <v>19</v>
      </c>
      <c r="I2232" s="2">
        <v>8.0</v>
      </c>
      <c r="K2232" s="2" t="s">
        <v>6250</v>
      </c>
      <c r="L2232" s="2"/>
      <c r="M2232" s="2" t="s">
        <v>6306</v>
      </c>
      <c r="N2232" s="2" t="s">
        <v>6307</v>
      </c>
      <c r="O2232" s="2" t="s">
        <v>366</v>
      </c>
      <c r="P2232" s="2"/>
      <c r="Q2232" s="2" t="str">
        <f t="shared" si="15"/>
        <v>Bill Title: Preventing the disposal of hydraulic fracturing wastewater - Bill Description: Relative to hydraulic fracturing wastewater. Environment, Natural Resources and Agriculture.</v>
      </c>
      <c r="S2232" s="2" t="s">
        <v>368</v>
      </c>
    </row>
    <row r="2233" ht="15.75" customHeight="1">
      <c r="A2233" s="2" t="s">
        <v>6248</v>
      </c>
      <c r="B2233" s="2" t="s">
        <v>4753</v>
      </c>
      <c r="C2233" s="2" t="s">
        <v>4754</v>
      </c>
      <c r="D2233" s="2" t="s">
        <v>4754</v>
      </c>
      <c r="E2233" s="2" t="s">
        <v>4755</v>
      </c>
      <c r="F2233" s="2" t="s">
        <v>6353</v>
      </c>
      <c r="G2233" s="2" t="s">
        <v>19</v>
      </c>
      <c r="I2233" s="2">
        <v>8.0</v>
      </c>
      <c r="K2233" s="2" t="s">
        <v>6250</v>
      </c>
      <c r="L2233" s="2"/>
      <c r="M2233" s="2" t="s">
        <v>6272</v>
      </c>
      <c r="N2233" s="2" t="s">
        <v>6298</v>
      </c>
      <c r="O2233" s="2" t="s">
        <v>366</v>
      </c>
      <c r="P2233" s="2"/>
      <c r="Q2233" s="2" t="str">
        <f t="shared" si="15"/>
        <v>Bill Title: To protect our drinking water from hydraulic fracturing - Bill Description: For legislation to protect drinking water from hydraulic fracturing. Environment, Natural Resources and Agriculture.</v>
      </c>
      <c r="S2233" s="2" t="s">
        <v>368</v>
      </c>
    </row>
    <row r="2234" ht="15.75" customHeight="1">
      <c r="A2234" s="2" t="s">
        <v>6248</v>
      </c>
      <c r="B2234" s="2" t="s">
        <v>4753</v>
      </c>
      <c r="C2234" s="2" t="s">
        <v>4754</v>
      </c>
      <c r="D2234" s="2" t="s">
        <v>4754</v>
      </c>
      <c r="E2234" s="2" t="s">
        <v>4755</v>
      </c>
      <c r="F2234" s="2" t="s">
        <v>6354</v>
      </c>
      <c r="G2234" s="2" t="s">
        <v>19</v>
      </c>
      <c r="I2234" s="2">
        <v>7.0</v>
      </c>
      <c r="K2234" s="2" t="s">
        <v>6250</v>
      </c>
      <c r="L2234" s="2"/>
      <c r="M2234" s="2" t="s">
        <v>6355</v>
      </c>
      <c r="N2234" s="2" t="s">
        <v>6356</v>
      </c>
      <c r="O2234" s="2" t="s">
        <v>23</v>
      </c>
      <c r="P2234" s="2"/>
      <c r="Q2234" s="2" t="str">
        <f t="shared" si="15"/>
        <v>Bill Title: Sparking the modernization of state heating systems - Bill Description: For legislation to spark the modernization of state heating systems. State Administration and Regulatory Oversight.</v>
      </c>
      <c r="S2234" s="2" t="s">
        <v>145</v>
      </c>
    </row>
    <row r="2235" ht="15.75" customHeight="1">
      <c r="A2235" s="2" t="s">
        <v>6248</v>
      </c>
      <c r="B2235" s="2" t="s">
        <v>4753</v>
      </c>
      <c r="C2235" s="2" t="s">
        <v>4754</v>
      </c>
      <c r="D2235" s="2" t="s">
        <v>4754</v>
      </c>
      <c r="E2235" s="2" t="s">
        <v>4755</v>
      </c>
      <c r="F2235" s="2" t="s">
        <v>6357</v>
      </c>
      <c r="G2235" s="2" t="s">
        <v>19</v>
      </c>
      <c r="I2235" s="2">
        <v>7.0</v>
      </c>
      <c r="K2235" s="2" t="s">
        <v>6250</v>
      </c>
      <c r="L2235" s="2"/>
      <c r="M2235" s="2" t="s">
        <v>4857</v>
      </c>
      <c r="N2235" s="2" t="s">
        <v>6314</v>
      </c>
      <c r="O2235" s="2" t="s">
        <v>72</v>
      </c>
      <c r="P2235" s="2"/>
      <c r="Q2235" s="2" t="str">
        <f t="shared" si="15"/>
        <v>Bill Title: Establishing tracking and reporting requirements for Massachusetts transportation fuels and associated greenhouse gas emissions - Bill Description: For legislation to compute and track the individual and collective lifecycle greenhouse gas emissions of all fuels. Environment, Natural Resources and Agriculture.</v>
      </c>
      <c r="S2235" s="2" t="s">
        <v>172</v>
      </c>
    </row>
    <row r="2236" ht="15.75" customHeight="1">
      <c r="A2236" s="2" t="s">
        <v>6248</v>
      </c>
      <c r="B2236" s="2" t="s">
        <v>4753</v>
      </c>
      <c r="C2236" s="2" t="s">
        <v>4754</v>
      </c>
      <c r="D2236" s="2" t="s">
        <v>4754</v>
      </c>
      <c r="E2236" s="2" t="s">
        <v>4755</v>
      </c>
      <c r="F2236" s="2" t="s">
        <v>6358</v>
      </c>
      <c r="G2236" s="2" t="s">
        <v>19</v>
      </c>
      <c r="I2236" s="2">
        <v>7.0</v>
      </c>
      <c r="K2236" s="2" t="s">
        <v>6250</v>
      </c>
      <c r="L2236" s="2"/>
      <c r="M2236" s="2" t="s">
        <v>6257</v>
      </c>
      <c r="N2236" s="2" t="s">
        <v>6258</v>
      </c>
      <c r="O2236" s="2" t="s">
        <v>366</v>
      </c>
      <c r="P2236" s="2"/>
      <c r="Q2236" s="2" t="str">
        <f t="shared" si="15"/>
        <v>Bill Title: To regulate hydraulic fracturing - Bill Description: For legislation to further regulate the use of hydraulic fracturing to stimulate the extraction of natural gas. Environment, Natural Resources and Agriculture.</v>
      </c>
      <c r="S2236" s="2" t="s">
        <v>368</v>
      </c>
    </row>
    <row r="2237" ht="15.75" customHeight="1">
      <c r="A2237" s="2" t="s">
        <v>6248</v>
      </c>
      <c r="B2237" s="2" t="s">
        <v>4753</v>
      </c>
      <c r="C2237" s="2" t="s">
        <v>4754</v>
      </c>
      <c r="D2237" s="2" t="s">
        <v>4754</v>
      </c>
      <c r="E2237" s="2" t="s">
        <v>4755</v>
      </c>
      <c r="F2237" s="2" t="s">
        <v>6359</v>
      </c>
      <c r="G2237" s="2" t="s">
        <v>19</v>
      </c>
      <c r="I2237" s="2">
        <v>7.0</v>
      </c>
      <c r="K2237" s="2" t="s">
        <v>6250</v>
      </c>
      <c r="L2237" s="2"/>
      <c r="M2237" s="2" t="s">
        <v>6360</v>
      </c>
      <c r="N2237" s="2" t="s">
        <v>6361</v>
      </c>
      <c r="O2237" s="2" t="s">
        <v>72</v>
      </c>
      <c r="P2237" s="2"/>
      <c r="Q2237" s="2" t="str">
        <f t="shared" si="15"/>
        <v>Bill Title: For revenue-neutral carbon surcharge via shift from sales tax to transportation fuel tax - Bill Description: For legislation to shift revenue from sales tax to transportation fuel tax. Revenue.</v>
      </c>
      <c r="S2237" s="2" t="s">
        <v>172</v>
      </c>
    </row>
    <row r="2238" ht="15.75" customHeight="1">
      <c r="A2238" s="2" t="s">
        <v>6248</v>
      </c>
      <c r="B2238" s="2" t="s">
        <v>4753</v>
      </c>
      <c r="C2238" s="2" t="s">
        <v>4754</v>
      </c>
      <c r="D2238" s="2" t="s">
        <v>4754</v>
      </c>
      <c r="E2238" s="2" t="s">
        <v>4755</v>
      </c>
      <c r="F2238" s="2" t="s">
        <v>6362</v>
      </c>
      <c r="G2238" s="2" t="s">
        <v>19</v>
      </c>
      <c r="I2238" s="2">
        <v>6.0</v>
      </c>
      <c r="K2238" s="2" t="s">
        <v>6250</v>
      </c>
      <c r="L2238" s="2"/>
      <c r="M2238" s="2" t="s">
        <v>6306</v>
      </c>
      <c r="N2238" s="2" t="s">
        <v>6350</v>
      </c>
      <c r="O2238" s="2" t="s">
        <v>366</v>
      </c>
      <c r="P2238" s="2"/>
      <c r="Q2238" s="2" t="str">
        <f t="shared" si="15"/>
        <v>Bill Title: Preventing the disposal of hydraulic fracturing wastewater - Bill Description: For legislation to prevent the disposal of hydraulic fracturing wastewater. Environment, Natural Resources and Agriculture.</v>
      </c>
      <c r="S2238" s="2" t="s">
        <v>368</v>
      </c>
    </row>
    <row r="2239" ht="15.75" customHeight="1">
      <c r="A2239" s="2" t="s">
        <v>6248</v>
      </c>
      <c r="B2239" s="2" t="s">
        <v>4753</v>
      </c>
      <c r="C2239" s="2" t="s">
        <v>4754</v>
      </c>
      <c r="D2239" s="2" t="s">
        <v>4754</v>
      </c>
      <c r="E2239" s="2" t="s">
        <v>4755</v>
      </c>
      <c r="F2239" s="2" t="s">
        <v>6363</v>
      </c>
      <c r="G2239" s="2" t="s">
        <v>19</v>
      </c>
      <c r="I2239" s="2">
        <v>6.0</v>
      </c>
      <c r="K2239" s="2" t="s">
        <v>6250</v>
      </c>
      <c r="L2239" s="2"/>
      <c r="M2239" s="2" t="s">
        <v>6329</v>
      </c>
      <c r="N2239" s="2" t="s">
        <v>6330</v>
      </c>
      <c r="O2239" s="2" t="s">
        <v>366</v>
      </c>
      <c r="P2239" s="2"/>
      <c r="Q2239" s="2" t="str">
        <f t="shared" si="15"/>
        <v>Bill Title: Relative to a moratorium on hydraulic fracturing - Bill Description: For legislation relative to a moratorium on hydraulic fracturing. Environment, Natural Resources and Agriculture.</v>
      </c>
      <c r="S2239" s="2" t="s">
        <v>368</v>
      </c>
    </row>
    <row r="2240" ht="15.75" customHeight="1">
      <c r="A2240" s="2" t="s">
        <v>6248</v>
      </c>
      <c r="B2240" s="2" t="s">
        <v>4753</v>
      </c>
      <c r="C2240" s="2" t="s">
        <v>4754</v>
      </c>
      <c r="D2240" s="2" t="s">
        <v>4754</v>
      </c>
      <c r="E2240" s="2" t="s">
        <v>4755</v>
      </c>
      <c r="F2240" s="2" t="s">
        <v>6364</v>
      </c>
      <c r="G2240" s="2" t="s">
        <v>19</v>
      </c>
      <c r="I2240" s="2">
        <v>6.0</v>
      </c>
      <c r="K2240" s="2" t="s">
        <v>6250</v>
      </c>
      <c r="L2240" s="2"/>
      <c r="M2240" s="2" t="s">
        <v>6365</v>
      </c>
      <c r="N2240" s="2" t="s">
        <v>6365</v>
      </c>
      <c r="O2240" s="2" t="s">
        <v>92</v>
      </c>
      <c r="P2240" s="2"/>
      <c r="Q2240" s="2" t="str">
        <f t="shared" si="15"/>
        <v>Bill Title: RELATIVE TO GASOLINE DEALERS - Bill Description: RELATIVE TO GASOLINE DEALERS</v>
      </c>
    </row>
    <row r="2241" ht="15.75" customHeight="1">
      <c r="A2241" s="2" t="s">
        <v>6248</v>
      </c>
      <c r="B2241" s="2" t="s">
        <v>4753</v>
      </c>
      <c r="C2241" s="2" t="s">
        <v>4754</v>
      </c>
      <c r="D2241" s="2" t="s">
        <v>4754</v>
      </c>
      <c r="E2241" s="2" t="s">
        <v>4755</v>
      </c>
      <c r="F2241" s="2" t="s">
        <v>6366</v>
      </c>
      <c r="G2241" s="2" t="s">
        <v>19</v>
      </c>
      <c r="I2241" s="2">
        <v>6.0</v>
      </c>
      <c r="K2241" s="2" t="s">
        <v>6250</v>
      </c>
      <c r="L2241" s="2"/>
      <c r="M2241" s="2" t="s">
        <v>6329</v>
      </c>
      <c r="N2241" s="2" t="s">
        <v>6367</v>
      </c>
      <c r="O2241" s="2" t="s">
        <v>366</v>
      </c>
      <c r="P2241" s="2"/>
      <c r="Q2241" s="2" t="str">
        <f t="shared" si="15"/>
        <v>Bill Title: Relative to a moratorium on hydraulic fracturing - Bill Description: Relative to a moratorium on hydraulic fracturing (Senate, No. 457),-- reports, recommending that the same ought to pass with an amendment substituting a new draft with the same title (Senate, No. 2309).</v>
      </c>
      <c r="S2241" s="2" t="s">
        <v>368</v>
      </c>
    </row>
    <row r="2242" ht="15.75" customHeight="1">
      <c r="A2242" s="2" t="s">
        <v>6248</v>
      </c>
      <c r="B2242" s="2" t="s">
        <v>4753</v>
      </c>
      <c r="C2242" s="2" t="s">
        <v>4754</v>
      </c>
      <c r="D2242" s="2" t="s">
        <v>4754</v>
      </c>
      <c r="E2242" s="2" t="s">
        <v>4755</v>
      </c>
      <c r="F2242" s="2" t="s">
        <v>6368</v>
      </c>
      <c r="G2242" s="2" t="s">
        <v>19</v>
      </c>
      <c r="I2242" s="2">
        <v>5.0</v>
      </c>
      <c r="K2242" s="2" t="s">
        <v>6250</v>
      </c>
      <c r="L2242" s="2"/>
      <c r="M2242" s="2" t="s">
        <v>6272</v>
      </c>
      <c r="N2242" s="2" t="s">
        <v>6272</v>
      </c>
      <c r="O2242" s="2" t="s">
        <v>427</v>
      </c>
      <c r="P2242" s="2"/>
      <c r="Q2242" s="2" t="str">
        <f t="shared" si="15"/>
        <v>Bill Title: To protect our drinking water from hydraulic fracturing - Bill Description: To protect our drinking water from hydraulic fracturing</v>
      </c>
      <c r="S2242" s="2" t="s">
        <v>368</v>
      </c>
    </row>
    <row r="2243" ht="15.75" customHeight="1">
      <c r="A2243" s="2" t="s">
        <v>6248</v>
      </c>
      <c r="B2243" s="2" t="s">
        <v>4753</v>
      </c>
      <c r="C2243" s="2" t="s">
        <v>4754</v>
      </c>
      <c r="D2243" s="2" t="s">
        <v>4754</v>
      </c>
      <c r="E2243" s="2" t="s">
        <v>4755</v>
      </c>
      <c r="F2243" s="2" t="s">
        <v>6369</v>
      </c>
      <c r="G2243" s="2" t="s">
        <v>19</v>
      </c>
      <c r="I2243" s="2">
        <v>5.0</v>
      </c>
      <c r="K2243" s="2" t="s">
        <v>6250</v>
      </c>
      <c r="L2243" s="2"/>
      <c r="M2243" s="2" t="s">
        <v>6257</v>
      </c>
      <c r="N2243" s="2" t="s">
        <v>6370</v>
      </c>
      <c r="O2243" s="2" t="s">
        <v>366</v>
      </c>
      <c r="P2243" s="2"/>
      <c r="Q2243" s="2" t="str">
        <f t="shared" si="15"/>
        <v>Bill Title: To regulate hydraulic fracturing - Bill Description: For legislation to regulate hydraulic fracturing. Telecommunications, Utilities and Energy.</v>
      </c>
      <c r="S2243" s="2" t="s">
        <v>368</v>
      </c>
    </row>
    <row r="2244" ht="15.75" customHeight="1">
      <c r="A2244" s="2" t="s">
        <v>6248</v>
      </c>
      <c r="B2244" s="2" t="s">
        <v>4753</v>
      </c>
      <c r="C2244" s="2" t="s">
        <v>4754</v>
      </c>
      <c r="D2244" s="2" t="s">
        <v>4754</v>
      </c>
      <c r="E2244" s="2" t="s">
        <v>4755</v>
      </c>
      <c r="F2244" s="2" t="s">
        <v>6371</v>
      </c>
      <c r="G2244" s="2" t="s">
        <v>19</v>
      </c>
      <c r="I2244" s="2">
        <v>5.0</v>
      </c>
      <c r="K2244" s="2" t="s">
        <v>6250</v>
      </c>
      <c r="L2244" s="2"/>
      <c r="M2244" s="2" t="s">
        <v>6306</v>
      </c>
      <c r="N2244" s="2" t="s">
        <v>6350</v>
      </c>
      <c r="O2244" s="2" t="s">
        <v>366</v>
      </c>
      <c r="P2244" s="2"/>
      <c r="Q2244" s="2" t="str">
        <f t="shared" si="15"/>
        <v>Bill Title: Preventing the disposal of hydraulic fracturing wastewater - Bill Description: For legislation to prevent the disposal of hydraulic fracturing wastewater. Environment, Natural Resources and Agriculture.</v>
      </c>
      <c r="S2244" s="2" t="s">
        <v>368</v>
      </c>
    </row>
    <row r="2245" ht="15.75" customHeight="1">
      <c r="A2245" s="2" t="s">
        <v>6248</v>
      </c>
      <c r="B2245" s="2" t="s">
        <v>4753</v>
      </c>
      <c r="C2245" s="2" t="s">
        <v>4754</v>
      </c>
      <c r="D2245" s="2" t="s">
        <v>4754</v>
      </c>
      <c r="E2245" s="2" t="s">
        <v>4755</v>
      </c>
      <c r="F2245" s="2" t="s">
        <v>6372</v>
      </c>
      <c r="G2245" s="2" t="s">
        <v>19</v>
      </c>
      <c r="I2245" s="2">
        <v>5.0</v>
      </c>
      <c r="K2245" s="2" t="s">
        <v>6250</v>
      </c>
      <c r="L2245" s="2"/>
      <c r="M2245" s="2" t="s">
        <v>6373</v>
      </c>
      <c r="N2245" s="2" t="s">
        <v>6374</v>
      </c>
      <c r="O2245" s="2" t="s">
        <v>92</v>
      </c>
      <c r="P2245" s="2"/>
      <c r="Q2245" s="2" t="str">
        <f t="shared" si="15"/>
        <v>Bill Title: Promote fairness in gasoline product marketing and sales - Bill Description: For legislation to promote fairness in gasoline product marketing and sales</v>
      </c>
    </row>
    <row r="2246" ht="15.75" customHeight="1">
      <c r="A2246" s="2" t="s">
        <v>6248</v>
      </c>
      <c r="B2246" s="2" t="s">
        <v>4753</v>
      </c>
      <c r="C2246" s="2" t="s">
        <v>4754</v>
      </c>
      <c r="D2246" s="2" t="s">
        <v>4754</v>
      </c>
      <c r="E2246" s="2" t="s">
        <v>4755</v>
      </c>
      <c r="F2246" s="2" t="s">
        <v>6375</v>
      </c>
      <c r="G2246" s="2" t="s">
        <v>19</v>
      </c>
      <c r="I2246" s="2">
        <v>5.0</v>
      </c>
      <c r="K2246" s="2" t="s">
        <v>6250</v>
      </c>
      <c r="L2246" s="2"/>
      <c r="M2246" s="2" t="s">
        <v>6376</v>
      </c>
      <c r="N2246" s="2" t="s">
        <v>6377</v>
      </c>
      <c r="O2246" s="2" t="s">
        <v>92</v>
      </c>
      <c r="P2246" s="2"/>
      <c r="Q2246" s="2" t="str">
        <f t="shared" si="15"/>
        <v>Bill Title: Require disclosure by refiners and distributors of wholesale motor fuel pricing policies - Bill Description: For legislation to require disclosure by refiners and distributors of wholesale motor fuel pricing policies</v>
      </c>
    </row>
    <row r="2247" ht="15.75" customHeight="1">
      <c r="A2247" s="2" t="s">
        <v>6248</v>
      </c>
      <c r="B2247" s="2" t="s">
        <v>4753</v>
      </c>
      <c r="C2247" s="2" t="s">
        <v>4754</v>
      </c>
      <c r="D2247" s="2" t="s">
        <v>4754</v>
      </c>
      <c r="E2247" s="2" t="s">
        <v>4755</v>
      </c>
      <c r="F2247" s="2" t="s">
        <v>6378</v>
      </c>
      <c r="G2247" s="2" t="s">
        <v>19</v>
      </c>
      <c r="I2247" s="2">
        <v>5.0</v>
      </c>
      <c r="K2247" s="2" t="s">
        <v>6250</v>
      </c>
      <c r="L2247" s="2"/>
      <c r="M2247" s="2" t="s">
        <v>6379</v>
      </c>
      <c r="N2247" s="2" t="s">
        <v>6380</v>
      </c>
      <c r="O2247" s="2" t="s">
        <v>23</v>
      </c>
      <c r="P2247" s="2"/>
      <c r="Q2247" s="2" t="str">
        <f t="shared" si="15"/>
        <v>Bill Title: Further regulating utility contracts - Bill Description: Relative to natural gas pipeline contracts filed by electric companies. Telecommunications, Utilities and Energy.</v>
      </c>
      <c r="S2247" s="2" t="s">
        <v>65</v>
      </c>
    </row>
    <row r="2248" ht="15.75" customHeight="1">
      <c r="A2248" s="2" t="s">
        <v>6248</v>
      </c>
      <c r="B2248" s="2" t="s">
        <v>4753</v>
      </c>
      <c r="C2248" s="2" t="s">
        <v>4754</v>
      </c>
      <c r="D2248" s="2" t="s">
        <v>4754</v>
      </c>
      <c r="E2248" s="2" t="s">
        <v>4755</v>
      </c>
      <c r="F2248" s="2" t="s">
        <v>6381</v>
      </c>
      <c r="G2248" s="2" t="s">
        <v>19</v>
      </c>
      <c r="I2248" s="2">
        <v>4.0</v>
      </c>
      <c r="K2248" s="2" t="s">
        <v>6250</v>
      </c>
      <c r="L2248" s="2"/>
      <c r="M2248" s="2" t="s">
        <v>4861</v>
      </c>
      <c r="N2248" s="2" t="s">
        <v>4862</v>
      </c>
      <c r="O2248" s="2" t="s">
        <v>437</v>
      </c>
      <c r="P2248" s="2"/>
      <c r="Q2248" s="2" t="str">
        <f t="shared" si="15"/>
        <v>Bill Title: Relative to a clean fuel standard - Bill Description: For legislation relative to a clean fuel standard. Transportation.</v>
      </c>
      <c r="S2248" s="2" t="s">
        <v>172</v>
      </c>
    </row>
    <row r="2249" ht="15.75" customHeight="1">
      <c r="A2249" s="2" t="s">
        <v>6248</v>
      </c>
      <c r="B2249" s="2" t="s">
        <v>4753</v>
      </c>
      <c r="C2249" s="2" t="s">
        <v>4754</v>
      </c>
      <c r="D2249" s="2" t="s">
        <v>4754</v>
      </c>
      <c r="E2249" s="2" t="s">
        <v>4755</v>
      </c>
      <c r="F2249" s="2" t="s">
        <v>6382</v>
      </c>
      <c r="G2249" s="2" t="s">
        <v>19</v>
      </c>
      <c r="I2249" s="2">
        <v>4.0</v>
      </c>
      <c r="K2249" s="2" t="s">
        <v>6250</v>
      </c>
      <c r="L2249" s="2"/>
      <c r="M2249" s="2" t="s">
        <v>6383</v>
      </c>
      <c r="N2249" s="2" t="s">
        <v>6384</v>
      </c>
      <c r="O2249" s="2" t="s">
        <v>704</v>
      </c>
      <c r="P2249" s="2"/>
      <c r="Q2249" s="2" t="str">
        <f t="shared" si="15"/>
        <v>Bill Title: Relative to preventing price gouging during an emergency - Bill Description: For legislation relative to preventing price gouging during an emergency. Consumer Protection and Professional Licensure.</v>
      </c>
      <c r="S2249" s="2" t="s">
        <v>25</v>
      </c>
    </row>
    <row r="2250" ht="15.75" customHeight="1">
      <c r="A2250" s="2" t="s">
        <v>6248</v>
      </c>
      <c r="B2250" s="2" t="s">
        <v>4753</v>
      </c>
      <c r="C2250" s="2" t="s">
        <v>4754</v>
      </c>
      <c r="D2250" s="2" t="s">
        <v>4754</v>
      </c>
      <c r="E2250" s="2" t="s">
        <v>4755</v>
      </c>
      <c r="F2250" s="2" t="s">
        <v>6385</v>
      </c>
      <c r="G2250" s="2" t="s">
        <v>19</v>
      </c>
      <c r="I2250" s="2">
        <v>3.0</v>
      </c>
      <c r="K2250" s="2" t="s">
        <v>6250</v>
      </c>
      <c r="L2250" s="2"/>
      <c r="M2250" s="2" t="s">
        <v>6386</v>
      </c>
      <c r="N2250" s="2" t="s">
        <v>6387</v>
      </c>
      <c r="O2250" s="2" t="s">
        <v>6388</v>
      </c>
      <c r="P2250" s="2"/>
      <c r="Q2250" s="2" t="str">
        <f t="shared" si="15"/>
        <v>Bill Title: Authorizing independent retirement boards to divest from fossil fuel companies - Bill Description: For legislation to authorize independent retirement boards to divest from fossil fuel companies. Financial Services.</v>
      </c>
      <c r="S2250" s="2" t="s">
        <v>25</v>
      </c>
    </row>
    <row r="2251" ht="15.75" customHeight="1">
      <c r="A2251" s="2" t="s">
        <v>6389</v>
      </c>
      <c r="B2251" s="2" t="s">
        <v>6390</v>
      </c>
      <c r="C2251" s="2" t="s">
        <v>6391</v>
      </c>
      <c r="E2251" s="2" t="s">
        <v>6392</v>
      </c>
      <c r="F2251" s="2" t="s">
        <v>6393</v>
      </c>
      <c r="G2251" s="2" t="s">
        <v>407</v>
      </c>
      <c r="I2251" s="2">
        <v>30.0</v>
      </c>
      <c r="K2251" s="2" t="s">
        <v>1205</v>
      </c>
      <c r="L2251" s="2"/>
      <c r="M2251" s="2" t="s">
        <v>6394</v>
      </c>
      <c r="N2251" s="2" t="s">
        <v>6394</v>
      </c>
      <c r="O2251" s="2" t="s">
        <v>128</v>
      </c>
      <c r="P2251" s="2"/>
      <c r="Q2251" s="2" t="str">
        <f t="shared" ref="Q2251:Q2799" si="16">CONCATENATE("Bill Title: ",M2251, ", Bill Description: ", N2251, ". ")</f>
        <v>Bill Title: Establishing the wind generation permit and property protection act., Bill Description: Establishing the wind generation permit and property protection act.. </v>
      </c>
      <c r="S2251" s="2" t="s">
        <v>31</v>
      </c>
    </row>
    <row r="2252" ht="15.75" customHeight="1">
      <c r="A2252" s="2" t="s">
        <v>6389</v>
      </c>
      <c r="B2252" s="2" t="s">
        <v>6390</v>
      </c>
      <c r="C2252" s="2" t="s">
        <v>6391</v>
      </c>
      <c r="E2252" s="2" t="s">
        <v>6392</v>
      </c>
      <c r="F2252" s="2" t="s">
        <v>6395</v>
      </c>
      <c r="G2252" s="2" t="s">
        <v>407</v>
      </c>
      <c r="I2252" s="2">
        <v>28.0</v>
      </c>
      <c r="K2252" s="2" t="s">
        <v>1205</v>
      </c>
      <c r="L2252" s="2"/>
      <c r="M2252" s="2" t="s">
        <v>6396</v>
      </c>
      <c r="N2252" s="2" t="s">
        <v>6396</v>
      </c>
      <c r="O2252" s="2" t="s">
        <v>128</v>
      </c>
      <c r="P2252" s="2"/>
      <c r="Q2252" s="2" t="str">
        <f t="shared" si="16"/>
        <v>Bill Title: Establishing the wind generation permit and property protection act and imposing certain requirements on the siting of wind turbines., Bill Description: Establishing the wind generation permit and property protection act and imposing certain requirements on the siting of wind turbines.. </v>
      </c>
      <c r="S2252" s="2" t="s">
        <v>44</v>
      </c>
    </row>
    <row r="2253" ht="15.75" customHeight="1">
      <c r="A2253" s="2" t="s">
        <v>6389</v>
      </c>
      <c r="B2253" s="2" t="s">
        <v>6390</v>
      </c>
      <c r="C2253" s="2" t="s">
        <v>6391</v>
      </c>
      <c r="E2253" s="2" t="s">
        <v>6392</v>
      </c>
      <c r="F2253" s="2" t="s">
        <v>6397</v>
      </c>
      <c r="G2253" s="2" t="s">
        <v>407</v>
      </c>
      <c r="I2253" s="2">
        <v>16.0</v>
      </c>
      <c r="K2253" s="2" t="s">
        <v>1205</v>
      </c>
      <c r="L2253" s="2"/>
      <c r="M2253" s="2" t="s">
        <v>6398</v>
      </c>
      <c r="N2253" s="2" t="s">
        <v>6398</v>
      </c>
      <c r="O2253" s="2" t="s">
        <v>128</v>
      </c>
      <c r="P2253" s="2"/>
      <c r="Q2253" s="2" t="str">
        <f t="shared" si="16"/>
        <v>Bill Title: Establishing certain setback and construction requirements for wind energy facilities and certain operating conditions for existing wind energy facilities., Bill Description: Establishing certain setback and construction requirements for wind energy facilities and certain operating conditions for existing wind energy facilities.. </v>
      </c>
      <c r="S2253" s="2" t="s">
        <v>31</v>
      </c>
    </row>
    <row r="2254" ht="15.75" customHeight="1">
      <c r="A2254" s="2" t="s">
        <v>6389</v>
      </c>
      <c r="B2254" s="2" t="s">
        <v>6390</v>
      </c>
      <c r="C2254" s="2" t="s">
        <v>6391</v>
      </c>
      <c r="E2254" s="2" t="s">
        <v>6392</v>
      </c>
      <c r="F2254" s="2" t="s">
        <v>6399</v>
      </c>
      <c r="G2254" s="2" t="s">
        <v>407</v>
      </c>
      <c r="I2254" s="2">
        <v>13.0</v>
      </c>
      <c r="K2254" s="2" t="s">
        <v>1205</v>
      </c>
      <c r="L2254" s="2"/>
      <c r="M2254" s="2" t="s">
        <v>6400</v>
      </c>
      <c r="N2254" s="2" t="s">
        <v>6400</v>
      </c>
      <c r="O2254" s="2" t="s">
        <v>332</v>
      </c>
      <c r="P2254" s="2"/>
      <c r="Q2254" s="2" t="str">
        <f t="shared" si="16"/>
        <v>Bill Title: Establishing requirements relating to zoning and recordation of wind and solar energy resource easements and leases., Bill Description: Establishing requirements relating to zoning and recordation of wind and solar energy resource easements and leases.. </v>
      </c>
      <c r="S2254" s="2" t="s">
        <v>31</v>
      </c>
    </row>
    <row r="2255" ht="15.75" customHeight="1">
      <c r="A2255" s="2" t="s">
        <v>6389</v>
      </c>
      <c r="B2255" s="2" t="s">
        <v>6390</v>
      </c>
      <c r="C2255" s="2" t="s">
        <v>6391</v>
      </c>
      <c r="E2255" s="2" t="s">
        <v>6392</v>
      </c>
      <c r="F2255" s="2" t="s">
        <v>6401</v>
      </c>
      <c r="G2255" s="2" t="s">
        <v>407</v>
      </c>
      <c r="I2255" s="2">
        <v>9.0</v>
      </c>
      <c r="K2255" s="2" t="s">
        <v>1205</v>
      </c>
      <c r="L2255" s="2"/>
      <c r="M2255" s="2" t="s">
        <v>6402</v>
      </c>
      <c r="N2255" s="2" t="s">
        <v>6402</v>
      </c>
      <c r="O2255" s="2" t="s">
        <v>6403</v>
      </c>
      <c r="P2255" s="2"/>
      <c r="Q2255" s="2" t="str">
        <f t="shared" si="16"/>
        <v>Bill Title: Establishing procedures that may be used to void or terminate leases or easements for electricity generation using wind or solar energy resources., Bill Description: Establishing procedures that may be used to void or terminate leases or easements for electricity generation using wind or solar energy resources.. </v>
      </c>
      <c r="S2255" s="2" t="s">
        <v>31</v>
      </c>
    </row>
    <row r="2256" ht="15.75" customHeight="1">
      <c r="A2256" s="2" t="s">
        <v>6389</v>
      </c>
      <c r="B2256" s="2" t="s">
        <v>6390</v>
      </c>
      <c r="C2256" s="2" t="s">
        <v>6391</v>
      </c>
      <c r="E2256" s="2" t="s">
        <v>6392</v>
      </c>
      <c r="F2256" s="2" t="s">
        <v>6404</v>
      </c>
      <c r="G2256" s="2" t="s">
        <v>407</v>
      </c>
      <c r="I2256" s="2">
        <v>7.0</v>
      </c>
      <c r="K2256" s="2" t="s">
        <v>1205</v>
      </c>
      <c r="L2256" s="2"/>
      <c r="M2256" s="2" t="s">
        <v>6405</v>
      </c>
      <c r="N2256" s="2" t="s">
        <v>6405</v>
      </c>
      <c r="O2256" s="2" t="s">
        <v>332</v>
      </c>
      <c r="P2256" s="2"/>
      <c r="Q2256" s="2" t="str">
        <f t="shared" si="16"/>
        <v>Bill Title: Establishing requirements for instruments that convey a wind or solar lease or easement and requiring that certain disclosures be provided to landowners., Bill Description: Establishing requirements for instruments that convey a wind or solar lease or easement and requiring that certain disclosures be provided to landowners.. </v>
      </c>
      <c r="S2256" s="2" t="s">
        <v>31</v>
      </c>
    </row>
    <row r="2257" ht="15.75" customHeight="1">
      <c r="A2257" s="2" t="s">
        <v>6389</v>
      </c>
      <c r="B2257" s="2" t="s">
        <v>6390</v>
      </c>
      <c r="C2257" s="2" t="s">
        <v>6391</v>
      </c>
      <c r="E2257" s="2" t="s">
        <v>6392</v>
      </c>
      <c r="F2257" s="2" t="s">
        <v>6406</v>
      </c>
      <c r="G2257" s="2" t="s">
        <v>407</v>
      </c>
      <c r="I2257" s="2">
        <v>6.0</v>
      </c>
      <c r="K2257" s="2" t="s">
        <v>1205</v>
      </c>
      <c r="L2257" s="2"/>
      <c r="M2257" s="2" t="s">
        <v>6407</v>
      </c>
      <c r="N2257" s="2" t="s">
        <v>6407</v>
      </c>
      <c r="O2257" s="2" t="s">
        <v>128</v>
      </c>
      <c r="P2257" s="2"/>
      <c r="Q2257" s="2" t="str">
        <f t="shared" si="16"/>
        <v>Bill Title: Establishing requirements for wind energy conversion system obstruction lighting to mitigate the visual impact of such lighting systems., Bill Description: Establishing requirements for wind energy conversion system obstruction lighting to mitigate the visual impact of such lighting systems.. </v>
      </c>
      <c r="S2257" s="2" t="s">
        <v>31</v>
      </c>
    </row>
    <row r="2258" ht="15.75" customHeight="1">
      <c r="A2258" s="2" t="s">
        <v>6408</v>
      </c>
      <c r="B2258" s="2" t="s">
        <v>6390</v>
      </c>
      <c r="C2258" s="2" t="s">
        <v>6391</v>
      </c>
      <c r="E2258" s="2" t="s">
        <v>6392</v>
      </c>
      <c r="F2258" s="2" t="s">
        <v>6409</v>
      </c>
      <c r="G2258" s="2" t="s">
        <v>407</v>
      </c>
      <c r="I2258" s="2">
        <v>67.0</v>
      </c>
      <c r="K2258" s="2" t="s">
        <v>1205</v>
      </c>
      <c r="L2258" s="2"/>
      <c r="M2258" s="2" t="s">
        <v>6410</v>
      </c>
      <c r="N2258" s="2" t="s">
        <v>6410</v>
      </c>
      <c r="O2258" s="2" t="s">
        <v>6411</v>
      </c>
      <c r="P2258" s="2"/>
      <c r="Q2258" s="2" t="str">
        <f t="shared" si="16"/>
        <v>Bill Title: Prohibiting municipalities from imposing restrictions on customer's use of energy based upon source of energy., Bill Description: Prohibiting municipalities from imposing restrictions on customer's use of energy based upon source of energy.. </v>
      </c>
      <c r="S2258" s="2" t="s">
        <v>65</v>
      </c>
    </row>
    <row r="2259" ht="15.75" customHeight="1">
      <c r="A2259" s="2" t="s">
        <v>6408</v>
      </c>
      <c r="B2259" s="2" t="s">
        <v>6390</v>
      </c>
      <c r="C2259" s="2" t="s">
        <v>6391</v>
      </c>
      <c r="E2259" s="2" t="s">
        <v>6392</v>
      </c>
      <c r="F2259" s="2" t="s">
        <v>6412</v>
      </c>
      <c r="G2259" s="2" t="s">
        <v>407</v>
      </c>
      <c r="I2259" s="2">
        <v>39.0</v>
      </c>
      <c r="K2259" s="2" t="s">
        <v>1205</v>
      </c>
      <c r="L2259" s="2"/>
      <c r="M2259" s="2" t="s">
        <v>6413</v>
      </c>
      <c r="N2259" s="2" t="s">
        <v>6413</v>
      </c>
      <c r="O2259" s="2" t="s">
        <v>89</v>
      </c>
      <c r="P2259" s="2"/>
      <c r="Q2259" s="2" t="str">
        <f t="shared" si="16"/>
        <v>Bill Title: Concerning taxation; relating to income tax, rates, determination of income, tax credits; motor fuels tax, rates, trip permits, distribution; sales and compensating use tax, food and food ingredients., Bill Description: Concerning taxation; relating to income tax, rates, determination of income, tax credits; motor fuels tax, rates, trip permits, distribution; sales and compensating use tax, food and food ingredients.. </v>
      </c>
      <c r="S2259" s="2" t="s">
        <v>79</v>
      </c>
    </row>
    <row r="2260" ht="15.75" customHeight="1">
      <c r="A2260" s="2" t="s">
        <v>6408</v>
      </c>
      <c r="B2260" s="2" t="s">
        <v>6390</v>
      </c>
      <c r="C2260" s="2" t="s">
        <v>6391</v>
      </c>
      <c r="E2260" s="2" t="s">
        <v>6392</v>
      </c>
      <c r="F2260" s="2" t="s">
        <v>6414</v>
      </c>
      <c r="G2260" s="2" t="s">
        <v>407</v>
      </c>
      <c r="I2260" s="2">
        <v>37.0</v>
      </c>
      <c r="K2260" s="2" t="s">
        <v>1205</v>
      </c>
      <c r="L2260" s="2"/>
      <c r="M2260" s="2" t="s">
        <v>6415</v>
      </c>
      <c r="N2260" s="2" t="s">
        <v>6415</v>
      </c>
      <c r="O2260" s="2" t="s">
        <v>496</v>
      </c>
      <c r="P2260" s="2"/>
      <c r="Q2260" s="2" t="str">
        <f t="shared" si="16"/>
        <v>Bill Title: Substitute for SB 69 by Committee on Utilities - Requiring an electric rate study of certain electric utilities., Bill Description: Substitute for SB 69 by Committee on Utilities - Requiring an electric rate study of certain electric utilities.. </v>
      </c>
      <c r="S2260" s="2" t="s">
        <v>65</v>
      </c>
    </row>
    <row r="2261" ht="15.75" customHeight="1">
      <c r="A2261" s="2" t="s">
        <v>6408</v>
      </c>
      <c r="B2261" s="2" t="s">
        <v>6390</v>
      </c>
      <c r="C2261" s="2" t="s">
        <v>6391</v>
      </c>
      <c r="E2261" s="2" t="s">
        <v>6392</v>
      </c>
      <c r="F2261" s="2" t="s">
        <v>6416</v>
      </c>
      <c r="G2261" s="2" t="s">
        <v>407</v>
      </c>
      <c r="I2261" s="2">
        <v>35.0</v>
      </c>
      <c r="K2261" s="2" t="s">
        <v>1205</v>
      </c>
      <c r="L2261" s="2"/>
      <c r="M2261" s="2" t="s">
        <v>6417</v>
      </c>
      <c r="N2261" s="2" t="s">
        <v>6417</v>
      </c>
      <c r="O2261" s="2" t="s">
        <v>117</v>
      </c>
      <c r="P2261" s="2"/>
      <c r="Q2261" s="2" t="str">
        <f t="shared" si="16"/>
        <v>Bill Title: Substitute for HB 2686 by Committee on Water - Requiring groundwater management districts to provide certain reports to the legislature and distributing a portion of the sales and compensating use tax to the state water plan fund., Bill Description: Substitute for HB 2686 by Committee on Water - Requiring groundwater management districts to provide certain reports to the legislature and distributing a portion of the sales and compensating use tax to the state water plan fund.. </v>
      </c>
    </row>
    <row r="2262" ht="15.75" customHeight="1">
      <c r="A2262" s="2" t="s">
        <v>6408</v>
      </c>
      <c r="B2262" s="2" t="s">
        <v>6390</v>
      </c>
      <c r="C2262" s="2" t="s">
        <v>6391</v>
      </c>
      <c r="E2262" s="2" t="s">
        <v>6392</v>
      </c>
      <c r="F2262" s="2" t="s">
        <v>6418</v>
      </c>
      <c r="G2262" s="2" t="s">
        <v>407</v>
      </c>
      <c r="I2262" s="2">
        <v>29.0</v>
      </c>
      <c r="K2262" s="2" t="s">
        <v>1205</v>
      </c>
      <c r="L2262" s="2"/>
      <c r="M2262" s="2" t="s">
        <v>6419</v>
      </c>
      <c r="N2262" s="2" t="s">
        <v>6419</v>
      </c>
      <c r="O2262" s="2" t="s">
        <v>35</v>
      </c>
      <c r="P2262" s="2"/>
      <c r="Q2262" s="2" t="str">
        <f t="shared" si="16"/>
        <v>Bill Title: Renewable energy standards act sunset., Bill Description: Renewable energy standards act sunset.. </v>
      </c>
      <c r="S2262" s="2" t="s">
        <v>44</v>
      </c>
    </row>
    <row r="2263" ht="15.75" customHeight="1">
      <c r="A2263" s="2" t="s">
        <v>6408</v>
      </c>
      <c r="B2263" s="2" t="s">
        <v>6390</v>
      </c>
      <c r="C2263" s="2" t="s">
        <v>6391</v>
      </c>
      <c r="E2263" s="2" t="s">
        <v>6392</v>
      </c>
      <c r="F2263" s="2" t="s">
        <v>6420</v>
      </c>
      <c r="G2263" s="2" t="s">
        <v>407</v>
      </c>
      <c r="I2263" s="2">
        <v>23.0</v>
      </c>
      <c r="K2263" s="2" t="s">
        <v>1205</v>
      </c>
      <c r="L2263" s="2"/>
      <c r="M2263" s="2" t="s">
        <v>6421</v>
      </c>
      <c r="N2263" s="2" t="s">
        <v>6421</v>
      </c>
      <c r="O2263" s="2" t="s">
        <v>6422</v>
      </c>
      <c r="P2263" s="2"/>
      <c r="Q2263" s="2" t="str">
        <f t="shared" si="16"/>
        <v>Bill Title: Creating the crimes of trespassing on a critical infrastructure facility and criminal damage to a critical infrastructure facility and eliminating the crime of tampering with a pipeline., Bill Description: Creating the crimes of trespassing on a critical infrastructure facility and criminal damage to a critical infrastructure facility and eliminating the crime of tampering with a pipeline.. </v>
      </c>
    </row>
    <row r="2264" ht="15.75" customHeight="1">
      <c r="A2264" s="2" t="s">
        <v>6408</v>
      </c>
      <c r="B2264" s="2" t="s">
        <v>6390</v>
      </c>
      <c r="C2264" s="2" t="s">
        <v>6391</v>
      </c>
      <c r="E2264" s="2" t="s">
        <v>6392</v>
      </c>
      <c r="F2264" s="2" t="s">
        <v>6423</v>
      </c>
      <c r="G2264" s="2" t="s">
        <v>407</v>
      </c>
      <c r="I2264" s="2">
        <v>22.0</v>
      </c>
      <c r="K2264" s="2" t="s">
        <v>1205</v>
      </c>
      <c r="L2264" s="2"/>
      <c r="M2264" s="2" t="s">
        <v>6424</v>
      </c>
      <c r="N2264" s="2" t="s">
        <v>6424</v>
      </c>
      <c r="O2264" s="2" t="s">
        <v>103</v>
      </c>
      <c r="P2264" s="2"/>
      <c r="Q2264" s="2" t="str">
        <f t="shared" si="16"/>
        <v>Bill Title: Prohibiting the state corporation commission from authorizing certain charges for electric service., Bill Description: Prohibiting the state corporation commission from authorizing certain charges for electric service.. </v>
      </c>
      <c r="S2264" s="2" t="s">
        <v>44</v>
      </c>
    </row>
    <row r="2265" ht="15.75" customHeight="1">
      <c r="A2265" s="2" t="s">
        <v>6408</v>
      </c>
      <c r="B2265" s="2" t="s">
        <v>6390</v>
      </c>
      <c r="C2265" s="2" t="s">
        <v>6391</v>
      </c>
      <c r="E2265" s="2" t="s">
        <v>6392</v>
      </c>
      <c r="F2265" s="2" t="s">
        <v>6425</v>
      </c>
      <c r="G2265" s="2" t="s">
        <v>407</v>
      </c>
      <c r="I2265" s="2">
        <v>22.0</v>
      </c>
      <c r="K2265" s="2" t="s">
        <v>1205</v>
      </c>
      <c r="L2265" s="2"/>
      <c r="M2265" s="2" t="s">
        <v>6426</v>
      </c>
      <c r="N2265" s="2" t="s">
        <v>6426</v>
      </c>
      <c r="O2265" s="2" t="s">
        <v>1404</v>
      </c>
      <c r="P2265" s="2"/>
      <c r="Q2265" s="2" t="str">
        <f t="shared" si="16"/>
        <v>Bill Title: Providing for a $.11 increase in motor fuel taxes; trip permits; distribution of revenues., Bill Description: Providing for a $.11 increase in motor fuel taxes; trip permits; distribution of revenues.. </v>
      </c>
      <c r="S2265" s="2" t="s">
        <v>79</v>
      </c>
    </row>
    <row r="2266" ht="15.75" customHeight="1">
      <c r="A2266" s="2" t="s">
        <v>6408</v>
      </c>
      <c r="B2266" s="2" t="s">
        <v>6390</v>
      </c>
      <c r="C2266" s="2" t="s">
        <v>6391</v>
      </c>
      <c r="E2266" s="2" t="s">
        <v>6392</v>
      </c>
      <c r="F2266" s="2" t="s">
        <v>6427</v>
      </c>
      <c r="G2266" s="2" t="s">
        <v>407</v>
      </c>
      <c r="I2266" s="2">
        <v>20.0</v>
      </c>
      <c r="K2266" s="2" t="s">
        <v>1205</v>
      </c>
      <c r="L2266" s="2"/>
      <c r="M2266" s="2" t="s">
        <v>6428</v>
      </c>
      <c r="N2266" s="2" t="s">
        <v>6428</v>
      </c>
      <c r="O2266" s="2" t="s">
        <v>23</v>
      </c>
      <c r="P2266" s="2"/>
      <c r="Q2266" s="2" t="str">
        <f t="shared" si="16"/>
        <v>Bill Title: Amending the Kansas underground utility damage prevention act., Bill Description: Amending the Kansas underground utility damage prevention act.. </v>
      </c>
    </row>
    <row r="2267" ht="15.75" customHeight="1">
      <c r="A2267" s="2" t="s">
        <v>6408</v>
      </c>
      <c r="B2267" s="2" t="s">
        <v>6390</v>
      </c>
      <c r="C2267" s="2" t="s">
        <v>6391</v>
      </c>
      <c r="E2267" s="2" t="s">
        <v>6392</v>
      </c>
      <c r="F2267" s="2" t="s">
        <v>6429</v>
      </c>
      <c r="G2267" s="2" t="s">
        <v>407</v>
      </c>
      <c r="I2267" s="2">
        <v>19.0</v>
      </c>
      <c r="K2267" s="2" t="s">
        <v>1205</v>
      </c>
      <c r="L2267" s="2"/>
      <c r="M2267" s="2" t="s">
        <v>6430</v>
      </c>
      <c r="N2267" s="2" t="s">
        <v>6430</v>
      </c>
      <c r="O2267" s="2" t="s">
        <v>6431</v>
      </c>
      <c r="P2267" s="2"/>
      <c r="Q2267" s="2" t="str">
        <f t="shared" si="16"/>
        <v>Bill Title: Providing for an increase in motor fuel taxes and rate trips., Bill Description: Providing for an increase in motor fuel taxes and rate trips.. </v>
      </c>
      <c r="S2267" s="2" t="s">
        <v>79</v>
      </c>
    </row>
    <row r="2268" ht="15.75" customHeight="1">
      <c r="A2268" s="2" t="s">
        <v>6408</v>
      </c>
      <c r="B2268" s="2" t="s">
        <v>6390</v>
      </c>
      <c r="C2268" s="2" t="s">
        <v>6391</v>
      </c>
      <c r="E2268" s="2" t="s">
        <v>6392</v>
      </c>
      <c r="F2268" s="2" t="s">
        <v>6432</v>
      </c>
      <c r="G2268" s="2" t="s">
        <v>407</v>
      </c>
      <c r="I2268" s="2">
        <v>16.0</v>
      </c>
      <c r="K2268" s="2" t="s">
        <v>1205</v>
      </c>
      <c r="L2268" s="2"/>
      <c r="M2268" s="2" t="s">
        <v>6433</v>
      </c>
      <c r="N2268" s="2" t="s">
        <v>6433</v>
      </c>
      <c r="O2268" s="2" t="s">
        <v>6434</v>
      </c>
      <c r="P2268" s="2"/>
      <c r="Q2268" s="2" t="str">
        <f t="shared" si="16"/>
        <v>Bill Title: Utilities and state entities., Bill Description: Utilities and state entities.. </v>
      </c>
      <c r="S2268" s="2" t="s">
        <v>172</v>
      </c>
    </row>
    <row r="2269" ht="15.75" customHeight="1">
      <c r="A2269" s="2" t="s">
        <v>6408</v>
      </c>
      <c r="B2269" s="2" t="s">
        <v>6390</v>
      </c>
      <c r="C2269" s="2" t="s">
        <v>6391</v>
      </c>
      <c r="E2269" s="2" t="s">
        <v>6392</v>
      </c>
      <c r="F2269" s="2" t="s">
        <v>6435</v>
      </c>
      <c r="G2269" s="2" t="s">
        <v>407</v>
      </c>
      <c r="I2269" s="2">
        <v>14.0</v>
      </c>
      <c r="K2269" s="2" t="s">
        <v>1205</v>
      </c>
      <c r="L2269" s="2"/>
      <c r="M2269" s="2" t="s">
        <v>6436</v>
      </c>
      <c r="N2269" s="2" t="s">
        <v>6436</v>
      </c>
      <c r="O2269" s="2" t="s">
        <v>208</v>
      </c>
      <c r="P2269" s="2"/>
      <c r="Q2269" s="2" t="str">
        <f t="shared" si="16"/>
        <v>Bill Title: Municipalities and assessments for energy efficiency improvements., Bill Description: Municipalities and assessments for energy efficiency improvements.. </v>
      </c>
      <c r="S2269" s="2" t="s">
        <v>287</v>
      </c>
    </row>
    <row r="2270" ht="15.75" customHeight="1">
      <c r="A2270" s="2" t="s">
        <v>6408</v>
      </c>
      <c r="B2270" s="2" t="s">
        <v>6390</v>
      </c>
      <c r="C2270" s="2" t="s">
        <v>6391</v>
      </c>
      <c r="E2270" s="2" t="s">
        <v>6392</v>
      </c>
      <c r="F2270" s="2" t="s">
        <v>6437</v>
      </c>
      <c r="G2270" s="2" t="s">
        <v>407</v>
      </c>
      <c r="I2270" s="2">
        <v>14.0</v>
      </c>
      <c r="K2270" s="2" t="s">
        <v>1205</v>
      </c>
      <c r="L2270" s="2"/>
      <c r="M2270" s="2" t="s">
        <v>6438</v>
      </c>
      <c r="N2270" s="2" t="s">
        <v>6438</v>
      </c>
      <c r="O2270" s="2" t="s">
        <v>1236</v>
      </c>
      <c r="P2270" s="2"/>
      <c r="Q2270" s="2" t="str">
        <f t="shared" si="16"/>
        <v>Bill Title: Creating the transportation planning program., Bill Description: Creating the transportation planning program.. </v>
      </c>
      <c r="S2270" s="2" t="s">
        <v>79</v>
      </c>
    </row>
    <row r="2271" ht="15.75" customHeight="1">
      <c r="A2271" s="2" t="s">
        <v>6408</v>
      </c>
      <c r="B2271" s="2" t="s">
        <v>6390</v>
      </c>
      <c r="C2271" s="2" t="s">
        <v>6391</v>
      </c>
      <c r="E2271" s="2" t="s">
        <v>6392</v>
      </c>
      <c r="F2271" s="2" t="s">
        <v>6439</v>
      </c>
      <c r="G2271" s="2" t="s">
        <v>407</v>
      </c>
      <c r="I2271" s="2">
        <v>13.0</v>
      </c>
      <c r="K2271" s="2" t="s">
        <v>1205</v>
      </c>
      <c r="L2271" s="2"/>
      <c r="M2271" s="2" t="s">
        <v>6438</v>
      </c>
      <c r="N2271" s="2" t="s">
        <v>6438</v>
      </c>
      <c r="O2271" s="2" t="s">
        <v>1236</v>
      </c>
      <c r="P2271" s="2"/>
      <c r="Q2271" s="2" t="str">
        <f t="shared" si="16"/>
        <v>Bill Title: Creating the transportation planning program., Bill Description: Creating the transportation planning program.. </v>
      </c>
      <c r="S2271" s="2" t="s">
        <v>79</v>
      </c>
    </row>
    <row r="2272" ht="15.75" customHeight="1">
      <c r="A2272" s="2" t="s">
        <v>6408</v>
      </c>
      <c r="B2272" s="2" t="s">
        <v>6390</v>
      </c>
      <c r="C2272" s="2" t="s">
        <v>6391</v>
      </c>
      <c r="E2272" s="2" t="s">
        <v>6392</v>
      </c>
      <c r="F2272" s="2" t="s">
        <v>6440</v>
      </c>
      <c r="G2272" s="2" t="s">
        <v>407</v>
      </c>
      <c r="I2272" s="2">
        <v>13.0</v>
      </c>
      <c r="K2272" s="2" t="s">
        <v>1205</v>
      </c>
      <c r="L2272" s="2"/>
      <c r="M2272" s="2" t="s">
        <v>6441</v>
      </c>
      <c r="N2272" s="2" t="s">
        <v>6441</v>
      </c>
      <c r="O2272" s="2" t="s">
        <v>3979</v>
      </c>
      <c r="P2272" s="2"/>
      <c r="Q2272" s="2" t="str">
        <f t="shared" si="16"/>
        <v>Bill Title: Establishing the state energy plan task force to develop a comprehensive state energy plan., Bill Description: Establishing the state energy plan task force to develop a comprehensive state energy plan.. </v>
      </c>
      <c r="S2272" s="2" t="s">
        <v>44</v>
      </c>
    </row>
    <row r="2273" ht="15.75" customHeight="1">
      <c r="A2273" s="2" t="s">
        <v>6408</v>
      </c>
      <c r="B2273" s="2" t="s">
        <v>6390</v>
      </c>
      <c r="C2273" s="2" t="s">
        <v>6391</v>
      </c>
      <c r="E2273" s="2" t="s">
        <v>6392</v>
      </c>
      <c r="F2273" s="2" t="s">
        <v>6442</v>
      </c>
      <c r="G2273" s="2" t="s">
        <v>407</v>
      </c>
      <c r="I2273" s="2">
        <v>12.0</v>
      </c>
      <c r="K2273" s="2" t="s">
        <v>1205</v>
      </c>
      <c r="L2273" s="2"/>
      <c r="M2273" s="2" t="s">
        <v>6443</v>
      </c>
      <c r="N2273" s="2" t="s">
        <v>6443</v>
      </c>
      <c r="O2273" s="2" t="s">
        <v>814</v>
      </c>
      <c r="P2273" s="2"/>
      <c r="Q2273" s="2" t="str">
        <f t="shared" si="16"/>
        <v>Bill Title: Providing for an increase in registration fees for electric and hybrid vehicles., Bill Description: Providing for an increase in registration fees for electric and hybrid vehicles.. </v>
      </c>
      <c r="S2273" s="2" t="s">
        <v>79</v>
      </c>
    </row>
    <row r="2274" ht="15.75" customHeight="1">
      <c r="A2274" s="2" t="s">
        <v>6408</v>
      </c>
      <c r="B2274" s="2" t="s">
        <v>6390</v>
      </c>
      <c r="C2274" s="2" t="s">
        <v>6391</v>
      </c>
      <c r="E2274" s="2" t="s">
        <v>6392</v>
      </c>
      <c r="F2274" s="2" t="s">
        <v>6444</v>
      </c>
      <c r="G2274" s="2" t="s">
        <v>407</v>
      </c>
      <c r="I2274" s="2">
        <v>12.0</v>
      </c>
      <c r="K2274" s="2" t="s">
        <v>1205</v>
      </c>
      <c r="L2274" s="2"/>
      <c r="M2274" s="2" t="s">
        <v>6445</v>
      </c>
      <c r="N2274" s="2" t="s">
        <v>6445</v>
      </c>
      <c r="O2274" s="2" t="s">
        <v>89</v>
      </c>
      <c r="P2274" s="2"/>
      <c r="Q2274" s="2" t="str">
        <f t="shared" si="16"/>
        <v>Bill Title: Providing a tax credit for expenditures for placing into service a qualified alternative-fuel fueling station., Bill Description: Providing a tax credit for expenditures for placing into service a qualified alternative-fuel fueling station.. </v>
      </c>
      <c r="S2274" s="2" t="s">
        <v>145</v>
      </c>
    </row>
    <row r="2275" ht="15.75" customHeight="1">
      <c r="A2275" s="2" t="s">
        <v>6408</v>
      </c>
      <c r="B2275" s="2" t="s">
        <v>6390</v>
      </c>
      <c r="C2275" s="2" t="s">
        <v>6391</v>
      </c>
      <c r="E2275" s="2" t="s">
        <v>6392</v>
      </c>
      <c r="F2275" s="2" t="s">
        <v>6446</v>
      </c>
      <c r="G2275" s="2" t="s">
        <v>407</v>
      </c>
      <c r="I2275" s="2">
        <v>11.0</v>
      </c>
      <c r="K2275" s="2" t="s">
        <v>1205</v>
      </c>
      <c r="L2275" s="2"/>
      <c r="M2275" s="2" t="s">
        <v>6447</v>
      </c>
      <c r="N2275" s="2" t="s">
        <v>6447</v>
      </c>
      <c r="O2275" s="2" t="s">
        <v>1773</v>
      </c>
      <c r="P2275" s="2"/>
      <c r="Q2275" s="2" t="str">
        <f t="shared" si="16"/>
        <v>Bill Title: Exempting the retail sale of electricity by public utilities for electric vehicle charging stations from the jurisdiction of the state corporation commission., Bill Description: Exempting the retail sale of electricity by public utilities for electric vehicle charging stations from the jurisdiction of the state corporation commission.. </v>
      </c>
      <c r="S2275" s="2" t="s">
        <v>145</v>
      </c>
    </row>
    <row r="2276" ht="15.75" customHeight="1">
      <c r="A2276" s="2" t="s">
        <v>6408</v>
      </c>
      <c r="B2276" s="2" t="s">
        <v>6390</v>
      </c>
      <c r="C2276" s="2" t="s">
        <v>6391</v>
      </c>
      <c r="E2276" s="2" t="s">
        <v>6392</v>
      </c>
      <c r="F2276" s="2" t="s">
        <v>6448</v>
      </c>
      <c r="G2276" s="2" t="s">
        <v>407</v>
      </c>
      <c r="I2276" s="2">
        <v>10.0</v>
      </c>
      <c r="K2276" s="2" t="s">
        <v>1205</v>
      </c>
      <c r="L2276" s="2"/>
      <c r="M2276" s="2" t="s">
        <v>6449</v>
      </c>
      <c r="N2276" s="2" t="s">
        <v>6449</v>
      </c>
      <c r="O2276" s="2" t="s">
        <v>23</v>
      </c>
      <c r="P2276" s="2"/>
      <c r="Q2276" s="2" t="str">
        <f t="shared" si="16"/>
        <v>Bill Title: Updating the state corporation commission's authority to regulate and determine responsibility for abandoned oil and gas wells and abolishing the well plugging assurance fund and transferring all assets and liabilities to the abandoned oil and gas well fund., Bill Description: Updating the state corporation commission's authority to regulate and determine responsibility for abandoned oil and gas wells and abolishing the well plugging assurance fund and transferring all assets and liabilities to the abandoned oil and gas well fund.. </v>
      </c>
      <c r="S2276" s="2" t="s">
        <v>368</v>
      </c>
    </row>
    <row r="2277" ht="15.75" customHeight="1">
      <c r="A2277" s="2" t="s">
        <v>6408</v>
      </c>
      <c r="B2277" s="2" t="s">
        <v>6390</v>
      </c>
      <c r="C2277" s="2" t="s">
        <v>6391</v>
      </c>
      <c r="E2277" s="2" t="s">
        <v>6392</v>
      </c>
      <c r="F2277" s="2" t="s">
        <v>6450</v>
      </c>
      <c r="G2277" s="2" t="s">
        <v>407</v>
      </c>
      <c r="I2277" s="2">
        <v>9.0</v>
      </c>
      <c r="K2277" s="2" t="s">
        <v>1205</v>
      </c>
      <c r="L2277" s="2"/>
      <c r="M2277" s="2" t="s">
        <v>6451</v>
      </c>
      <c r="N2277" s="2" t="s">
        <v>6451</v>
      </c>
      <c r="O2277" s="2" t="s">
        <v>707</v>
      </c>
      <c r="P2277" s="2"/>
      <c r="Q2277" s="2" t="str">
        <f t="shared" si="16"/>
        <v>Bill Title: Electric utilities and carbon dioxide emissions., Bill Description: Electric utilities and carbon dioxide emissions.. </v>
      </c>
      <c r="S2277" s="2" t="s">
        <v>172</v>
      </c>
    </row>
    <row r="2278" ht="15.75" customHeight="1">
      <c r="A2278" s="2" t="s">
        <v>6408</v>
      </c>
      <c r="B2278" s="2" t="s">
        <v>6390</v>
      </c>
      <c r="C2278" s="2" t="s">
        <v>6391</v>
      </c>
      <c r="E2278" s="2" t="s">
        <v>6392</v>
      </c>
      <c r="F2278" s="2" t="s">
        <v>6452</v>
      </c>
      <c r="G2278" s="2" t="s">
        <v>407</v>
      </c>
      <c r="I2278" s="2">
        <v>9.0</v>
      </c>
      <c r="K2278" s="2" t="s">
        <v>1205</v>
      </c>
      <c r="L2278" s="2"/>
      <c r="M2278" s="2" t="s">
        <v>6453</v>
      </c>
      <c r="N2278" s="2" t="s">
        <v>6453</v>
      </c>
      <c r="O2278" s="2" t="s">
        <v>89</v>
      </c>
      <c r="P2278" s="2"/>
      <c r="Q2278" s="2" t="str">
        <f t="shared" si="16"/>
        <v>Bill Title: Amending the definition of alternative fuel for the alternative-fueled motor vehicle property expenditure tax credit., Bill Description: Amending the definition of alternative fuel for the alternative-fueled motor vehicle property expenditure tax credit.. </v>
      </c>
      <c r="S2278" s="2" t="s">
        <v>79</v>
      </c>
    </row>
    <row r="2279" ht="15.75" customHeight="1">
      <c r="A2279" s="2" t="s">
        <v>6408</v>
      </c>
      <c r="B2279" s="2" t="s">
        <v>6390</v>
      </c>
      <c r="C2279" s="2" t="s">
        <v>6391</v>
      </c>
      <c r="E2279" s="2" t="s">
        <v>6392</v>
      </c>
      <c r="F2279" s="2" t="s">
        <v>6454</v>
      </c>
      <c r="G2279" s="2" t="s">
        <v>407</v>
      </c>
      <c r="I2279" s="2">
        <v>9.0</v>
      </c>
      <c r="K2279" s="2" t="s">
        <v>1205</v>
      </c>
      <c r="L2279" s="2"/>
      <c r="M2279" s="2" t="s">
        <v>6455</v>
      </c>
      <c r="N2279" s="2" t="s">
        <v>6455</v>
      </c>
      <c r="O2279" s="2" t="s">
        <v>6431</v>
      </c>
      <c r="P2279" s="2"/>
      <c r="Q2279" s="2" t="str">
        <f t="shared" si="16"/>
        <v>Bill Title: Providing for a $.06 increase in motor fuel taxes., Bill Description: Providing for a $.06 increase in motor fuel taxes.. </v>
      </c>
      <c r="S2279" s="2" t="s">
        <v>79</v>
      </c>
    </row>
    <row r="2280" ht="15.75" customHeight="1">
      <c r="A2280" s="2" t="s">
        <v>6408</v>
      </c>
      <c r="B2280" s="2" t="s">
        <v>6390</v>
      </c>
      <c r="C2280" s="2" t="s">
        <v>6391</v>
      </c>
      <c r="E2280" s="2" t="s">
        <v>6392</v>
      </c>
      <c r="F2280" s="2" t="s">
        <v>6456</v>
      </c>
      <c r="G2280" s="2" t="s">
        <v>407</v>
      </c>
      <c r="I2280" s="2">
        <v>8.0</v>
      </c>
      <c r="K2280" s="2" t="s">
        <v>1205</v>
      </c>
      <c r="L2280" s="2"/>
      <c r="M2280" s="2" t="s">
        <v>6447</v>
      </c>
      <c r="N2280" s="2" t="s">
        <v>6447</v>
      </c>
      <c r="O2280" s="2" t="s">
        <v>1773</v>
      </c>
      <c r="P2280" s="2"/>
      <c r="Q2280" s="2" t="str">
        <f t="shared" si="16"/>
        <v>Bill Title: Exempting the retail sale of electricity by public utilities for electric vehicle charging stations from the jurisdiction of the state corporation commission., Bill Description: Exempting the retail sale of electricity by public utilities for electric vehicle charging stations from the jurisdiction of the state corporation commission.. </v>
      </c>
      <c r="S2280" s="2" t="s">
        <v>65</v>
      </c>
    </row>
    <row r="2281" ht="15.75" customHeight="1">
      <c r="A2281" s="2" t="s">
        <v>6408</v>
      </c>
      <c r="B2281" s="2" t="s">
        <v>6390</v>
      </c>
      <c r="C2281" s="2" t="s">
        <v>6391</v>
      </c>
      <c r="E2281" s="2" t="s">
        <v>6392</v>
      </c>
      <c r="F2281" s="2" t="s">
        <v>6457</v>
      </c>
      <c r="G2281" s="2" t="s">
        <v>407</v>
      </c>
      <c r="I2281" s="2">
        <v>8.0</v>
      </c>
      <c r="K2281" s="2" t="s">
        <v>1205</v>
      </c>
      <c r="L2281" s="2"/>
      <c r="M2281" s="2" t="s">
        <v>6458</v>
      </c>
      <c r="N2281" s="2" t="s">
        <v>6458</v>
      </c>
      <c r="O2281" s="2" t="s">
        <v>63</v>
      </c>
      <c r="P2281" s="2"/>
      <c r="Q2281" s="2" t="str">
        <f t="shared" si="16"/>
        <v>Bill Title: Expanding the eligible uses for the 0% state rate for sales tax for certain utilities and the levying of sales tax on such sales by cities and counties and authorizing cities and counties to exempt such sales from such city or county taxes., Bill Description: Expanding the eligible uses for the 0% state rate for sales tax for certain utilities and the levying of sales tax on such sales by cities and counties and authorizing cities and counties to exempt such sales from such city or county taxes.. </v>
      </c>
      <c r="S2281" s="2" t="s">
        <v>65</v>
      </c>
    </row>
    <row r="2282" ht="15.75" customHeight="1">
      <c r="A2282" s="2" t="s">
        <v>6408</v>
      </c>
      <c r="B2282" s="2" t="s">
        <v>6390</v>
      </c>
      <c r="C2282" s="2" t="s">
        <v>6391</v>
      </c>
      <c r="E2282" s="2" t="s">
        <v>6392</v>
      </c>
      <c r="F2282" s="2" t="s">
        <v>6459</v>
      </c>
      <c r="G2282" s="2" t="s">
        <v>407</v>
      </c>
      <c r="I2282" s="2">
        <v>8.0</v>
      </c>
      <c r="K2282" s="2" t="s">
        <v>1205</v>
      </c>
      <c r="L2282" s="2"/>
      <c r="M2282" s="2" t="s">
        <v>6460</v>
      </c>
      <c r="N2282" s="2" t="s">
        <v>6460</v>
      </c>
      <c r="O2282" s="2" t="s">
        <v>63</v>
      </c>
      <c r="P2282" s="2"/>
      <c r="Q2282" s="2" t="str">
        <f t="shared" si="16"/>
        <v>Bill Title: Requiring the state corporation commission to provide the legislature with an annual report of the electric rates of electric public utilities in the region., Bill Description: Requiring the state corporation commission to provide the legislature with an annual report of the electric rates of electric public utilities in the region.. </v>
      </c>
      <c r="S2282" s="2" t="s">
        <v>65</v>
      </c>
    </row>
    <row r="2283" ht="15.75" customHeight="1">
      <c r="A2283" s="2" t="s">
        <v>6408</v>
      </c>
      <c r="B2283" s="2" t="s">
        <v>6390</v>
      </c>
      <c r="C2283" s="2" t="s">
        <v>6391</v>
      </c>
      <c r="E2283" s="2" t="s">
        <v>6392</v>
      </c>
      <c r="F2283" s="2" t="s">
        <v>6461</v>
      </c>
      <c r="G2283" s="2" t="s">
        <v>407</v>
      </c>
      <c r="I2283" s="2">
        <v>7.0</v>
      </c>
      <c r="K2283" s="2" t="s">
        <v>1205</v>
      </c>
      <c r="L2283" s="2"/>
      <c r="M2283" s="2" t="s">
        <v>6462</v>
      </c>
      <c r="N2283" s="2" t="s">
        <v>6462</v>
      </c>
      <c r="O2283" s="2" t="s">
        <v>100</v>
      </c>
      <c r="P2283" s="2"/>
      <c r="Q2283" s="2" t="str">
        <f t="shared" si="16"/>
        <v>Bill Title: Establishing requirements for claiming pollinator-friendly solar sites., Bill Description: Establishing requirements for claiming pollinator-friendly solar sites.. </v>
      </c>
      <c r="S2283" s="2" t="s">
        <v>31</v>
      </c>
    </row>
    <row r="2284" ht="15.75" customHeight="1">
      <c r="A2284" s="2" t="s">
        <v>6408</v>
      </c>
      <c r="B2284" s="2" t="s">
        <v>6390</v>
      </c>
      <c r="C2284" s="2" t="s">
        <v>6391</v>
      </c>
      <c r="E2284" s="2" t="s">
        <v>6392</v>
      </c>
      <c r="F2284" s="2" t="s">
        <v>6463</v>
      </c>
      <c r="G2284" s="2" t="s">
        <v>407</v>
      </c>
      <c r="I2284" s="2">
        <v>5.0</v>
      </c>
      <c r="K2284" s="2" t="s">
        <v>1205</v>
      </c>
      <c r="L2284" s="2"/>
      <c r="M2284" s="2" t="s">
        <v>6464</v>
      </c>
      <c r="N2284" s="2" t="s">
        <v>6464</v>
      </c>
      <c r="O2284" s="2" t="s">
        <v>274</v>
      </c>
      <c r="P2284" s="2"/>
      <c r="Q2284" s="2" t="str">
        <f t="shared" si="16"/>
        <v>Bill Title: Discontinuing the property tax exemption for new developments of renewable energy resources., Bill Description: Discontinuing the property tax exemption for new developments of renewable energy resources.. </v>
      </c>
      <c r="S2284" s="2" t="s">
        <v>145</v>
      </c>
    </row>
    <row r="2285" ht="15.75" customHeight="1">
      <c r="A2285" s="2" t="s">
        <v>6465</v>
      </c>
      <c r="B2285" s="2" t="s">
        <v>6466</v>
      </c>
      <c r="C2285" s="2" t="s">
        <v>6467</v>
      </c>
      <c r="D2285" s="2" t="s">
        <v>6468</v>
      </c>
      <c r="E2285" s="2" t="s">
        <v>6469</v>
      </c>
      <c r="F2285" s="2" t="s">
        <v>6470</v>
      </c>
      <c r="G2285" s="2" t="s">
        <v>407</v>
      </c>
      <c r="I2285" s="2">
        <v>43.0</v>
      </c>
      <c r="J2285" s="2" t="s">
        <v>6471</v>
      </c>
      <c r="K2285" s="2" t="s">
        <v>6472</v>
      </c>
      <c r="L2285" s="2"/>
      <c r="M2285" s="2" t="s">
        <v>6473</v>
      </c>
      <c r="N2285" s="2" t="s">
        <v>6474</v>
      </c>
      <c r="O2285" s="2" t="s">
        <v>35</v>
      </c>
      <c r="P2285" s="2"/>
      <c r="Q2285" s="2" t="str">
        <f t="shared" si="16"/>
        <v>Bill Title: CARPET STEWARDSHIP ACT, Bill Description: Creates the Carpet Stewardship Act. Provides that for all carpet sold in this State, producers shall, through a clearinghouse, implement and finance a statewide carpet stewardship program that manages the product by reducing the product's waste generation, promotes its reutilization and recovery, and provides for negotiation and execution of agreements to collect, transport, process, and market the product for end-of-life carpet recovery and carpet reutilization. Requires the clearinghouse to be incorporated as a nonprofit. Provides that the Illinois Environmental Protection Agency must approve the carpet stewardship plan for the plan to be valid. Establishes requirements for review of the plan, and requirements for producers, retailers, and distributors of carpet. Requires the clearinghouse to submit annual reports to the Agency and pay specified administrative fees. Provides enforcement provisions for the Act. Establishes requirements for State procurement of carpet in the future. Contains other provisions. Effective immediately.. </v>
      </c>
    </row>
    <row r="2286" ht="15.75" customHeight="1">
      <c r="A2286" s="2" t="s">
        <v>6465</v>
      </c>
      <c r="B2286" s="2" t="s">
        <v>6466</v>
      </c>
      <c r="C2286" s="2" t="s">
        <v>6467</v>
      </c>
      <c r="D2286" s="2" t="s">
        <v>6468</v>
      </c>
      <c r="E2286" s="2" t="s">
        <v>6469</v>
      </c>
      <c r="F2286" s="2" t="s">
        <v>6475</v>
      </c>
      <c r="G2286" s="2" t="s">
        <v>407</v>
      </c>
      <c r="I2286" s="2">
        <v>28.0</v>
      </c>
      <c r="J2286" s="2" t="s">
        <v>6471</v>
      </c>
      <c r="K2286" s="2" t="s">
        <v>6472</v>
      </c>
      <c r="L2286" s="2"/>
      <c r="M2286" s="2" t="s">
        <v>6476</v>
      </c>
      <c r="N2286" s="2" t="s">
        <v>6477</v>
      </c>
      <c r="O2286" s="2" t="s">
        <v>72</v>
      </c>
      <c r="P2286" s="2"/>
      <c r="Q2286" s="2" t="str">
        <f t="shared" si="16"/>
        <v>Bill Title: MUNI-GREENHOUSE GAS TASK FORCE, Bill Description: Amends the Illinois Municipal Code. Creates the Municipal Task Force on Recycling Strategies to Reduce Greenhouse Gas Emissions to review the status of municipal policies and programs that reduce greenhouse gas emissions nationally and internationally. Provides that the review shall include, but not be limited to, specified greenhouse gas initiatives. Provides that the Task Force shall prepare a report that summarizes its work and makes recommendations resulting from its review. Provides that the Task Force shall submit the report of its findings and recommendations to the Governor and the General Assembly no later than one year after the effective date. Contains provisions concerning the membership of the Task Force. Provides that the members of the Task Force shall be appointed no later than 90 days after the effective date of the amendatory Act. Provides that the provisions creating and concerning the Task Force shall be repealed 2 years after the effective date.. </v>
      </c>
      <c r="S2286" s="2" t="s">
        <v>172</v>
      </c>
    </row>
    <row r="2287" ht="15.75" customHeight="1">
      <c r="A2287" s="2" t="s">
        <v>6465</v>
      </c>
      <c r="B2287" s="2" t="s">
        <v>6466</v>
      </c>
      <c r="C2287" s="2" t="s">
        <v>6467</v>
      </c>
      <c r="D2287" s="2" t="s">
        <v>6468</v>
      </c>
      <c r="E2287" s="2" t="s">
        <v>6469</v>
      </c>
      <c r="F2287" s="2" t="s">
        <v>6478</v>
      </c>
      <c r="G2287" s="2" t="s">
        <v>407</v>
      </c>
      <c r="I2287" s="2">
        <v>27.0</v>
      </c>
      <c r="J2287" s="2" t="s">
        <v>6471</v>
      </c>
      <c r="K2287" s="2" t="s">
        <v>6472</v>
      </c>
      <c r="L2287" s="2"/>
      <c r="M2287" s="2" t="s">
        <v>6473</v>
      </c>
      <c r="N2287" s="2" t="s">
        <v>6474</v>
      </c>
      <c r="O2287" s="2" t="s">
        <v>35</v>
      </c>
      <c r="P2287" s="2"/>
      <c r="Q2287" s="2" t="str">
        <f t="shared" si="16"/>
        <v>Bill Title: CARPET STEWARDSHIP ACT, Bill Description: Creates the Carpet Stewardship Act. Provides that for all carpet sold in this State, producers shall, through a clearinghouse, implement and finance a statewide carpet stewardship program that manages the product by reducing the product's waste generation, promotes its reutilization and recovery, and provides for negotiation and execution of agreements to collect, transport, process, and market the product for end-of-life carpet recovery and carpet reutilization. Requires the clearinghouse to be incorporated as a nonprofit. Provides that the Illinois Environmental Protection Agency must approve the carpet stewardship plan for the plan to be valid. Establishes requirements for review of the plan, and requirements for producers, retailers, and distributors of carpet. Requires the clearinghouse to submit annual reports to the Agency and pay specified administrative fees. Provides enforcement provisions for the Act. Establishes requirements for State procurement of carpet in the future. Contains other provisions. Effective immediately.. </v>
      </c>
    </row>
    <row r="2288" ht="15.75" customHeight="1">
      <c r="A2288" s="2" t="s">
        <v>6465</v>
      </c>
      <c r="B2288" s="2" t="s">
        <v>6466</v>
      </c>
      <c r="C2288" s="2" t="s">
        <v>6467</v>
      </c>
      <c r="D2288" s="2" t="s">
        <v>6468</v>
      </c>
      <c r="E2288" s="2" t="s">
        <v>6469</v>
      </c>
      <c r="F2288" s="2" t="s">
        <v>6479</v>
      </c>
      <c r="G2288" s="2" t="s">
        <v>407</v>
      </c>
      <c r="I2288" s="2">
        <v>11.0</v>
      </c>
      <c r="J2288" s="2" t="s">
        <v>6471</v>
      </c>
      <c r="K2288" s="2" t="s">
        <v>6472</v>
      </c>
      <c r="L2288" s="2"/>
      <c r="M2288" s="2" t="s">
        <v>6480</v>
      </c>
      <c r="N2288" s="2" t="s">
        <v>6481</v>
      </c>
      <c r="Q2288" s="2" t="str">
        <f t="shared" si="16"/>
        <v>Bill Title: WASTE MGMT-AGENCY RECYCLING, Bill Description: Amends the Illinois Solid Waste Management Act. Provides that all State agencies responsible for the maintenance of public lands in the State shall review their procurement specifications and policies to determine (1) if incorporating compost materials will help reduce stormwater run-off and increase infiltration of moisture in land maintenance activities and (2) the current recycled content usage and potential for additional recycled content usage by the Agency in land maintenance activities and report to the General Assembly by December 15, 2015. Effective immediately.. </v>
      </c>
    </row>
    <row r="2289" ht="15.75" customHeight="1">
      <c r="A2289" s="2" t="s">
        <v>6465</v>
      </c>
      <c r="B2289" s="2" t="s">
        <v>6466</v>
      </c>
      <c r="C2289" s="2" t="s">
        <v>6467</v>
      </c>
      <c r="D2289" s="2" t="s">
        <v>6468</v>
      </c>
      <c r="E2289" s="2" t="s">
        <v>6469</v>
      </c>
      <c r="F2289" s="2" t="s">
        <v>6482</v>
      </c>
      <c r="G2289" s="2" t="s">
        <v>407</v>
      </c>
      <c r="I2289" s="2">
        <v>10.0</v>
      </c>
      <c r="J2289" s="2" t="s">
        <v>6471</v>
      </c>
      <c r="K2289" s="2" t="s">
        <v>6472</v>
      </c>
      <c r="L2289" s="2"/>
      <c r="M2289" s="2" t="s">
        <v>6483</v>
      </c>
      <c r="N2289" s="2" t="s">
        <v>6484</v>
      </c>
      <c r="Q2289" s="2" t="str">
        <f t="shared" si="16"/>
        <v>Bill Title: SOLID WASTE HAULING PROGRAM, Bill Description: Creates the Illinois Solid Waste Hauling and Recycling Program Act. Provides that any person who engages in the business of collecting or hauling garbage, municipal waste, recyclable material, landscape waste, brush, or other refuse operating in specified counties or municipalities shall offer the collection of recyclable materials from any commercial business, commercial property, or institutional facility. Provides that recyclable materials collected by a hauler within a county shall not be deposited into a landfill or incinerator unless all reasonable efforts have been made by the hauler to sell those recyclable materials to a processor or end user. Provides that counties and municipalities may require haulers operating within their boundaries to obtain license decals. Requires recycling centers or recycling center operators to report to the Illinois Environmental Protection Agency. Provides that the new requirements apply only to contracts for collecting or hauling of garbage, municipal waste, recyclable material, landscape waste, brush, or other refuse entered into, renewed, or extended on or after the effective date of the Act. Provides that a home rule unit may not regulate haulers in a manner less restrictive than the regulation of haulers under the Act. Amends the Illinois Municipal Code. Provides that the contract provisions of the Act are subject to the provisions of the Illinois Solid Waste Hauling and Recycling Program Act, and apply only to contracts or franchises regulated by the Illinois Solid Waste Hauling and Recycling Program Act awarded prior to the effective date, provided that the contract is not modified to cover additional categories of refuse, waste, or material. Amends the Solid Waste Planning and Recycling Act. Provides that the Act is subject to the provisions of the Illinois Solid Waste Hauling and Recycling Program Act. Effective immediately.. </v>
      </c>
    </row>
    <row r="2290" ht="15.75" customHeight="1">
      <c r="A2290" s="2" t="s">
        <v>6465</v>
      </c>
      <c r="B2290" s="2" t="s">
        <v>6466</v>
      </c>
      <c r="C2290" s="2" t="s">
        <v>6467</v>
      </c>
      <c r="D2290" s="2" t="s">
        <v>6468</v>
      </c>
      <c r="E2290" s="2" t="s">
        <v>6469</v>
      </c>
      <c r="F2290" s="2" t="s">
        <v>6485</v>
      </c>
      <c r="G2290" s="2" t="s">
        <v>407</v>
      </c>
      <c r="I2290" s="2">
        <v>10.0</v>
      </c>
      <c r="J2290" s="2" t="s">
        <v>6471</v>
      </c>
      <c r="K2290" s="2" t="s">
        <v>6472</v>
      </c>
      <c r="L2290" s="2"/>
      <c r="M2290" s="2" t="s">
        <v>6486</v>
      </c>
      <c r="N2290" s="2" t="s">
        <v>6487</v>
      </c>
      <c r="Q2290" s="2" t="str">
        <f t="shared" si="16"/>
        <v>Bill Title: EPA-ASPHALT SHINGLES-DISPOSAL, Bill Description: Amends the Environmental Protection Act. Requires the Environmental Protection Agency to develop rules which prohibit the disposal of materials at sanitary landfills that (i) have been approved for recycling through an Agency-issued Beneficial Use Determination and (ii) are located in a county where a Beneficial Use Determination facility for those materials has been approved. Requires the Agency to modify operating permits accordingly.. </v>
      </c>
    </row>
    <row r="2291" ht="15.75" customHeight="1">
      <c r="A2291" s="2" t="s">
        <v>6465</v>
      </c>
      <c r="B2291" s="2" t="s">
        <v>6466</v>
      </c>
      <c r="C2291" s="2" t="s">
        <v>6467</v>
      </c>
      <c r="D2291" s="2" t="s">
        <v>6468</v>
      </c>
      <c r="E2291" s="2" t="s">
        <v>6469</v>
      </c>
      <c r="F2291" s="2" t="s">
        <v>6488</v>
      </c>
      <c r="G2291" s="2" t="s">
        <v>407</v>
      </c>
      <c r="I2291" s="2">
        <v>9.0</v>
      </c>
      <c r="J2291" s="2" t="s">
        <v>6471</v>
      </c>
      <c r="K2291" s="2" t="s">
        <v>6472</v>
      </c>
      <c r="L2291" s="2"/>
      <c r="M2291" s="2" t="s">
        <v>6476</v>
      </c>
      <c r="N2291" s="2" t="s">
        <v>6477</v>
      </c>
      <c r="O2291" s="2" t="s">
        <v>72</v>
      </c>
      <c r="P2291" s="2"/>
      <c r="Q2291" s="2" t="str">
        <f t="shared" si="16"/>
        <v>Bill Title: MUNI-GREENHOUSE GAS TASK FORCE, Bill Description: Amends the Illinois Municipal Code. Creates the Municipal Task Force on Recycling Strategies to Reduce Greenhouse Gas Emissions to review the status of municipal policies and programs that reduce greenhouse gas emissions nationally and internationally. Provides that the review shall include, but not be limited to, specified greenhouse gas initiatives. Provides that the Task Force shall prepare a report that summarizes its work and makes recommendations resulting from its review. Provides that the Task Force shall submit the report of its findings and recommendations to the Governor and the General Assembly no later than one year after the effective date. Contains provisions concerning the membership of the Task Force. Provides that the members of the Task Force shall be appointed no later than 90 days after the effective date of the amendatory Act. Provides that the provisions creating and concerning the Task Force shall be repealed 2 years after the effective date.. </v>
      </c>
      <c r="S2291" s="2" t="s">
        <v>172</v>
      </c>
    </row>
    <row r="2292" ht="15.75" customHeight="1">
      <c r="A2292" s="2" t="s">
        <v>6465</v>
      </c>
      <c r="B2292" s="2" t="s">
        <v>6466</v>
      </c>
      <c r="C2292" s="2" t="s">
        <v>6467</v>
      </c>
      <c r="D2292" s="2" t="s">
        <v>6468</v>
      </c>
      <c r="E2292" s="2" t="s">
        <v>6469</v>
      </c>
      <c r="F2292" s="2" t="s">
        <v>6489</v>
      </c>
      <c r="G2292" s="2" t="s">
        <v>407</v>
      </c>
      <c r="I2292" s="2">
        <v>9.0</v>
      </c>
      <c r="J2292" s="2" t="s">
        <v>6471</v>
      </c>
      <c r="K2292" s="2" t="s">
        <v>6472</v>
      </c>
      <c r="L2292" s="2"/>
      <c r="M2292" s="2" t="s">
        <v>6490</v>
      </c>
      <c r="N2292" s="2" t="s">
        <v>6491</v>
      </c>
      <c r="O2292" s="2" t="s">
        <v>117</v>
      </c>
      <c r="P2292" s="2"/>
      <c r="Q2292" s="2" t="str">
        <f t="shared" si="16"/>
        <v>Bill Title: SAFETY-TECH, Bill Description: Amends the Illinois Nuclear Safety Preparedness Act. Makes a technical change in a Section relating to fees.. </v>
      </c>
    </row>
    <row r="2293" ht="15.75" customHeight="1">
      <c r="A2293" s="2" t="s">
        <v>6465</v>
      </c>
      <c r="B2293" s="2" t="s">
        <v>6466</v>
      </c>
      <c r="C2293" s="2" t="s">
        <v>6467</v>
      </c>
      <c r="D2293" s="2" t="s">
        <v>6468</v>
      </c>
      <c r="E2293" s="2" t="s">
        <v>6469</v>
      </c>
      <c r="F2293" s="2" t="s">
        <v>6492</v>
      </c>
      <c r="G2293" s="2" t="s">
        <v>407</v>
      </c>
      <c r="I2293" s="2">
        <v>9.0</v>
      </c>
      <c r="J2293" s="2" t="s">
        <v>6471</v>
      </c>
      <c r="K2293" s="2" t="s">
        <v>6472</v>
      </c>
      <c r="L2293" s="2"/>
      <c r="M2293" s="2" t="s">
        <v>6493</v>
      </c>
      <c r="N2293" s="2" t="s">
        <v>6494</v>
      </c>
      <c r="O2293" s="2" t="s">
        <v>23</v>
      </c>
      <c r="P2293" s="2"/>
      <c r="Q2293" s="2" t="str">
        <f t="shared" si="16"/>
        <v>Bill Title: EPA-MAHOMET AQUIFER, Bill Description: Amends the Environmental Protection Act. Codifies the findings and recommendations of the Mahomet Aquifer Task Force established under P.A. 100-0403. Provides that the Environmental Protection Agency shall identify unlined, thinly covered legacy landfills for inspection and study the landfills after prioritizing them based on potential hazards to surface water and groundwater resources. Prescribes required qualifications for Agency inspectors designated to identify and inspect legacy landfills. Provides that the Agency shall collect and archive information about landfills for present and long-term use, including manifests and engineering records. Provides that the Agency shall assemble location information about industries and companies that generate waste and that the resulting records should be available for use as confidential information by regulatory agencies but shall not be subject to the Freedom of Information Act. Amends the Illinois Groundwater Protection Act. Provides that, subject to appropriation, the Agency, in consultation and cooperation with the Illinois State Geological Survey and the Illinois State Water Survey, shall design and implement a Pilot Project at the Pekin Metro Landfill in Tazewell County, to be completed by December 31, 2020. Provides that the Pilot Program shall perform specified tasks.. </v>
      </c>
    </row>
    <row r="2294" ht="15.75" customHeight="1">
      <c r="A2294" s="2" t="s">
        <v>6465</v>
      </c>
      <c r="B2294" s="2" t="s">
        <v>6466</v>
      </c>
      <c r="C2294" s="2" t="s">
        <v>6467</v>
      </c>
      <c r="D2294" s="2" t="s">
        <v>6468</v>
      </c>
      <c r="E2294" s="2" t="s">
        <v>6469</v>
      </c>
      <c r="F2294" s="2" t="s">
        <v>6495</v>
      </c>
      <c r="G2294" s="2" t="s">
        <v>407</v>
      </c>
      <c r="I2294" s="2">
        <v>8.0</v>
      </c>
      <c r="J2294" s="2" t="s">
        <v>6471</v>
      </c>
      <c r="K2294" s="2" t="s">
        <v>6472</v>
      </c>
      <c r="L2294" s="2"/>
      <c r="M2294" s="2" t="s">
        <v>6483</v>
      </c>
      <c r="N2294" s="2" t="s">
        <v>6484</v>
      </c>
      <c r="Q2294" s="2" t="str">
        <f t="shared" si="16"/>
        <v>Bill Title: SOLID WASTE HAULING PROGRAM, Bill Description: Creates the Illinois Solid Waste Hauling and Recycling Program Act. Provides that any person who engages in the business of collecting or hauling garbage, municipal waste, recyclable material, landscape waste, brush, or other refuse operating in specified counties or municipalities shall offer the collection of recyclable materials from any commercial business, commercial property, or institutional facility. Provides that recyclable materials collected by a hauler within a county shall not be deposited into a landfill or incinerator unless all reasonable efforts have been made by the hauler to sell those recyclable materials to a processor or end user. Provides that counties and municipalities may require haulers operating within their boundaries to obtain license decals. Requires recycling centers or recycling center operators to report to the Illinois Environmental Protection Agency. Provides that the new requirements apply only to contracts for collecting or hauling of garbage, municipal waste, recyclable material, landscape waste, brush, or other refuse entered into, renewed, or extended on or after the effective date of the Act. Provides that a home rule unit may not regulate haulers in a manner less restrictive than the regulation of haulers under the Act. Amends the Illinois Municipal Code. Provides that the contract provisions of the Act are subject to the provisions of the Illinois Solid Waste Hauling and Recycling Program Act, and apply only to contracts or franchises regulated by the Illinois Solid Waste Hauling and Recycling Program Act awarded prior to the effective date, provided that the contract is not modified to cover additional categories of refuse, waste, or material. Amends the Solid Waste Planning and Recycling Act. Provides that the Act is subject to the provisions of the Illinois Solid Waste Hauling and Recycling Program Act. Effective immediately.. </v>
      </c>
    </row>
    <row r="2295" ht="15.75" customHeight="1">
      <c r="A2295" s="2" t="s">
        <v>6465</v>
      </c>
      <c r="B2295" s="2" t="s">
        <v>6466</v>
      </c>
      <c r="C2295" s="2" t="s">
        <v>6467</v>
      </c>
      <c r="D2295" s="2" t="s">
        <v>6468</v>
      </c>
      <c r="E2295" s="2" t="s">
        <v>6469</v>
      </c>
      <c r="F2295" s="2" t="s">
        <v>6496</v>
      </c>
      <c r="G2295" s="2" t="s">
        <v>407</v>
      </c>
      <c r="I2295" s="2">
        <v>7.0</v>
      </c>
      <c r="J2295" s="2" t="s">
        <v>6471</v>
      </c>
      <c r="K2295" s="2" t="s">
        <v>6472</v>
      </c>
      <c r="L2295" s="2"/>
      <c r="M2295" s="2" t="s">
        <v>6497</v>
      </c>
      <c r="N2295" s="2" t="s">
        <v>6498</v>
      </c>
      <c r="Q2295" s="2" t="str">
        <f t="shared" si="16"/>
        <v>Bill Title: SOL WASTE MGMT-STATEWIDE PLAN, Bill Description: Amends the Illinois Solid Waste Management Act. Provides that, on or before December 1, 2016, the Illinois Sustainable Technology Center of the Prairie Research Institute at the University of Illinois shall publish a Statewide resource management plan, and shall update the plan every 5 years. Provides that the Statewide resource management plan shall include specified information. Makes a change to the preferred solid waste management activities in a provision concerning public policy.. </v>
      </c>
      <c r="S2295" s="2" t="s">
        <v>25</v>
      </c>
    </row>
    <row r="2296" ht="15.75" customHeight="1">
      <c r="A2296" s="2" t="s">
        <v>6465</v>
      </c>
      <c r="B2296" s="2" t="s">
        <v>6466</v>
      </c>
      <c r="C2296" s="2" t="s">
        <v>6467</v>
      </c>
      <c r="D2296" s="2" t="s">
        <v>6468</v>
      </c>
      <c r="E2296" s="2" t="s">
        <v>6469</v>
      </c>
      <c r="F2296" s="2" t="s">
        <v>6499</v>
      </c>
      <c r="G2296" s="2" t="s">
        <v>407</v>
      </c>
      <c r="I2296" s="2">
        <v>7.0</v>
      </c>
      <c r="J2296" s="2" t="s">
        <v>6471</v>
      </c>
      <c r="K2296" s="2" t="s">
        <v>6472</v>
      </c>
      <c r="L2296" s="2"/>
      <c r="M2296" s="2" t="s">
        <v>6483</v>
      </c>
      <c r="N2296" s="2" t="s">
        <v>6484</v>
      </c>
      <c r="Q2296" s="2" t="str">
        <f t="shared" si="16"/>
        <v>Bill Title: SOLID WASTE HAULING PROGRAM, Bill Description: Creates the Illinois Solid Waste Hauling and Recycling Program Act. Provides that any person who engages in the business of collecting or hauling garbage, municipal waste, recyclable material, landscape waste, brush, or other refuse operating in specified counties or municipalities shall offer the collection of recyclable materials from any commercial business, commercial property, or institutional facility. Provides that recyclable materials collected by a hauler within a county shall not be deposited into a landfill or incinerator unless all reasonable efforts have been made by the hauler to sell those recyclable materials to a processor or end user. Provides that counties and municipalities may require haulers operating within their boundaries to obtain license decals. Requires recycling centers or recycling center operators to report to the Illinois Environmental Protection Agency. Provides that the new requirements apply only to contracts for collecting or hauling of garbage, municipal waste, recyclable material, landscape waste, brush, or other refuse entered into, renewed, or extended on or after the effective date of the Act. Provides that a home rule unit may not regulate haulers in a manner less restrictive than the regulation of haulers under the Act. Amends the Illinois Municipal Code. Provides that the contract provisions of the Act are subject to the provisions of the Illinois Solid Waste Hauling and Recycling Program Act, and apply only to contracts or franchises regulated by the Illinois Solid Waste Hauling and Recycling Program Act awarded prior to the effective date, provided that the contract is not modified to cover additional categories of refuse, waste, or material. Amends the Solid Waste Planning and Recycling Act. Provides that the Act is subject to the provisions of the Illinois Solid Waste Hauling and Recycling Program Act. Effective immediately.. </v>
      </c>
    </row>
    <row r="2297" ht="15.75" customHeight="1">
      <c r="A2297" s="2" t="s">
        <v>6465</v>
      </c>
      <c r="B2297" s="2" t="s">
        <v>6466</v>
      </c>
      <c r="C2297" s="2" t="s">
        <v>6467</v>
      </c>
      <c r="D2297" s="2" t="s">
        <v>6468</v>
      </c>
      <c r="E2297" s="2" t="s">
        <v>6469</v>
      </c>
      <c r="F2297" s="2" t="s">
        <v>6500</v>
      </c>
      <c r="G2297" s="2" t="s">
        <v>407</v>
      </c>
      <c r="I2297" s="2">
        <v>6.0</v>
      </c>
      <c r="J2297" s="2" t="s">
        <v>6471</v>
      </c>
      <c r="K2297" s="2" t="s">
        <v>6472</v>
      </c>
      <c r="L2297" s="2"/>
      <c r="M2297" s="2" t="s">
        <v>6501</v>
      </c>
      <c r="N2297" s="2" t="s">
        <v>6502</v>
      </c>
      <c r="O2297" s="2" t="s">
        <v>112</v>
      </c>
      <c r="P2297" s="2"/>
      <c r="Q2297" s="2" t="str">
        <f t="shared" si="16"/>
        <v>Bill Title: ROTA-REGISTRATION-SSN, Bill Description: Amends the Retailers' Occupation Tax Act. In a Section concerning certificates of registration, removes a requirement that an application must contain the social security number of each corporate officer of a corporation and each manager and member of a limited liability company. Effective immediately.. </v>
      </c>
    </row>
    <row r="2298" ht="15.75" customHeight="1">
      <c r="A2298" s="2" t="s">
        <v>6465</v>
      </c>
      <c r="B2298" s="2" t="s">
        <v>6466</v>
      </c>
      <c r="C2298" s="2" t="s">
        <v>6467</v>
      </c>
      <c r="D2298" s="2" t="s">
        <v>6468</v>
      </c>
      <c r="E2298" s="2" t="s">
        <v>6469</v>
      </c>
      <c r="F2298" s="2" t="s">
        <v>6503</v>
      </c>
      <c r="G2298" s="2" t="s">
        <v>407</v>
      </c>
      <c r="I2298" s="2">
        <v>6.0</v>
      </c>
      <c r="J2298" s="2" t="s">
        <v>6471</v>
      </c>
      <c r="K2298" s="2" t="s">
        <v>6472</v>
      </c>
      <c r="L2298" s="2"/>
      <c r="M2298" s="2" t="s">
        <v>6504</v>
      </c>
      <c r="N2298" s="2" t="s">
        <v>6505</v>
      </c>
      <c r="O2298" s="2" t="s">
        <v>366</v>
      </c>
      <c r="P2298" s="2"/>
      <c r="Q2298" s="2" t="str">
        <f t="shared" si="16"/>
        <v>Bill Title: REVENUE-VARIOUS, Bill Description: Amends the Corporate Accountability for Tax Expenditures Act. Provides that the Unified Economic Development Budget shall be due within 6 months (instead of 3 months) after the end of the fiscal year. Amends the Department of Revenue Law of the Civil Administrative Code of Illinois. For the purposes of mandatory payments by electronic funds transfer, provides that the annual tax liability includes motor fuel tax liability and fees under the Environmental Impact Fee law. Amends the Illinois Income Tax Act. Makes changes concerning deposits into the Income Tax Refund Fund, the Fund for the Advancement of Education, and the Commitment to Human Services Fund. Amends the Property Tax Code to allow the Department of Revenue to publish equalization factors on its website. Amends the Retailers' Occupation Tax Act, the Service Occupation Tax Act, the Service Use Tax Act, and the Use Tax Act to make technical corrections. Amends various tax Acts to provide that, if a payment provided for under one of those Acts exceeds the taxpayer's liability under that Act, then the taxpayer may credit the excess payment against liability subsequently to be remitted to the Department of Revenue. Amends the Renewable Energy, Energy Efficiency, and Coal Resources Development Law of 1997 and the Energy Assistance Act to incorporate certain provisions of the Retailers' Occupation Tax Act. Effective immediately.. </v>
      </c>
      <c r="S2298" s="2" t="s">
        <v>65</v>
      </c>
    </row>
    <row r="2299" ht="15.75" customHeight="1">
      <c r="A2299" s="2" t="s">
        <v>6465</v>
      </c>
      <c r="B2299" s="2" t="s">
        <v>6466</v>
      </c>
      <c r="C2299" s="2" t="s">
        <v>6467</v>
      </c>
      <c r="D2299" s="2" t="s">
        <v>6468</v>
      </c>
      <c r="E2299" s="2" t="s">
        <v>6469</v>
      </c>
      <c r="F2299" s="2" t="s">
        <v>6506</v>
      </c>
      <c r="G2299" s="2" t="s">
        <v>407</v>
      </c>
      <c r="I2299" s="2">
        <v>6.0</v>
      </c>
      <c r="J2299" s="2" t="s">
        <v>6471</v>
      </c>
      <c r="K2299" s="2" t="s">
        <v>6472</v>
      </c>
      <c r="L2299" s="2"/>
      <c r="M2299" s="2" t="s">
        <v>6507</v>
      </c>
      <c r="N2299" s="2" t="s">
        <v>6508</v>
      </c>
      <c r="Q2299" s="2" t="str">
        <f t="shared" si="16"/>
        <v>Bill Title: POLLUTION CONTROL FACILITY, Bill Description: Amends the Environmental Protection Act. Provides that the portion of a site or facility that is not at more than 3 locations that currently is permitted to accept landscape waste selected by the Environmental Protection Agency is not a pollution control facility. Makes a change to a provision concerning modification of an existing permit for the transfer of landscape waste. Effective immediately.. </v>
      </c>
    </row>
    <row r="2300" ht="15.75" customHeight="1">
      <c r="A2300" s="2" t="s">
        <v>6465</v>
      </c>
      <c r="B2300" s="2" t="s">
        <v>6466</v>
      </c>
      <c r="C2300" s="2" t="s">
        <v>6467</v>
      </c>
      <c r="D2300" s="2" t="s">
        <v>6468</v>
      </c>
      <c r="E2300" s="2" t="s">
        <v>6469</v>
      </c>
      <c r="F2300" s="2" t="s">
        <v>6509</v>
      </c>
      <c r="G2300" s="2" t="s">
        <v>407</v>
      </c>
      <c r="I2300" s="2">
        <v>5.0</v>
      </c>
      <c r="J2300" s="2" t="s">
        <v>6471</v>
      </c>
      <c r="K2300" s="2" t="s">
        <v>6472</v>
      </c>
      <c r="L2300" s="2"/>
      <c r="M2300" s="2" t="s">
        <v>6510</v>
      </c>
      <c r="N2300" s="2" t="s">
        <v>6511</v>
      </c>
      <c r="O2300" s="2" t="s">
        <v>6512</v>
      </c>
      <c r="P2300" s="2"/>
      <c r="Q2300" s="2" t="str">
        <f t="shared" si="16"/>
        <v>Bill Title: DCEO-BORDER STATES, Bill Description: Amends the Department of Commerce and Economic Opportunity Law of the Civil Administrative Code of Illinois. Provides that the strategic business development plan prepared by the Illinois Business Development Council shall include: (i) an assessment of the economic development practices of states that border Illinois and (ii) recommendations for best practices with respect to economic development, business incentives, business attraction, and business retention for counties in Illinois that border at least one other state. Effective immediately.. </v>
      </c>
    </row>
    <row r="2301" ht="15.75" customHeight="1">
      <c r="A2301" s="2" t="s">
        <v>6465</v>
      </c>
      <c r="B2301" s="2" t="s">
        <v>6466</v>
      </c>
      <c r="C2301" s="2" t="s">
        <v>6467</v>
      </c>
      <c r="D2301" s="2" t="s">
        <v>6468</v>
      </c>
      <c r="E2301" s="2" t="s">
        <v>6469</v>
      </c>
      <c r="F2301" s="2" t="s">
        <v>6513</v>
      </c>
      <c r="G2301" s="2" t="s">
        <v>407</v>
      </c>
      <c r="I2301" s="2">
        <v>5.0</v>
      </c>
      <c r="J2301" s="2" t="s">
        <v>6471</v>
      </c>
      <c r="K2301" s="2" t="s">
        <v>6472</v>
      </c>
      <c r="L2301" s="2"/>
      <c r="M2301" s="2" t="s">
        <v>6501</v>
      </c>
      <c r="N2301" s="2" t="s">
        <v>6502</v>
      </c>
      <c r="O2301" s="2" t="s">
        <v>112</v>
      </c>
      <c r="P2301" s="2"/>
      <c r="Q2301" s="2" t="str">
        <f t="shared" si="16"/>
        <v>Bill Title: ROTA-REGISTRATION-SSN, Bill Description: Amends the Retailers' Occupation Tax Act. In a Section concerning certificates of registration, removes a requirement that an application must contain the social security number of each corporate officer of a corporation and each manager and member of a limited liability company. Effective immediately.. </v>
      </c>
    </row>
    <row r="2302" ht="15.75" customHeight="1">
      <c r="A2302" s="2" t="s">
        <v>6465</v>
      </c>
      <c r="B2302" s="2" t="s">
        <v>6466</v>
      </c>
      <c r="C2302" s="2" t="s">
        <v>6467</v>
      </c>
      <c r="D2302" s="2" t="s">
        <v>6468</v>
      </c>
      <c r="E2302" s="2" t="s">
        <v>6469</v>
      </c>
      <c r="F2302" s="2" t="s">
        <v>6514</v>
      </c>
      <c r="G2302" s="2" t="s">
        <v>407</v>
      </c>
      <c r="I2302" s="2">
        <v>4.0</v>
      </c>
      <c r="J2302" s="2" t="s">
        <v>6471</v>
      </c>
      <c r="K2302" s="2" t="s">
        <v>6472</v>
      </c>
      <c r="L2302" s="2"/>
      <c r="M2302" s="2" t="s">
        <v>6476</v>
      </c>
      <c r="N2302" s="2" t="s">
        <v>6477</v>
      </c>
      <c r="O2302" s="2" t="s">
        <v>72</v>
      </c>
      <c r="P2302" s="2"/>
      <c r="Q2302" s="2" t="str">
        <f t="shared" si="16"/>
        <v>Bill Title: MUNI-GREENHOUSE GAS TASK FORCE, Bill Description: Amends the Illinois Municipal Code. Creates the Municipal Task Force on Recycling Strategies to Reduce Greenhouse Gas Emissions to review the status of municipal policies and programs that reduce greenhouse gas emissions nationally and internationally. Provides that the review shall include, but not be limited to, specified greenhouse gas initiatives. Provides that the Task Force shall prepare a report that summarizes its work and makes recommendations resulting from its review. Provides that the Task Force shall submit the report of its findings and recommendations to the Governor and the General Assembly no later than one year after the effective date. Contains provisions concerning the membership of the Task Force. Provides that the members of the Task Force shall be appointed no later than 90 days after the effective date of the amendatory Act. Provides that the provisions creating and concerning the Task Force shall be repealed 2 years after the effective date.. </v>
      </c>
      <c r="S2302" s="2" t="s">
        <v>172</v>
      </c>
    </row>
    <row r="2303" ht="15.75" customHeight="1">
      <c r="A2303" s="2" t="s">
        <v>6465</v>
      </c>
      <c r="B2303" s="2" t="s">
        <v>6466</v>
      </c>
      <c r="C2303" s="2" t="s">
        <v>6467</v>
      </c>
      <c r="D2303" s="2" t="s">
        <v>6468</v>
      </c>
      <c r="E2303" s="2" t="s">
        <v>6469</v>
      </c>
      <c r="F2303" s="2" t="s">
        <v>6515</v>
      </c>
      <c r="G2303" s="2" t="s">
        <v>407</v>
      </c>
      <c r="I2303" s="2">
        <v>4.0</v>
      </c>
      <c r="J2303" s="2" t="s">
        <v>6471</v>
      </c>
      <c r="K2303" s="2" t="s">
        <v>6472</v>
      </c>
      <c r="L2303" s="2"/>
      <c r="M2303" s="2" t="s">
        <v>6476</v>
      </c>
      <c r="N2303" s="2" t="s">
        <v>6477</v>
      </c>
      <c r="O2303" s="2" t="s">
        <v>72</v>
      </c>
      <c r="P2303" s="2"/>
      <c r="Q2303" s="2" t="str">
        <f t="shared" si="16"/>
        <v>Bill Title: MUNI-GREENHOUSE GAS TASK FORCE, Bill Description: Amends the Illinois Municipal Code. Creates the Municipal Task Force on Recycling Strategies to Reduce Greenhouse Gas Emissions to review the status of municipal policies and programs that reduce greenhouse gas emissions nationally and internationally. Provides that the review shall include, but not be limited to, specified greenhouse gas initiatives. Provides that the Task Force shall prepare a report that summarizes its work and makes recommendations resulting from its review. Provides that the Task Force shall submit the report of its findings and recommendations to the Governor and the General Assembly no later than one year after the effective date. Contains provisions concerning the membership of the Task Force. Provides that the members of the Task Force shall be appointed no later than 90 days after the effective date of the amendatory Act. Provides that the provisions creating and concerning the Task Force shall be repealed 2 years after the effective date.. </v>
      </c>
      <c r="S2303" s="2" t="s">
        <v>172</v>
      </c>
    </row>
    <row r="2304" ht="15.75" customHeight="1">
      <c r="A2304" s="2" t="s">
        <v>6465</v>
      </c>
      <c r="B2304" s="2" t="s">
        <v>6466</v>
      </c>
      <c r="C2304" s="2" t="s">
        <v>6467</v>
      </c>
      <c r="D2304" s="2" t="s">
        <v>6468</v>
      </c>
      <c r="E2304" s="2" t="s">
        <v>6469</v>
      </c>
      <c r="F2304" s="2" t="s">
        <v>6516</v>
      </c>
      <c r="G2304" s="2" t="s">
        <v>407</v>
      </c>
      <c r="I2304" s="2">
        <v>4.0</v>
      </c>
      <c r="J2304" s="2" t="s">
        <v>6471</v>
      </c>
      <c r="K2304" s="2" t="s">
        <v>6472</v>
      </c>
      <c r="L2304" s="2"/>
      <c r="M2304" s="2" t="s">
        <v>6517</v>
      </c>
      <c r="N2304" s="2" t="s">
        <v>6518</v>
      </c>
      <c r="O2304" s="2" t="s">
        <v>366</v>
      </c>
      <c r="P2304" s="2"/>
      <c r="Q2304" s="2" t="str">
        <f t="shared" si="16"/>
        <v>Bill Title: REVENUE-PAYMENTS, Bill Description: Amends the Cigarette Machine Operators' Occupation Tax Act, the Cigarette Tax Act, the Cigarette Use Tax Act, the Tobacco Products Tax Act of 1995, the Hotel Operators' Occupation Tax Act, the Live Adult Entertainment Facility Surcharge Act, the Illinois Hydraulic Fracturing Tax Act, the Gas Revenue Tax Act, the Public Utilities Revenue Act, the Telecommunications Excise Tax Act, the Electricity Excise tax Act, the Bingo License and Tax Act, the Illinois Pull Tabs and Jar Games Act, the Charitable Games Act, the Liquor Control Act of 1934, the Environmental Protection Act, the Environmental Impact Fee Law, and the Drycleaner Environmental Response Trust Fund Act. Provides that, if a payment provided for under one of those Acts exceeds the taxpayer's liability under that Act, then the taxpayer may credit the excess payment against liability subsequently to be remitted to the Department of Revenue. Amends the Renewable Energy, Energy Efficiency, and Coal Resources Development Law of 1997 and the Energy Assistance Act to incorporate certain provisions of the Retailers' Occupation Tax Act.. </v>
      </c>
    </row>
    <row r="2305" ht="15.75" customHeight="1">
      <c r="A2305" s="2" t="s">
        <v>6465</v>
      </c>
      <c r="B2305" s="2" t="s">
        <v>6466</v>
      </c>
      <c r="C2305" s="2" t="s">
        <v>6467</v>
      </c>
      <c r="D2305" s="2" t="s">
        <v>6468</v>
      </c>
      <c r="E2305" s="2" t="s">
        <v>6469</v>
      </c>
      <c r="F2305" s="2" t="s">
        <v>6519</v>
      </c>
      <c r="G2305" s="2" t="s">
        <v>407</v>
      </c>
      <c r="I2305" s="2">
        <v>4.0</v>
      </c>
      <c r="J2305" s="2" t="s">
        <v>6471</v>
      </c>
      <c r="K2305" s="2" t="s">
        <v>6472</v>
      </c>
      <c r="L2305" s="2"/>
      <c r="M2305" s="2" t="s">
        <v>6520</v>
      </c>
      <c r="N2305" s="2" t="s">
        <v>6521</v>
      </c>
      <c r="O2305" s="2" t="s">
        <v>6522</v>
      </c>
      <c r="P2305" s="2"/>
      <c r="Q2305" s="2" t="str">
        <f t="shared" si="16"/>
        <v>Bill Title: STEELMAKING SLAG-DEREGULATION, Bill Description: Amends the Environmental Protection Act. Provides that the Environmental Protection Agency shall not regulate slag generated by the production of steel, which is the beneficial and intended coproduct of the steel manufacturing process and is managed as an item of value in a controlled manner and not as a discarded material, except as may be required by federal law or regulation. Changes "slag" to "coal slag" in the definition of "coal combustion waste". Provides that a beneficial use determination is not required to use steelmaking slags for land reclamation purposes.. </v>
      </c>
    </row>
    <row r="2306" ht="15.75" customHeight="1">
      <c r="A2306" s="2" t="s">
        <v>6465</v>
      </c>
      <c r="B2306" s="2" t="s">
        <v>6466</v>
      </c>
      <c r="C2306" s="2" t="s">
        <v>6467</v>
      </c>
      <c r="D2306" s="2" t="s">
        <v>6468</v>
      </c>
      <c r="E2306" s="2" t="s">
        <v>6469</v>
      </c>
      <c r="F2306" s="2" t="s">
        <v>6523</v>
      </c>
      <c r="G2306" s="2" t="s">
        <v>407</v>
      </c>
      <c r="I2306" s="2">
        <v>4.0</v>
      </c>
      <c r="J2306" s="2" t="s">
        <v>6471</v>
      </c>
      <c r="K2306" s="2" t="s">
        <v>6472</v>
      </c>
      <c r="L2306" s="2"/>
      <c r="M2306" s="2" t="s">
        <v>6524</v>
      </c>
      <c r="N2306" s="2" t="s">
        <v>6525</v>
      </c>
      <c r="Q2306" s="2" t="str">
        <f t="shared" si="16"/>
        <v>Bill Title: EPA-LANDFILL DIRECTORY, Bill Description: Amends the Environmental Protection Act. Provides that the Environmental Protection Agency shall create a statewide directory of landfills, active or inactive, located within the State. Provides that the directory shall be posted to the Agency's website. Effective immediately.. </v>
      </c>
    </row>
    <row r="2307" ht="15.75" customHeight="1">
      <c r="A2307" s="2" t="s">
        <v>6465</v>
      </c>
      <c r="B2307" s="2" t="s">
        <v>6466</v>
      </c>
      <c r="C2307" s="2" t="s">
        <v>6467</v>
      </c>
      <c r="D2307" s="2" t="s">
        <v>6468</v>
      </c>
      <c r="E2307" s="2" t="s">
        <v>6469</v>
      </c>
      <c r="F2307" s="2" t="s">
        <v>6526</v>
      </c>
      <c r="G2307" s="2" t="s">
        <v>407</v>
      </c>
      <c r="I2307" s="2">
        <v>3.0</v>
      </c>
      <c r="J2307" s="2" t="s">
        <v>6471</v>
      </c>
      <c r="K2307" s="2" t="s">
        <v>6472</v>
      </c>
      <c r="L2307" s="2"/>
      <c r="M2307" s="2" t="s">
        <v>6527</v>
      </c>
      <c r="N2307" s="2" t="s">
        <v>6528</v>
      </c>
      <c r="O2307" s="2" t="s">
        <v>35</v>
      </c>
      <c r="P2307" s="2"/>
      <c r="Q2307" s="2" t="str">
        <f t="shared" si="16"/>
        <v>Bill Title: UTILITIES-TECH, Bill Description: Amends the Public Utilities Act. Provides for a waste-to-energy electric generation program. Requires every investor-owned public utility to file with the Illinois Commerce Commission a standard tariff for electricity purchased from an electric generation facility. Provides that the Commission may limit the projects to 2 standard tariffs per territory in Illinois. Provides requirements for the use of the applicable tariffs, and accompanying costs. Provides that the Commission shall adopt any rules necessary to implement the program. Defines "electric generation facility". Effective immediately.. </v>
      </c>
      <c r="S2307" s="2" t="s">
        <v>44</v>
      </c>
    </row>
    <row r="2308" ht="15.75" customHeight="1">
      <c r="A2308" s="2" t="s">
        <v>6529</v>
      </c>
      <c r="B2308" s="2" t="s">
        <v>6530</v>
      </c>
      <c r="C2308" s="2" t="s">
        <v>6531</v>
      </c>
      <c r="D2308" s="2" t="s">
        <v>6468</v>
      </c>
      <c r="E2308" s="2" t="s">
        <v>6469</v>
      </c>
      <c r="F2308" s="2" t="s">
        <v>6532</v>
      </c>
      <c r="G2308" s="2" t="s">
        <v>407</v>
      </c>
      <c r="I2308" s="2">
        <v>169.0</v>
      </c>
      <c r="J2308" s="2" t="s">
        <v>6471</v>
      </c>
      <c r="K2308" s="2" t="s">
        <v>6533</v>
      </c>
      <c r="L2308" s="2"/>
      <c r="M2308" s="2" t="s">
        <v>6534</v>
      </c>
      <c r="N2308" s="2" t="s">
        <v>6535</v>
      </c>
      <c r="O2308" s="2" t="s">
        <v>6536</v>
      </c>
      <c r="P2308" s="2"/>
      <c r="Q2308" s="2" t="str">
        <f t="shared" si="16"/>
        <v>Bill Title: CRIM CD-CRITICAL INFRASTRUCTUR, Bill Description: Reinserts the provisions of the introduced bill with changes. Adds coal mines and any mining operation, including any processing equipment, batching operation, or support facility for that mining operation to the definition of "critical infrastructure facility". Provides that a business, corporation, or organization may be liable for conspiracy to commit criminal damage to a critical infrastructure facility, criminal trespass to a critical infrastructure facility, or aggravated criminal trespass to a critical infrastructure facility if the business, corporation, or organization intentionally sponsors, funds, or pays for an individual who causes substantial harm through the commission of any of those offenses. Provides that criminal damage to a critical infrastructure facility is a Class 3 felony (rather than a Class 1 felony). Provides exemptions. Makes other changes.. </v>
      </c>
      <c r="S2308" s="2" t="s">
        <v>31</v>
      </c>
    </row>
    <row r="2309" ht="15.75" customHeight="1">
      <c r="A2309" s="2" t="s">
        <v>6529</v>
      </c>
      <c r="B2309" s="2" t="s">
        <v>6530</v>
      </c>
      <c r="C2309" s="2" t="s">
        <v>6531</v>
      </c>
      <c r="D2309" s="2" t="s">
        <v>6468</v>
      </c>
      <c r="E2309" s="2" t="s">
        <v>6469</v>
      </c>
      <c r="F2309" s="2" t="s">
        <v>6537</v>
      </c>
      <c r="G2309" s="2" t="s">
        <v>407</v>
      </c>
      <c r="I2309" s="2">
        <v>72.0</v>
      </c>
      <c r="J2309" s="2" t="s">
        <v>6471</v>
      </c>
      <c r="K2309" s="2" t="s">
        <v>6533</v>
      </c>
      <c r="L2309" s="2"/>
      <c r="M2309" s="2" t="s">
        <v>6538</v>
      </c>
      <c r="N2309" s="2" t="s">
        <v>6539</v>
      </c>
      <c r="O2309" s="2" t="s">
        <v>6540</v>
      </c>
      <c r="P2309" s="2"/>
      <c r="Q2309" s="2" t="str">
        <f t="shared" si="16"/>
        <v>Bill Title: TITLE INSURANCE-CONSULTATIONS, Bill Description: Amends the Title Insurance Act. In provisions concerning choice of title insurance company, provides that it is the public policy of the State that consumers obligated to pay for title insurance services are afforded the opportunity to make an informed decision and, in so doing, have the option to consult with legal counsel before title insurance payment obligations are effective.. </v>
      </c>
    </row>
    <row r="2310" ht="15.75" customHeight="1">
      <c r="A2310" s="2" t="s">
        <v>6529</v>
      </c>
      <c r="B2310" s="2" t="s">
        <v>6530</v>
      </c>
      <c r="C2310" s="2" t="s">
        <v>6531</v>
      </c>
      <c r="D2310" s="2" t="s">
        <v>6468</v>
      </c>
      <c r="E2310" s="2" t="s">
        <v>6469</v>
      </c>
      <c r="F2310" s="2" t="s">
        <v>6541</v>
      </c>
      <c r="G2310" s="2" t="s">
        <v>407</v>
      </c>
      <c r="I2310" s="2">
        <v>56.0</v>
      </c>
      <c r="J2310" s="2" t="s">
        <v>6471</v>
      </c>
      <c r="K2310" s="2" t="s">
        <v>6533</v>
      </c>
      <c r="L2310" s="2"/>
      <c r="M2310" s="2" t="s">
        <v>6542</v>
      </c>
      <c r="N2310" s="2" t="s">
        <v>6543</v>
      </c>
      <c r="O2310" s="2" t="s">
        <v>493</v>
      </c>
      <c r="P2310" s="2"/>
      <c r="Q2310" s="2" t="str">
        <f t="shared" si="16"/>
        <v>Bill Title: CRIM CD-CRITICAL INFRASTRUCTRE, Bill Description: Amends the Criminal Code of 2012. Provides that a person also commits criminal damage to property when he or she intentionally damages, destroys, or tampers with equipment in a critical infrastructure facility without authorization from the critical infrastructure facility. Provides that a violation is: (1) a Class 4 felony when the damage to property does not exceed $500; (2) a Class 3 felony when the damage to property exceeds $500 but does not exceed $10,000; and (3) a Class 2 felony when the damage to property exceeds $10,000. Provides that a person may be liable in any civil action for money damages to the owner of the critical infrastructure facility for any damage resulting from a violation. Provides that it is an affirmative defense to a violation that the owner of the property or land damaged consented to the damage. Provides that a person may also be liable to the owner for court costs and reasonable attorney's fees resulting from a violation. Changes the name of the offense of criminal trespass to a nuclear facility to criminal trespass to a critical infrastructure facility. Includes as an element of the offense that the person must have the intent to damage, destroy, or tamper with equipment of the facility. Provides that a person may also be liable in a civil action for money damages to the owner of the critical infrastructure facility for any damage to personal or real property of the facility resulting from the trespass. Provides that a person may also be liable to the owner for court costs and reasonable attorney's fees. Defines "critical infrastructure facility" and "with the intent to damage, destroy, or tamper with equipment of the facility".. </v>
      </c>
    </row>
    <row r="2311" ht="15.75" customHeight="1">
      <c r="A2311" s="2" t="s">
        <v>6529</v>
      </c>
      <c r="B2311" s="2" t="s">
        <v>6530</v>
      </c>
      <c r="C2311" s="2" t="s">
        <v>6531</v>
      </c>
      <c r="D2311" s="2" t="s">
        <v>6468</v>
      </c>
      <c r="E2311" s="2" t="s">
        <v>6469</v>
      </c>
      <c r="F2311" s="2" t="s">
        <v>6544</v>
      </c>
      <c r="G2311" s="2" t="s">
        <v>407</v>
      </c>
      <c r="I2311" s="2">
        <v>43.0</v>
      </c>
      <c r="J2311" s="2" t="s">
        <v>6471</v>
      </c>
      <c r="K2311" s="2" t="s">
        <v>6533</v>
      </c>
      <c r="L2311" s="2"/>
      <c r="M2311" s="2" t="s">
        <v>6534</v>
      </c>
      <c r="N2311" s="2" t="s">
        <v>6535</v>
      </c>
      <c r="O2311" s="2" t="s">
        <v>6536</v>
      </c>
      <c r="P2311" s="2"/>
      <c r="Q2311" s="2" t="str">
        <f t="shared" si="16"/>
        <v>Bill Title: CRIM CD-CRITICAL INFRASTRUCTUR, Bill Description: Reinserts the provisions of the introduced bill with changes. Adds coal mines and any mining operation, including any processing equipment, batching operation, or support facility for that mining operation to the definition of "critical infrastructure facility". Provides that a business, corporation, or organization may be liable for conspiracy to commit criminal damage to a critical infrastructure facility, criminal trespass to a critical infrastructure facility, or aggravated criminal trespass to a critical infrastructure facility if the business, corporation, or organization intentionally sponsors, funds, or pays for an individual who causes substantial harm through the commission of any of those offenses. Provides that criminal damage to a critical infrastructure facility is a Class 3 felony (rather than a Class 1 felony). Provides exemptions. Makes other changes.. </v>
      </c>
      <c r="S2311" s="2" t="s">
        <v>31</v>
      </c>
    </row>
    <row r="2312" ht="15.75" customHeight="1">
      <c r="A2312" s="2" t="s">
        <v>6529</v>
      </c>
      <c r="B2312" s="2" t="s">
        <v>6530</v>
      </c>
      <c r="C2312" s="2" t="s">
        <v>6531</v>
      </c>
      <c r="D2312" s="2" t="s">
        <v>6468</v>
      </c>
      <c r="E2312" s="2" t="s">
        <v>6469</v>
      </c>
      <c r="F2312" s="2" t="s">
        <v>6545</v>
      </c>
      <c r="G2312" s="2" t="s">
        <v>407</v>
      </c>
      <c r="I2312" s="2">
        <v>41.0</v>
      </c>
      <c r="J2312" s="2" t="s">
        <v>6471</v>
      </c>
      <c r="K2312" s="2" t="s">
        <v>6533</v>
      </c>
      <c r="L2312" s="2"/>
      <c r="M2312" s="2" t="s">
        <v>6546</v>
      </c>
      <c r="N2312" s="2" t="s">
        <v>6547</v>
      </c>
      <c r="O2312" s="2" t="s">
        <v>6548</v>
      </c>
      <c r="P2312" s="2"/>
      <c r="Q2312" s="2" t="str">
        <f t="shared" si="16"/>
        <v>Bill Title: UTILITIES-MISO ZONE, Bill Description: Provides for the establishment and implementation of an Illinois-specific process for securing electric generation resource adequacy and stable pricing for electric capacity within Midcontinent Independent System Operator, Inc., (MISO) Zone 4. Amends the Illinois Power Agency Act. Authorizes the Illinois Power Agency to develop capacity procurement plans and conduct competitive procurement processes for the procurement of capacity needed to meet the capacity requirements of the retail customers of electric utilities that serve less than 3,000,000 retail customers, but more than 500,000 retail customers in this State. Requires the Agency's Planning and Procurement Bureau to develop plans and processes and conduct competitive procurement processes for the procurement of capacity needed to meet the capacity requirements of the retail customers of electric utilities that serve less than 3,000,000 retail customers, but more than 500,000 retail customers in this State. Modifies the calculation of the projected capacity price for delivering energy under the Act. Amends the Public Utilities Act to make changes regarding capacity procurement and delivery of energy by the Illinois Power Agency and the Illinois Commerce Commission. Makes conforming changes. Defines terms. Provides legislative findings. Effective immediately.. </v>
      </c>
      <c r="S2312" s="2" t="s">
        <v>44</v>
      </c>
    </row>
    <row r="2313" ht="15.75" customHeight="1">
      <c r="A2313" s="2" t="s">
        <v>6529</v>
      </c>
      <c r="B2313" s="2" t="s">
        <v>6530</v>
      </c>
      <c r="C2313" s="2" t="s">
        <v>6531</v>
      </c>
      <c r="D2313" s="2" t="s">
        <v>6468</v>
      </c>
      <c r="E2313" s="2" t="s">
        <v>6469</v>
      </c>
      <c r="F2313" s="2" t="s">
        <v>6549</v>
      </c>
      <c r="G2313" s="2" t="s">
        <v>407</v>
      </c>
      <c r="I2313" s="2">
        <v>30.0</v>
      </c>
      <c r="J2313" s="2" t="s">
        <v>6471</v>
      </c>
      <c r="K2313" s="2" t="s">
        <v>6533</v>
      </c>
      <c r="L2313" s="2"/>
      <c r="M2313" s="2" t="s">
        <v>6534</v>
      </c>
      <c r="N2313" s="2" t="s">
        <v>6535</v>
      </c>
      <c r="O2313" s="2" t="s">
        <v>6536</v>
      </c>
      <c r="P2313" s="2"/>
      <c r="Q2313" s="2" t="str">
        <f t="shared" si="16"/>
        <v>Bill Title: CRIM CD-CRITICAL INFRASTRUCTUR, Bill Description: Reinserts the provisions of the introduced bill with changes. Adds coal mines and any mining operation, including any processing equipment, batching operation, or support facility for that mining operation to the definition of "critical infrastructure facility". Provides that a business, corporation, or organization may be liable for conspiracy to commit criminal damage to a critical infrastructure facility, criminal trespass to a critical infrastructure facility, or aggravated criminal trespass to a critical infrastructure facility if the business, corporation, or organization intentionally sponsors, funds, or pays for an individual who causes substantial harm through the commission of any of those offenses. Provides that criminal damage to a critical infrastructure facility is a Class 3 felony (rather than a Class 1 felony). Provides exemptions. Makes other changes.. </v>
      </c>
      <c r="S2313" s="2" t="s">
        <v>31</v>
      </c>
    </row>
    <row r="2314" ht="15.75" customHeight="1">
      <c r="A2314" s="2" t="s">
        <v>6529</v>
      </c>
      <c r="B2314" s="2" t="s">
        <v>6530</v>
      </c>
      <c r="C2314" s="2" t="s">
        <v>6531</v>
      </c>
      <c r="D2314" s="2" t="s">
        <v>6468</v>
      </c>
      <c r="E2314" s="2" t="s">
        <v>6469</v>
      </c>
      <c r="F2314" s="2" t="s">
        <v>6550</v>
      </c>
      <c r="G2314" s="2" t="s">
        <v>407</v>
      </c>
      <c r="I2314" s="2">
        <v>9.0</v>
      </c>
      <c r="J2314" s="2" t="s">
        <v>6471</v>
      </c>
      <c r="K2314" s="2" t="s">
        <v>6533</v>
      </c>
      <c r="L2314" s="2"/>
      <c r="M2314" s="2" t="s">
        <v>6551</v>
      </c>
      <c r="N2314" s="2" t="s">
        <v>6552</v>
      </c>
      <c r="O2314" s="2" t="s">
        <v>6553</v>
      </c>
      <c r="P2314" s="2"/>
      <c r="Q2314" s="2" t="str">
        <f t="shared" si="16"/>
        <v>Bill Title: FOIA/ELECTIONS-CYBERSECURITY, Bill Description: Amends the Election Code. Creates the Conduct of the 2020 General Election Article in the Code. For the 2020 general election, provides for changes to vote by mail, first time registrants and changes of address for registrants, the public dissemination of information for the 2020 general election, early voting and election day requirements, judges of election, electronic service of objections, additional duties of election authorities and the State Board of Elections, and 2020 county party conventions. Establishes November 3, 2020 as a State holiday to be known as 2020 General Election Day to be observed throughout the State. Provides that all government offices (with the exception of election authorities) shall be closed unless authorized to be used as a location for election day services or as a polling place. Provides the State Board of Elections with emergency rulemaking authority. Repeals the Article on January 1, 2021. Makes conforming changes in the Illinois Administrative Procedure Act, the Illinois Procurement Code, the School Code, and the State Universities Civil Service Act. Effective immediately.. </v>
      </c>
    </row>
    <row r="2315" ht="15.75" customHeight="1">
      <c r="A2315" s="2" t="s">
        <v>6554</v>
      </c>
      <c r="B2315" s="2" t="s">
        <v>6555</v>
      </c>
      <c r="C2315" s="2" t="s">
        <v>6467</v>
      </c>
      <c r="D2315" s="2" t="s">
        <v>6468</v>
      </c>
      <c r="E2315" s="2" t="s">
        <v>6469</v>
      </c>
      <c r="F2315" s="2" t="s">
        <v>6556</v>
      </c>
      <c r="G2315" s="2" t="s">
        <v>407</v>
      </c>
      <c r="I2315" s="2">
        <v>144.0</v>
      </c>
      <c r="J2315" s="2" t="s">
        <v>6471</v>
      </c>
      <c r="K2315" s="2" t="s">
        <v>6557</v>
      </c>
      <c r="L2315" s="2"/>
      <c r="M2315" s="2" t="s">
        <v>6558</v>
      </c>
      <c r="N2315" s="2" t="s">
        <v>6559</v>
      </c>
      <c r="O2315" s="2" t="s">
        <v>290</v>
      </c>
      <c r="P2315" s="2"/>
      <c r="Q2315" s="2" t="str">
        <f t="shared" si="16"/>
        <v>Bill Title: SCH CD-ENERGY CONSERVATION, Bill Description: Amends the School Code. Provides that a duty of the regional superintendent of schools is to inspect the energy conservation measures of schools under the Code. In the Article concerning school energy conservation and saving measures, makes changes concerning definitions, the evaluation and submission of guaranteed energy savings contract proposals, performance reviews, the award of a contract, the written guarantee, installment payment contracts and lease purchase agreements, cost savings, and available funds. Designates the Smart Energy Design Assistance Center (SEDAC) as the lead agency for the review of performance contracts for school districts and area vocational centers. Sets forth the duties to be performed by SEDAC and the forms of assistance the agency must provide to school districts and area vocational centers.. </v>
      </c>
      <c r="S2315" s="2" t="s">
        <v>287</v>
      </c>
    </row>
    <row r="2316" ht="15.75" customHeight="1">
      <c r="A2316" s="2" t="s">
        <v>6554</v>
      </c>
      <c r="B2316" s="2" t="s">
        <v>6555</v>
      </c>
      <c r="C2316" s="2" t="s">
        <v>6467</v>
      </c>
      <c r="D2316" s="2" t="s">
        <v>6468</v>
      </c>
      <c r="E2316" s="2" t="s">
        <v>6469</v>
      </c>
      <c r="F2316" s="2" t="s">
        <v>6560</v>
      </c>
      <c r="G2316" s="2" t="s">
        <v>407</v>
      </c>
      <c r="I2316" s="2">
        <v>97.0</v>
      </c>
      <c r="J2316" s="2" t="s">
        <v>6471</v>
      </c>
      <c r="K2316" s="2" t="s">
        <v>6557</v>
      </c>
      <c r="L2316" s="2"/>
      <c r="M2316" s="2" t="s">
        <v>6558</v>
      </c>
      <c r="N2316" s="2" t="s">
        <v>6559</v>
      </c>
      <c r="O2316" s="2" t="s">
        <v>290</v>
      </c>
      <c r="P2316" s="2"/>
      <c r="Q2316" s="2" t="str">
        <f t="shared" si="16"/>
        <v>Bill Title: SCH CD-ENERGY CONSERVATION, Bill Description: Amends the School Code. Provides that a duty of the regional superintendent of schools is to inspect the energy conservation measures of schools under the Code. In the Article concerning school energy conservation and saving measures, makes changes concerning definitions, the evaluation and submission of guaranteed energy savings contract proposals, performance reviews, the award of a contract, the written guarantee, installment payment contracts and lease purchase agreements, cost savings, and available funds. Designates the Smart Energy Design Assistance Center (SEDAC) as the lead agency for the review of performance contracts for school districts and area vocational centers. Sets forth the duties to be performed by SEDAC and the forms of assistance the agency must provide to school districts and area vocational centers.. </v>
      </c>
      <c r="S2316" s="2" t="s">
        <v>287</v>
      </c>
    </row>
    <row r="2317" ht="15.75" customHeight="1">
      <c r="A2317" s="2" t="s">
        <v>6554</v>
      </c>
      <c r="B2317" s="2" t="s">
        <v>6555</v>
      </c>
      <c r="C2317" s="2" t="s">
        <v>6467</v>
      </c>
      <c r="D2317" s="2" t="s">
        <v>6468</v>
      </c>
      <c r="E2317" s="2" t="s">
        <v>6469</v>
      </c>
      <c r="F2317" s="2" t="s">
        <v>6561</v>
      </c>
      <c r="G2317" s="2" t="s">
        <v>407</v>
      </c>
      <c r="I2317" s="2">
        <v>66.0</v>
      </c>
      <c r="J2317" s="2" t="s">
        <v>6471</v>
      </c>
      <c r="K2317" s="2" t="s">
        <v>6557</v>
      </c>
      <c r="L2317" s="2"/>
      <c r="M2317" s="2" t="s">
        <v>6562</v>
      </c>
      <c r="N2317" s="2" t="s">
        <v>6563</v>
      </c>
      <c r="O2317" s="2" t="s">
        <v>314</v>
      </c>
      <c r="P2317" s="2"/>
      <c r="Q2317" s="2" t="str">
        <f t="shared" si="16"/>
        <v>Bill Title: AFFORDABLE HOUSING-PETS, Bill Description: Amends the Housing Authorities Act. Provides that a tenant of a multifamily rental housing unit that is 500 square feet or larger and has been acquired, constructed, or rehabilitated with any money from the Illinois Affordable Housing Trust Fund after January 1, 2022 and that was designated for affordable housing for low and very low-income families shall be allowed to keep at least 2 cats or one dog that weighs under 50 pounds regardless of breed or height within the tenant's residence in accordance with any applicable State laws. Exempts service animals or service animals in training from the provisions of the amendatory Act. Exempts any dog that has been deemed a dangerous or vicious dog from the provisions of the amendatory Act. Exempts supportive living facilities and elderly housing as defined. Sets forth enforcement policies for affordable housing projects that allow residents to keep pets. Contains an applicability clause. Effective January 1, 2022.. </v>
      </c>
    </row>
    <row r="2318" ht="15.75" customHeight="1">
      <c r="A2318" s="2" t="s">
        <v>6554</v>
      </c>
      <c r="B2318" s="2" t="s">
        <v>6555</v>
      </c>
      <c r="C2318" s="2" t="s">
        <v>6467</v>
      </c>
      <c r="D2318" s="2" t="s">
        <v>6468</v>
      </c>
      <c r="E2318" s="2" t="s">
        <v>6469</v>
      </c>
      <c r="F2318" s="2" t="s">
        <v>6564</v>
      </c>
      <c r="G2318" s="2" t="s">
        <v>407</v>
      </c>
      <c r="I2318" s="2">
        <v>64.0</v>
      </c>
      <c r="J2318" s="2" t="s">
        <v>6471</v>
      </c>
      <c r="K2318" s="2" t="s">
        <v>6557</v>
      </c>
      <c r="L2318" s="2"/>
      <c r="M2318" s="2" t="s">
        <v>6558</v>
      </c>
      <c r="N2318" s="2" t="s">
        <v>6559</v>
      </c>
      <c r="O2318" s="2" t="s">
        <v>290</v>
      </c>
      <c r="P2318" s="2"/>
      <c r="Q2318" s="2" t="str">
        <f t="shared" si="16"/>
        <v>Bill Title: SCH CD-ENERGY CONSERVATION, Bill Description: Amends the School Code. Provides that a duty of the regional superintendent of schools is to inspect the energy conservation measures of schools under the Code. In the Article concerning school energy conservation and saving measures, makes changes concerning definitions, the evaluation and submission of guaranteed energy savings contract proposals, performance reviews, the award of a contract, the written guarantee, installment payment contracts and lease purchase agreements, cost savings, and available funds. Designates the Smart Energy Design Assistance Center (SEDAC) as the lead agency for the review of performance contracts for school districts and area vocational centers. Sets forth the duties to be performed by SEDAC and the forms of assistance the agency must provide to school districts and area vocational centers.. </v>
      </c>
      <c r="S2318" s="2" t="s">
        <v>287</v>
      </c>
    </row>
    <row r="2319" ht="15.75" customHeight="1">
      <c r="A2319" s="2" t="s">
        <v>6554</v>
      </c>
      <c r="B2319" s="2" t="s">
        <v>6555</v>
      </c>
      <c r="C2319" s="2" t="s">
        <v>6467</v>
      </c>
      <c r="D2319" s="2" t="s">
        <v>6468</v>
      </c>
      <c r="E2319" s="2" t="s">
        <v>6469</v>
      </c>
      <c r="F2319" s="2" t="s">
        <v>6565</v>
      </c>
      <c r="G2319" s="2" t="s">
        <v>407</v>
      </c>
      <c r="I2319" s="2">
        <v>32.0</v>
      </c>
      <c r="J2319" s="2" t="s">
        <v>6471</v>
      </c>
      <c r="K2319" s="2" t="s">
        <v>6557</v>
      </c>
      <c r="L2319" s="2"/>
      <c r="M2319" s="2" t="s">
        <v>6558</v>
      </c>
      <c r="N2319" s="2" t="s">
        <v>6566</v>
      </c>
      <c r="O2319" s="2" t="s">
        <v>143</v>
      </c>
      <c r="P2319" s="2"/>
      <c r="Q2319" s="2" t="str">
        <f t="shared" si="16"/>
        <v>Bill Title: SCH CD-ENERGY CONSERVATION, Bill Description: Reinserts the contents of the bill with the following changes. Removes the provisions changing the definition of "qualified provider". In the provisions concerning installment payment contracts and lease purchase agreements, removes the amendatory language relating to proprietary information or practices. Prohibits guaranteed energy savings contracts from being entered into on or after January 1, 2026 (rather than on or after January 1, 2021). Removes the provisions repealing the Article.. </v>
      </c>
      <c r="S2319" s="2" t="s">
        <v>287</v>
      </c>
    </row>
    <row r="2320" ht="15.75" customHeight="1">
      <c r="A2320" s="2" t="s">
        <v>6554</v>
      </c>
      <c r="B2320" s="2" t="s">
        <v>6555</v>
      </c>
      <c r="C2320" s="2" t="s">
        <v>6467</v>
      </c>
      <c r="D2320" s="2" t="s">
        <v>6468</v>
      </c>
      <c r="E2320" s="2" t="s">
        <v>6469</v>
      </c>
      <c r="F2320" s="2" t="s">
        <v>6567</v>
      </c>
      <c r="G2320" s="2" t="s">
        <v>407</v>
      </c>
      <c r="I2320" s="2">
        <v>26.0</v>
      </c>
      <c r="J2320" s="2" t="s">
        <v>6471</v>
      </c>
      <c r="K2320" s="2" t="s">
        <v>6557</v>
      </c>
      <c r="L2320" s="2"/>
      <c r="M2320" s="2" t="s">
        <v>6568</v>
      </c>
      <c r="N2320" s="2" t="s">
        <v>6569</v>
      </c>
      <c r="O2320" s="2" t="s">
        <v>6570</v>
      </c>
      <c r="P2320" s="2"/>
      <c r="Q2320" s="2" t="str">
        <f t="shared" si="16"/>
        <v>Bill Title: PROP TX-SUPPORTIVE LIVING, Bill Description: Creates the Reimagining Electric Vehicles in Illinois Act. Creates the Reimagining Electric Vehicles in Illinois (REV Illinois) Program to be administered by the Department of Commerce and Economic Opportunity. Provides that the Program shall provide financial incentives and tax credits to eligible manufacturers of electric vehicles, electric vehicle component parts, and electric vehicle power supply equipment. Amends the Illinois Income Tax Act, the Telecommunications Excise Tax Act, the Electricity Excise Tax Law, and the Public Utilities Act to make conforming changes. Amends the Property Tax Code to allow for property tax abatements for certain REV Illinois Project facilities. Amends the Illinois Procurement Code to provide that, in awarding contracts requiring the procurement of electric vehicles, preference shall be given to an otherwise qualified bidder or offeror who will fulfill the contract through the use of electric vehicles manufactured in Illinois. Amends the Environmental Protection Act to create the Electric Vehicle Permitting Task Force. Sets forth the membership of the Task Force and its duties and responsibilities. Amends the Motor Vehicle Franchise Act. Makes changes concerning reimbursement for parts provided in satisfaction of a warranty. Effective immediately.. </v>
      </c>
    </row>
    <row r="2321" ht="15.75" customHeight="1">
      <c r="A2321" s="2" t="s">
        <v>6554</v>
      </c>
      <c r="B2321" s="2" t="s">
        <v>6555</v>
      </c>
      <c r="C2321" s="2" t="s">
        <v>6467</v>
      </c>
      <c r="D2321" s="2" t="s">
        <v>6468</v>
      </c>
      <c r="E2321" s="2" t="s">
        <v>6469</v>
      </c>
      <c r="F2321" s="2" t="s">
        <v>6571</v>
      </c>
      <c r="G2321" s="2" t="s">
        <v>407</v>
      </c>
      <c r="I2321" s="2">
        <v>23.0</v>
      </c>
      <c r="J2321" s="2" t="s">
        <v>6471</v>
      </c>
      <c r="K2321" s="2" t="s">
        <v>6557</v>
      </c>
      <c r="L2321" s="2"/>
      <c r="M2321" s="2" t="s">
        <v>6568</v>
      </c>
      <c r="N2321" s="2" t="s">
        <v>6569</v>
      </c>
      <c r="O2321" s="2" t="s">
        <v>6570</v>
      </c>
      <c r="P2321" s="2"/>
      <c r="Q2321" s="2" t="str">
        <f t="shared" si="16"/>
        <v>Bill Title: PROP TX-SUPPORTIVE LIVING, Bill Description: Creates the Reimagining Electric Vehicles in Illinois Act. Creates the Reimagining Electric Vehicles in Illinois (REV Illinois) Program to be administered by the Department of Commerce and Economic Opportunity. Provides that the Program shall provide financial incentives and tax credits to eligible manufacturers of electric vehicles, electric vehicle component parts, and electric vehicle power supply equipment. Amends the Illinois Income Tax Act, the Telecommunications Excise Tax Act, the Electricity Excise Tax Law, and the Public Utilities Act to make conforming changes. Amends the Property Tax Code to allow for property tax abatements for certain REV Illinois Project facilities. Amends the Illinois Procurement Code to provide that, in awarding contracts requiring the procurement of electric vehicles, preference shall be given to an otherwise qualified bidder or offeror who will fulfill the contract through the use of electric vehicles manufactured in Illinois. Amends the Environmental Protection Act to create the Electric Vehicle Permitting Task Force. Sets forth the membership of the Task Force and its duties and responsibilities. Amends the Motor Vehicle Franchise Act. Makes changes concerning reimbursement for parts provided in satisfaction of a warranty. Effective immediately.. </v>
      </c>
    </row>
    <row r="2322" ht="15.75" customHeight="1">
      <c r="A2322" s="2" t="s">
        <v>6554</v>
      </c>
      <c r="B2322" s="2" t="s">
        <v>6555</v>
      </c>
      <c r="C2322" s="2" t="s">
        <v>6467</v>
      </c>
      <c r="D2322" s="2" t="s">
        <v>6468</v>
      </c>
      <c r="E2322" s="2" t="s">
        <v>6469</v>
      </c>
      <c r="F2322" s="2" t="s">
        <v>6572</v>
      </c>
      <c r="G2322" s="2" t="s">
        <v>407</v>
      </c>
      <c r="I2322" s="2">
        <v>23.0</v>
      </c>
      <c r="J2322" s="2" t="s">
        <v>6471</v>
      </c>
      <c r="K2322" s="2" t="s">
        <v>6557</v>
      </c>
      <c r="L2322" s="2"/>
      <c r="M2322" s="2" t="s">
        <v>6573</v>
      </c>
      <c r="N2322" s="2" t="s">
        <v>6574</v>
      </c>
      <c r="O2322" s="2" t="s">
        <v>290</v>
      </c>
      <c r="P2322" s="2"/>
      <c r="Q2322" s="2" t="str">
        <f t="shared" si="16"/>
        <v>Bill Title: CDB-ENERGY CONSERVATION, Bill Description: Amends the Energy Efficient Building Act. Removes provisions providing that references to the International Code Council's International Energy Conservation Code exclude published supplements. Provides that references to the International Code Council's International Energy Conservation Code include published supplements adopted by the Board. Effective immediately.. </v>
      </c>
      <c r="S2322" s="2" t="s">
        <v>287</v>
      </c>
    </row>
    <row r="2323" ht="15.75" customHeight="1">
      <c r="A2323" s="2" t="s">
        <v>6554</v>
      </c>
      <c r="B2323" s="2" t="s">
        <v>6555</v>
      </c>
      <c r="C2323" s="2" t="s">
        <v>6467</v>
      </c>
      <c r="D2323" s="2" t="s">
        <v>6468</v>
      </c>
      <c r="E2323" s="2" t="s">
        <v>6469</v>
      </c>
      <c r="F2323" s="2" t="s">
        <v>6575</v>
      </c>
      <c r="G2323" s="2" t="s">
        <v>407</v>
      </c>
      <c r="I2323" s="2">
        <v>20.0</v>
      </c>
      <c r="J2323" s="2" t="s">
        <v>6471</v>
      </c>
      <c r="K2323" s="2" t="s">
        <v>6557</v>
      </c>
      <c r="L2323" s="2"/>
      <c r="M2323" s="2" t="s">
        <v>6576</v>
      </c>
      <c r="N2323" s="2" t="s">
        <v>6577</v>
      </c>
      <c r="O2323" s="2" t="s">
        <v>290</v>
      </c>
      <c r="P2323" s="2"/>
      <c r="Q2323" s="2" t="str">
        <f t="shared" si="16"/>
        <v>Bill Title: GREEN CONSTRUCTION ACT, Bill Description: Amends the Energy Efficient Building Act. Renames it as the "Energy Efficient Building and Green Construction Act". Provides findings as they relate to green construction. Defines "Green Code". Provides exemptions and applicability of the Green Code. Makes related changes. Effective immediately.. </v>
      </c>
      <c r="S2323" s="2" t="s">
        <v>287</v>
      </c>
    </row>
    <row r="2324" ht="15.75" customHeight="1">
      <c r="A2324" s="2" t="s">
        <v>6554</v>
      </c>
      <c r="B2324" s="2" t="s">
        <v>6555</v>
      </c>
      <c r="C2324" s="2" t="s">
        <v>6467</v>
      </c>
      <c r="D2324" s="2" t="s">
        <v>6468</v>
      </c>
      <c r="E2324" s="2" t="s">
        <v>6469</v>
      </c>
      <c r="F2324" s="2" t="s">
        <v>6578</v>
      </c>
      <c r="G2324" s="2" t="s">
        <v>407</v>
      </c>
      <c r="I2324" s="2">
        <v>17.0</v>
      </c>
      <c r="J2324" s="2" t="s">
        <v>6471</v>
      </c>
      <c r="K2324" s="2" t="s">
        <v>6557</v>
      </c>
      <c r="L2324" s="2"/>
      <c r="M2324" s="2" t="s">
        <v>6579</v>
      </c>
      <c r="N2324" s="2" t="s">
        <v>6580</v>
      </c>
      <c r="O2324" s="2" t="s">
        <v>89</v>
      </c>
      <c r="P2324" s="2"/>
      <c r="Q2324" s="2" t="str">
        <f t="shared" si="16"/>
        <v>Bill Title: ELECTRIC VEHICLE CHARGING ACT, Bill Description: Creates the Electric Vehicle Charging Act. Provides that the Act applies to new or renovated residential or nonresidential buildings with parking. Provides that a new or renovated residential building is required to have a certain percentage, based on the number of units in the residential building, of its total parking spaces either electric vehicle ready or electric vehicle capable. Provides that a new or renovated nonresidential building is required to have 30% of its total parking spaces electric vehicle ready. Provides various requirements related to electric vehicle charging stations for unit owners. Provides various requirements related to electric vehicle charging systems for renters.. </v>
      </c>
      <c r="S2324" s="2" t="s">
        <v>79</v>
      </c>
    </row>
    <row r="2325" ht="15.75" customHeight="1">
      <c r="A2325" s="2" t="s">
        <v>6554</v>
      </c>
      <c r="B2325" s="2" t="s">
        <v>6555</v>
      </c>
      <c r="C2325" s="2" t="s">
        <v>6467</v>
      </c>
      <c r="D2325" s="2" t="s">
        <v>6468</v>
      </c>
      <c r="E2325" s="2" t="s">
        <v>6469</v>
      </c>
      <c r="F2325" s="2" t="s">
        <v>6581</v>
      </c>
      <c r="G2325" s="2" t="s">
        <v>407</v>
      </c>
      <c r="I2325" s="2">
        <v>16.0</v>
      </c>
      <c r="J2325" s="2" t="s">
        <v>6471</v>
      </c>
      <c r="K2325" s="2" t="s">
        <v>6557</v>
      </c>
      <c r="L2325" s="2"/>
      <c r="M2325" s="2" t="s">
        <v>6582</v>
      </c>
      <c r="N2325" s="2" t="s">
        <v>6583</v>
      </c>
      <c r="O2325" s="2" t="s">
        <v>290</v>
      </c>
      <c r="P2325" s="2"/>
      <c r="Q2325" s="2" t="str">
        <f t="shared" si="16"/>
        <v>Bill Title: EDUCATION-TECH, Bill Description: Amends the School Code. Provides that a duty of regional superintendents is to inspect the energy conservation measures of schools under the Code. In provisions concerning school energy conservation and savings measures, provides that qualified providers need to be licensed in accordance with the Illinois Architecture Practice Act of 1989, the Professional Engineering Practice Act of 1989, or the Structural Engineering Practice Act of 1989. Provides for procedures for the submission of proposals. Provides for changes made under guaranteed energy savings contracts to be subject to performance reviews. Changes the period of time in which guaranteed energy savings contracts begin becoming cost effective from 20 years to 8 years. Changes references from "energy or operational costs" to "energy operating costs". Makes changes to various definitions. Makes other changes.. </v>
      </c>
      <c r="S2325" s="2" t="s">
        <v>287</v>
      </c>
    </row>
    <row r="2326" ht="15.75" customHeight="1">
      <c r="A2326" s="2" t="s">
        <v>6554</v>
      </c>
      <c r="B2326" s="2" t="s">
        <v>6555</v>
      </c>
      <c r="C2326" s="2" t="s">
        <v>6467</v>
      </c>
      <c r="D2326" s="2" t="s">
        <v>6468</v>
      </c>
      <c r="E2326" s="2" t="s">
        <v>6469</v>
      </c>
      <c r="F2326" s="2" t="s">
        <v>6584</v>
      </c>
      <c r="G2326" s="2" t="s">
        <v>407</v>
      </c>
      <c r="I2326" s="2">
        <v>15.0</v>
      </c>
      <c r="J2326" s="2" t="s">
        <v>6471</v>
      </c>
      <c r="K2326" s="2" t="s">
        <v>6557</v>
      </c>
      <c r="L2326" s="2"/>
      <c r="M2326" s="2" t="s">
        <v>6585</v>
      </c>
      <c r="N2326" s="2" t="s">
        <v>6586</v>
      </c>
      <c r="O2326" s="2" t="s">
        <v>35</v>
      </c>
      <c r="P2326" s="2"/>
      <c r="Q2326" s="2" t="str">
        <f t="shared" si="16"/>
        <v>Bill Title: PROCURE-RENEW ENERGY RESOURCES, Bill Description: Amends the Illinois Procurement Code. Provides that State purchasing officers or a State agency may enter into renewable energy resources contracts and leases for a period of time deemed to be in the best interest of the State, but not exceeding 25 years inclusive of proposed contract or lease renewals. Defines "renewable energy resources". Effective immediately.. </v>
      </c>
      <c r="S2326" s="2" t="s">
        <v>44</v>
      </c>
    </row>
    <row r="2327" ht="15.75" customHeight="1">
      <c r="A2327" s="2" t="s">
        <v>6554</v>
      </c>
      <c r="B2327" s="2" t="s">
        <v>6555</v>
      </c>
      <c r="C2327" s="2" t="s">
        <v>6467</v>
      </c>
      <c r="D2327" s="2" t="s">
        <v>6468</v>
      </c>
      <c r="E2327" s="2" t="s">
        <v>6469</v>
      </c>
      <c r="F2327" s="2" t="s">
        <v>6587</v>
      </c>
      <c r="G2327" s="2" t="s">
        <v>407</v>
      </c>
      <c r="I2327" s="2">
        <v>13.0</v>
      </c>
      <c r="J2327" s="2" t="s">
        <v>6471</v>
      </c>
      <c r="K2327" s="2" t="s">
        <v>6557</v>
      </c>
      <c r="L2327" s="2"/>
      <c r="M2327" s="2" t="s">
        <v>6573</v>
      </c>
      <c r="N2327" s="2" t="s">
        <v>6588</v>
      </c>
      <c r="O2327" s="2" t="s">
        <v>100</v>
      </c>
      <c r="P2327" s="2"/>
      <c r="Q2327" s="2" t="str">
        <f t="shared" si="16"/>
        <v>Bill Title: CDB-ENERGY CONSERVATION, Bill Description: Amends the Energy Efficient Building Act. Provides that references to the International Code Council's International Energy Conservation Code includes Appendix RB. Effective immediately.. </v>
      </c>
      <c r="S2327" s="2" t="s">
        <v>287</v>
      </c>
    </row>
    <row r="2328" ht="15.75" customHeight="1">
      <c r="A2328" s="2" t="s">
        <v>6554</v>
      </c>
      <c r="B2328" s="2" t="s">
        <v>6555</v>
      </c>
      <c r="C2328" s="2" t="s">
        <v>6467</v>
      </c>
      <c r="D2328" s="2" t="s">
        <v>6468</v>
      </c>
      <c r="E2328" s="2" t="s">
        <v>6469</v>
      </c>
      <c r="F2328" s="2" t="s">
        <v>6589</v>
      </c>
      <c r="G2328" s="2" t="s">
        <v>407</v>
      </c>
      <c r="I2328" s="2">
        <v>13.0</v>
      </c>
      <c r="J2328" s="2" t="s">
        <v>6471</v>
      </c>
      <c r="K2328" s="2" t="s">
        <v>6557</v>
      </c>
      <c r="L2328" s="2"/>
      <c r="M2328" s="2" t="s">
        <v>6585</v>
      </c>
      <c r="N2328" s="2" t="s">
        <v>6586</v>
      </c>
      <c r="O2328" s="2" t="s">
        <v>35</v>
      </c>
      <c r="P2328" s="2"/>
      <c r="Q2328" s="2" t="str">
        <f t="shared" si="16"/>
        <v>Bill Title: PROCURE-RENEW ENERGY RESOURCES, Bill Description: Amends the Illinois Procurement Code. Provides that State purchasing officers or a State agency may enter into renewable energy resources contracts and leases for a period of time deemed to be in the best interest of the State, but not exceeding 25 years inclusive of proposed contract or lease renewals. Defines "renewable energy resources". Effective immediately.. </v>
      </c>
      <c r="S2328" s="2" t="s">
        <v>145</v>
      </c>
    </row>
    <row r="2329" ht="15.75" customHeight="1">
      <c r="A2329" s="2" t="s">
        <v>6554</v>
      </c>
      <c r="B2329" s="2" t="s">
        <v>6555</v>
      </c>
      <c r="C2329" s="2" t="s">
        <v>6467</v>
      </c>
      <c r="D2329" s="2" t="s">
        <v>6468</v>
      </c>
      <c r="E2329" s="2" t="s">
        <v>6469</v>
      </c>
      <c r="F2329" s="2" t="s">
        <v>6590</v>
      </c>
      <c r="G2329" s="2" t="s">
        <v>407</v>
      </c>
      <c r="I2329" s="2">
        <v>10.0</v>
      </c>
      <c r="J2329" s="2" t="s">
        <v>6471</v>
      </c>
      <c r="K2329" s="2" t="s">
        <v>6557</v>
      </c>
      <c r="L2329" s="2"/>
      <c r="M2329" s="2" t="s">
        <v>6591</v>
      </c>
      <c r="N2329" s="2" t="s">
        <v>6592</v>
      </c>
      <c r="O2329" s="2" t="s">
        <v>112</v>
      </c>
      <c r="P2329" s="2"/>
      <c r="Q2329" s="2" t="str">
        <f t="shared" si="16"/>
        <v>Bill Title: $CENTRAL IL ECON DEV AUTH-TECH, Bill Description: Appropriates $2 from the General Revenue Fund to the Central Illinois Economic Development Authority for its FY20 ordinary and contingent expenses. Effective July 1, 2019.. </v>
      </c>
    </row>
    <row r="2330" ht="15.75" customHeight="1">
      <c r="A2330" s="2" t="s">
        <v>6554</v>
      </c>
      <c r="B2330" s="2" t="s">
        <v>6555</v>
      </c>
      <c r="C2330" s="2" t="s">
        <v>6467</v>
      </c>
      <c r="D2330" s="2" t="s">
        <v>6468</v>
      </c>
      <c r="E2330" s="2" t="s">
        <v>6469</v>
      </c>
      <c r="F2330" s="2" t="s">
        <v>6593</v>
      </c>
      <c r="G2330" s="2" t="s">
        <v>407</v>
      </c>
      <c r="I2330" s="2">
        <v>9.0</v>
      </c>
      <c r="J2330" s="2" t="s">
        <v>6471</v>
      </c>
      <c r="K2330" s="2" t="s">
        <v>6557</v>
      </c>
      <c r="L2330" s="2"/>
      <c r="M2330" s="2" t="s">
        <v>6558</v>
      </c>
      <c r="N2330" s="2" t="s">
        <v>6594</v>
      </c>
      <c r="O2330" s="2" t="s">
        <v>143</v>
      </c>
      <c r="P2330" s="2"/>
      <c r="Q2330" s="2" t="str">
        <f t="shared" si="16"/>
        <v>Bill Title: SCH CD-ENERGY CONSERVATION, Bill Description: Amends the School Code. Makes a technical change in a Section concerning common school lands.. </v>
      </c>
      <c r="S2330" s="2" t="s">
        <v>287</v>
      </c>
    </row>
    <row r="2331" ht="15.75" customHeight="1">
      <c r="A2331" s="2" t="s">
        <v>6554</v>
      </c>
      <c r="B2331" s="2" t="s">
        <v>6555</v>
      </c>
      <c r="C2331" s="2" t="s">
        <v>6467</v>
      </c>
      <c r="D2331" s="2" t="s">
        <v>6468</v>
      </c>
      <c r="E2331" s="2" t="s">
        <v>6469</v>
      </c>
      <c r="F2331" s="2" t="s">
        <v>6595</v>
      </c>
      <c r="G2331" s="2" t="s">
        <v>407</v>
      </c>
      <c r="I2331" s="2">
        <v>8.0</v>
      </c>
      <c r="J2331" s="2" t="s">
        <v>6471</v>
      </c>
      <c r="K2331" s="2" t="s">
        <v>6557</v>
      </c>
      <c r="L2331" s="2"/>
      <c r="M2331" s="2" t="s">
        <v>6596</v>
      </c>
      <c r="N2331" s="2" t="s">
        <v>6597</v>
      </c>
      <c r="O2331" s="2" t="s">
        <v>290</v>
      </c>
      <c r="P2331" s="2"/>
      <c r="Q2331" s="2" t="str">
        <f t="shared" si="16"/>
        <v>Bill Title: MODULAR DWELLING-CODES, Bill Description: Amends the Illinois Modular Dwelling and Mobile Structure Safety Act. In provisions regarding definitions, provides that codes for structural requirements adopted for modular dwellings shall be no more stringent than the requirements contained in the most recent edition of the International Residential Code for One- and Two-Family Dwellings or the International Building Code, as applicable. Provides that the Code of Standards shall permit the use of new technology, techniques, methods and materials, for both modular dwellings and mobile structures, consistent with recognized and accepted codes and standards developed by the Illinois Energy Conservation Code.. </v>
      </c>
      <c r="S2331" s="2" t="s">
        <v>287</v>
      </c>
    </row>
    <row r="2332" ht="15.75" customHeight="1">
      <c r="A2332" s="2" t="s">
        <v>6554</v>
      </c>
      <c r="B2332" s="2" t="s">
        <v>6555</v>
      </c>
      <c r="C2332" s="2" t="s">
        <v>6467</v>
      </c>
      <c r="D2332" s="2" t="s">
        <v>6468</v>
      </c>
      <c r="E2332" s="2" t="s">
        <v>6469</v>
      </c>
      <c r="F2332" s="2" t="s">
        <v>6598</v>
      </c>
      <c r="G2332" s="2" t="s">
        <v>407</v>
      </c>
      <c r="I2332" s="2">
        <v>7.0</v>
      </c>
      <c r="J2332" s="2" t="s">
        <v>6471</v>
      </c>
      <c r="K2332" s="2" t="s">
        <v>6557</v>
      </c>
      <c r="L2332" s="2"/>
      <c r="M2332" s="2" t="s">
        <v>6585</v>
      </c>
      <c r="N2332" s="2" t="s">
        <v>6586</v>
      </c>
      <c r="O2332" s="2" t="s">
        <v>35</v>
      </c>
      <c r="P2332" s="2"/>
      <c r="Q2332" s="2" t="str">
        <f t="shared" si="16"/>
        <v>Bill Title: PROCURE-RENEW ENERGY RESOURCES, Bill Description: Amends the Illinois Procurement Code. Provides that State purchasing officers or a State agency may enter into renewable energy resources contracts and leases for a period of time deemed to be in the best interest of the State, but not exceeding 25 years inclusive of proposed contract or lease renewals. Defines "renewable energy resources". Effective immediately.. </v>
      </c>
      <c r="S2332" s="2" t="s">
        <v>145</v>
      </c>
    </row>
    <row r="2333" ht="15.75" customHeight="1">
      <c r="A2333" s="2" t="s">
        <v>6554</v>
      </c>
      <c r="B2333" s="2" t="s">
        <v>6555</v>
      </c>
      <c r="C2333" s="2" t="s">
        <v>6467</v>
      </c>
      <c r="D2333" s="2" t="s">
        <v>6468</v>
      </c>
      <c r="E2333" s="2" t="s">
        <v>6469</v>
      </c>
      <c r="F2333" s="2" t="s">
        <v>6599</v>
      </c>
      <c r="G2333" s="2" t="s">
        <v>407</v>
      </c>
      <c r="I2333" s="2">
        <v>7.0</v>
      </c>
      <c r="J2333" s="2" t="s">
        <v>6471</v>
      </c>
      <c r="K2333" s="2" t="s">
        <v>6557</v>
      </c>
      <c r="L2333" s="2"/>
      <c r="M2333" s="2" t="s">
        <v>6558</v>
      </c>
      <c r="N2333" s="2" t="s">
        <v>6566</v>
      </c>
      <c r="O2333" s="2" t="s">
        <v>143</v>
      </c>
      <c r="P2333" s="2"/>
      <c r="Q2333" s="2" t="str">
        <f t="shared" si="16"/>
        <v>Bill Title: SCH CD-ENERGY CONSERVATION, Bill Description: Reinserts the contents of the bill with the following changes. Removes the provisions changing the definition of "qualified provider". In the provisions concerning installment payment contracts and lease purchase agreements, removes the amendatory language relating to proprietary information or practices. Prohibits guaranteed energy savings contracts from being entered into on or after January 1, 2026 (rather than on or after January 1, 2021). Removes the provisions repealing the Article.. </v>
      </c>
      <c r="S2333" s="2" t="s">
        <v>287</v>
      </c>
    </row>
    <row r="2334" ht="15.75" customHeight="1">
      <c r="A2334" s="2" t="s">
        <v>6554</v>
      </c>
      <c r="B2334" s="2" t="s">
        <v>6555</v>
      </c>
      <c r="C2334" s="2" t="s">
        <v>6467</v>
      </c>
      <c r="D2334" s="2" t="s">
        <v>6468</v>
      </c>
      <c r="E2334" s="2" t="s">
        <v>6469</v>
      </c>
      <c r="F2334" s="2" t="s">
        <v>6600</v>
      </c>
      <c r="G2334" s="2" t="s">
        <v>407</v>
      </c>
      <c r="I2334" s="2">
        <v>6.0</v>
      </c>
      <c r="J2334" s="2" t="s">
        <v>6471</v>
      </c>
      <c r="K2334" s="2" t="s">
        <v>6557</v>
      </c>
      <c r="L2334" s="2"/>
      <c r="M2334" s="2" t="s">
        <v>6601</v>
      </c>
      <c r="N2334" s="2" t="s">
        <v>6602</v>
      </c>
      <c r="O2334" s="2" t="s">
        <v>290</v>
      </c>
      <c r="P2334" s="2"/>
      <c r="Q2334" s="2" t="str">
        <f t="shared" si="16"/>
        <v>Bill Title: GREEN BUILDINGS-REQUIREMENTS, Bill Description: Amends the Energy Efficient Building Act. Provides that the International Code Council's International Energy Conservation Code, as adopted by the Capital Development Board, shall also apply to certain State facilities beginning on the effective date of the amendatory Act. Amends the Green Buildings Act. Removes provisions providing that construction and major renovation projects must achieve the highest level of certification practical within the project budget. Provides that new State-funded building construction and major renovations of existing State-owned facilities must be designed to achieve, at a minimum, the silver certification of the Leadership in Energy and Environmental Design's rating system or an equivalent standard. Amends the Capital Development Board Act. Repeals a Section of the Act concerning the adoption of a statewide energy code. Effective immediately.. </v>
      </c>
      <c r="S2334" s="2" t="s">
        <v>287</v>
      </c>
    </row>
    <row r="2335" ht="15.75" customHeight="1">
      <c r="A2335" s="2" t="s">
        <v>6554</v>
      </c>
      <c r="B2335" s="2" t="s">
        <v>6555</v>
      </c>
      <c r="C2335" s="2" t="s">
        <v>6467</v>
      </c>
      <c r="D2335" s="2" t="s">
        <v>6468</v>
      </c>
      <c r="E2335" s="2" t="s">
        <v>6469</v>
      </c>
      <c r="F2335" s="2" t="s">
        <v>6603</v>
      </c>
      <c r="G2335" s="2" t="s">
        <v>407</v>
      </c>
      <c r="I2335" s="2">
        <v>6.0</v>
      </c>
      <c r="J2335" s="2" t="s">
        <v>6471</v>
      </c>
      <c r="K2335" s="2" t="s">
        <v>6557</v>
      </c>
      <c r="L2335" s="2"/>
      <c r="M2335" s="2" t="s">
        <v>6562</v>
      </c>
      <c r="N2335" s="2" t="s">
        <v>6563</v>
      </c>
      <c r="O2335" s="2" t="s">
        <v>314</v>
      </c>
      <c r="P2335" s="2"/>
      <c r="Q2335" s="2" t="str">
        <f t="shared" si="16"/>
        <v>Bill Title: AFFORDABLE HOUSING-PETS, Bill Description: Amends the Housing Authorities Act. Provides that a tenant of a multifamily rental housing unit that is 500 square feet or larger and has been acquired, constructed, or rehabilitated with any money from the Illinois Affordable Housing Trust Fund after January 1, 2022 and that was designated for affordable housing for low and very low-income families shall be allowed to keep at least 2 cats or one dog that weighs under 50 pounds regardless of breed or height within the tenant's residence in accordance with any applicable State laws. Exempts service animals or service animals in training from the provisions of the amendatory Act. Exempts any dog that has been deemed a dangerous or vicious dog from the provisions of the amendatory Act. Exempts supportive living facilities and elderly housing as defined. Sets forth enforcement policies for affordable housing projects that allow residents to keep pets. Contains an applicability clause. Effective January 1, 2022.. </v>
      </c>
    </row>
    <row r="2336" ht="15.75" customHeight="1">
      <c r="A2336" s="2" t="s">
        <v>6554</v>
      </c>
      <c r="B2336" s="2" t="s">
        <v>6555</v>
      </c>
      <c r="C2336" s="2" t="s">
        <v>6467</v>
      </c>
      <c r="D2336" s="2" t="s">
        <v>6468</v>
      </c>
      <c r="E2336" s="2" t="s">
        <v>6469</v>
      </c>
      <c r="F2336" s="2" t="s">
        <v>6604</v>
      </c>
      <c r="G2336" s="2" t="s">
        <v>407</v>
      </c>
      <c r="I2336" s="2">
        <v>6.0</v>
      </c>
      <c r="J2336" s="2" t="s">
        <v>6471</v>
      </c>
      <c r="K2336" s="2" t="s">
        <v>6557</v>
      </c>
      <c r="L2336" s="2"/>
      <c r="M2336" s="2" t="s">
        <v>6562</v>
      </c>
      <c r="N2336" s="2" t="s">
        <v>6563</v>
      </c>
      <c r="O2336" s="2" t="s">
        <v>314</v>
      </c>
      <c r="P2336" s="2"/>
      <c r="Q2336" s="2" t="str">
        <f t="shared" si="16"/>
        <v>Bill Title: AFFORDABLE HOUSING-PETS, Bill Description: Amends the Housing Authorities Act. Provides that a tenant of a multifamily rental housing unit that is 500 square feet or larger and has been acquired, constructed, or rehabilitated with any money from the Illinois Affordable Housing Trust Fund after January 1, 2022 and that was designated for affordable housing for low and very low-income families shall be allowed to keep at least 2 cats or one dog that weighs under 50 pounds regardless of breed or height within the tenant's residence in accordance with any applicable State laws. Exempts service animals or service animals in training from the provisions of the amendatory Act. Exempts any dog that has been deemed a dangerous or vicious dog from the provisions of the amendatory Act. Exempts supportive living facilities and elderly housing as defined. Sets forth enforcement policies for affordable housing projects that allow residents to keep pets. Contains an applicability clause. Effective January 1, 2022.. </v>
      </c>
    </row>
    <row r="2337" ht="15.75" customHeight="1">
      <c r="A2337" s="2" t="s">
        <v>6554</v>
      </c>
      <c r="B2337" s="2" t="s">
        <v>6555</v>
      </c>
      <c r="C2337" s="2" t="s">
        <v>6467</v>
      </c>
      <c r="D2337" s="2" t="s">
        <v>6468</v>
      </c>
      <c r="E2337" s="2" t="s">
        <v>6469</v>
      </c>
      <c r="F2337" s="2" t="s">
        <v>6605</v>
      </c>
      <c r="G2337" s="2" t="s">
        <v>407</v>
      </c>
      <c r="I2337" s="2">
        <v>6.0</v>
      </c>
      <c r="J2337" s="2" t="s">
        <v>6471</v>
      </c>
      <c r="K2337" s="2" t="s">
        <v>6557</v>
      </c>
      <c r="L2337" s="2"/>
      <c r="M2337" s="2" t="s">
        <v>6585</v>
      </c>
      <c r="N2337" s="2" t="s">
        <v>6586</v>
      </c>
      <c r="O2337" s="2" t="s">
        <v>35</v>
      </c>
      <c r="P2337" s="2"/>
      <c r="Q2337" s="2" t="str">
        <f t="shared" si="16"/>
        <v>Bill Title: PROCURE-RENEW ENERGY RESOURCES, Bill Description: Amends the Illinois Procurement Code. Provides that State purchasing officers or a State agency may enter into renewable energy resources contracts and leases for a period of time deemed to be in the best interest of the State, but not exceeding 25 years inclusive of proposed contract or lease renewals. Defines "renewable energy resources". Effective immediately.. </v>
      </c>
      <c r="S2337" s="2" t="s">
        <v>44</v>
      </c>
    </row>
    <row r="2338" ht="15.75" customHeight="1">
      <c r="A2338" s="2" t="s">
        <v>6554</v>
      </c>
      <c r="B2338" s="2" t="s">
        <v>6555</v>
      </c>
      <c r="C2338" s="2" t="s">
        <v>6467</v>
      </c>
      <c r="D2338" s="2" t="s">
        <v>6468</v>
      </c>
      <c r="E2338" s="2" t="s">
        <v>6469</v>
      </c>
      <c r="F2338" s="2" t="s">
        <v>6606</v>
      </c>
      <c r="G2338" s="2" t="s">
        <v>407</v>
      </c>
      <c r="I2338" s="2">
        <v>5.0</v>
      </c>
      <c r="J2338" s="2" t="s">
        <v>6471</v>
      </c>
      <c r="K2338" s="2" t="s">
        <v>6557</v>
      </c>
      <c r="L2338" s="2"/>
      <c r="M2338" s="2" t="s">
        <v>6607</v>
      </c>
      <c r="N2338" s="2" t="s">
        <v>6608</v>
      </c>
      <c r="O2338" s="2" t="s">
        <v>214</v>
      </c>
      <c r="P2338" s="2"/>
      <c r="Q2338" s="2" t="str">
        <f t="shared" si="16"/>
        <v>Bill Title: PROCUREMENT-ENERGY SAVINGS, Bill Description: Amends the Illinois Procurement Code. Provides for executive agencies, the Department of Central Management Services, and the Capital Development Board to enter into guaranteed energy savings contracts. Requires the agencies to enter into a request for proposals before entering into a guaranteed energy savings contract; sets forth requirements for the request for proposals. Sets forth provisions concerning the evaluation of proposals. Requires guaranteed energy savings contracts to result in energy or operational cost savings within 20 years. Requires contractors to reimburse the State for any shortfall of guaranteed energy savings projected in the contract. Sets forth other requirements, and provides that certain State laws apply to any contracts entered into under the provisions. Provides that no provision shall be interpreted to require the implementation of energy conservation measures that conflict with respect to any property eligible for, nominated to, or entered on the National Register of Historic Places or the Illinois Register of Historic Places. Removes provisions allowing State purchasing officers to enter into energy conservation program contracts and the chief procurement officer to promulgate rules for entering into energy conservation program contracts.. </v>
      </c>
      <c r="S2338" s="2" t="s">
        <v>287</v>
      </c>
    </row>
    <row r="2339" ht="15.75" customHeight="1">
      <c r="A2339" s="2" t="s">
        <v>6554</v>
      </c>
      <c r="B2339" s="2" t="s">
        <v>6555</v>
      </c>
      <c r="C2339" s="2" t="s">
        <v>6467</v>
      </c>
      <c r="D2339" s="2" t="s">
        <v>6468</v>
      </c>
      <c r="E2339" s="2" t="s">
        <v>6469</v>
      </c>
      <c r="F2339" s="2" t="s">
        <v>6609</v>
      </c>
      <c r="G2339" s="2" t="s">
        <v>407</v>
      </c>
      <c r="I2339" s="2">
        <v>5.0</v>
      </c>
      <c r="J2339" s="2" t="s">
        <v>6471</v>
      </c>
      <c r="K2339" s="2" t="s">
        <v>6557</v>
      </c>
      <c r="L2339" s="2"/>
      <c r="M2339" s="2" t="s">
        <v>6486</v>
      </c>
      <c r="N2339" s="2" t="s">
        <v>6487</v>
      </c>
      <c r="Q2339" s="2" t="str">
        <f t="shared" si="16"/>
        <v>Bill Title: EPA-ASPHALT SHINGLES-DISPOSAL, Bill Description: Amends the Environmental Protection Act. Requires the Environmental Protection Agency to develop rules which prohibit the disposal of materials at sanitary landfills that (i) have been approved for recycling through an Agency-issued Beneficial Use Determination and (ii) are located in a county where a Beneficial Use Determination facility for those materials has been approved. Requires the Agency to modify operating permits accordingly.. </v>
      </c>
    </row>
    <row r="2340" ht="15.75" customHeight="1">
      <c r="A2340" s="2" t="s">
        <v>6554</v>
      </c>
      <c r="B2340" s="2" t="s">
        <v>6555</v>
      </c>
      <c r="C2340" s="2" t="s">
        <v>6467</v>
      </c>
      <c r="D2340" s="2" t="s">
        <v>6468</v>
      </c>
      <c r="E2340" s="2" t="s">
        <v>6469</v>
      </c>
      <c r="F2340" s="2" t="s">
        <v>6610</v>
      </c>
      <c r="G2340" s="2" t="s">
        <v>407</v>
      </c>
      <c r="I2340" s="2">
        <v>5.0</v>
      </c>
      <c r="J2340" s="2" t="s">
        <v>6471</v>
      </c>
      <c r="K2340" s="2" t="s">
        <v>6557</v>
      </c>
      <c r="L2340" s="2"/>
      <c r="M2340" s="2" t="s">
        <v>6573</v>
      </c>
      <c r="N2340" s="2" t="s">
        <v>6574</v>
      </c>
      <c r="O2340" s="2" t="s">
        <v>290</v>
      </c>
      <c r="P2340" s="2"/>
      <c r="Q2340" s="2" t="str">
        <f t="shared" si="16"/>
        <v>Bill Title: CDB-ENERGY CONSERVATION, Bill Description: Amends the Energy Efficient Building Act. Removes provisions providing that references to the International Code Council's International Energy Conservation Code exclude published supplements. Provides that references to the International Code Council's International Energy Conservation Code include published supplements adopted by the Board. Effective immediately.. </v>
      </c>
      <c r="S2340" s="2" t="s">
        <v>287</v>
      </c>
    </row>
    <row r="2341" ht="15.75" customHeight="1">
      <c r="A2341" s="2" t="s">
        <v>6554</v>
      </c>
      <c r="B2341" s="2" t="s">
        <v>6555</v>
      </c>
      <c r="C2341" s="2" t="s">
        <v>6467</v>
      </c>
      <c r="D2341" s="2" t="s">
        <v>6468</v>
      </c>
      <c r="E2341" s="2" t="s">
        <v>6469</v>
      </c>
      <c r="F2341" s="2" t="s">
        <v>6611</v>
      </c>
      <c r="G2341" s="2" t="s">
        <v>407</v>
      </c>
      <c r="I2341" s="2">
        <v>5.0</v>
      </c>
      <c r="J2341" s="2" t="s">
        <v>6471</v>
      </c>
      <c r="K2341" s="2" t="s">
        <v>6557</v>
      </c>
      <c r="L2341" s="2"/>
      <c r="M2341" s="2" t="s">
        <v>6612</v>
      </c>
      <c r="N2341" s="2" t="s">
        <v>6613</v>
      </c>
      <c r="O2341" s="2" t="s">
        <v>1441</v>
      </c>
      <c r="P2341" s="2"/>
      <c r="Q2341" s="2" t="str">
        <f t="shared" si="16"/>
        <v>Bill Title: LOCAL GOVERNMENT-TECH, Bill Description: Amends the Illinois Municipal Code. Provides that, in addition to any other tax that may be imposed, if a municipality adopts a responsible bid ordinance that is approved by the Department of Transportation, then the municipality may also impose a tax on motor fuel at a rate not to exceed $0.03 per gallon. Effective January 1, 2020.. </v>
      </c>
      <c r="S2341" s="2" t="s">
        <v>79</v>
      </c>
    </row>
    <row r="2342" ht="15.75" customHeight="1">
      <c r="A2342" s="2" t="s">
        <v>6554</v>
      </c>
      <c r="B2342" s="2" t="s">
        <v>6555</v>
      </c>
      <c r="C2342" s="2" t="s">
        <v>6467</v>
      </c>
      <c r="D2342" s="2" t="s">
        <v>6468</v>
      </c>
      <c r="E2342" s="2" t="s">
        <v>6469</v>
      </c>
      <c r="F2342" s="2" t="s">
        <v>6614</v>
      </c>
      <c r="G2342" s="2" t="s">
        <v>407</v>
      </c>
      <c r="I2342" s="2">
        <v>4.0</v>
      </c>
      <c r="J2342" s="2" t="s">
        <v>6471</v>
      </c>
      <c r="K2342" s="2" t="s">
        <v>6557</v>
      </c>
      <c r="L2342" s="2"/>
      <c r="M2342" s="2" t="s">
        <v>6615</v>
      </c>
      <c r="N2342" s="2" t="s">
        <v>6616</v>
      </c>
      <c r="O2342" s="2" t="s">
        <v>35</v>
      </c>
      <c r="P2342" s="2"/>
      <c r="Q2342" s="2" t="str">
        <f t="shared" si="16"/>
        <v>Bill Title: RENEWABLE ENERGY TASK FORCE, Bill Description: Amends the Renewable Energy, Energy Efficiency, and Coal Resources Development Law of 1997. Creates the Utilization of Renewable Energy on State-Owned Properties Task Force. Provides that the Task Force shall consider the financial implications of installing and maintaining renewable energy facilities on State-owned property, the impact on property values and the community, and environmental factors relating to renewable energy. Provides that the Task Force shall compile its findings and recommendations in a report to be presented to the Governor and the members of the General Assembly on or before January 1, 2016. Provides that the Task Force is abolished on January 1, 2017. Effective immediately.. </v>
      </c>
      <c r="S2342" s="2" t="s">
        <v>44</v>
      </c>
    </row>
    <row r="2343" ht="15.75" customHeight="1">
      <c r="A2343" s="2" t="s">
        <v>6554</v>
      </c>
      <c r="B2343" s="2" t="s">
        <v>6555</v>
      </c>
      <c r="C2343" s="2" t="s">
        <v>6467</v>
      </c>
      <c r="D2343" s="2" t="s">
        <v>6468</v>
      </c>
      <c r="E2343" s="2" t="s">
        <v>6469</v>
      </c>
      <c r="F2343" s="2" t="s">
        <v>6617</v>
      </c>
      <c r="G2343" s="2" t="s">
        <v>407</v>
      </c>
      <c r="I2343" s="2">
        <v>4.0</v>
      </c>
      <c r="J2343" s="2" t="s">
        <v>6471</v>
      </c>
      <c r="K2343" s="2" t="s">
        <v>6557</v>
      </c>
      <c r="L2343" s="2"/>
      <c r="M2343" s="2" t="s">
        <v>6558</v>
      </c>
      <c r="N2343" s="2" t="s">
        <v>6594</v>
      </c>
      <c r="O2343" s="2" t="s">
        <v>143</v>
      </c>
      <c r="P2343" s="2"/>
      <c r="Q2343" s="2" t="str">
        <f t="shared" si="16"/>
        <v>Bill Title: SCH CD-ENERGY CONSERVATION, Bill Description: Amends the School Code. Makes a technical change in a Section concerning common school lands.. </v>
      </c>
      <c r="S2343" s="2" t="s">
        <v>287</v>
      </c>
    </row>
    <row r="2344" ht="15.75" customHeight="1">
      <c r="A2344" s="2" t="s">
        <v>6554</v>
      </c>
      <c r="B2344" s="2" t="s">
        <v>6555</v>
      </c>
      <c r="C2344" s="2" t="s">
        <v>6467</v>
      </c>
      <c r="D2344" s="2" t="s">
        <v>6468</v>
      </c>
      <c r="E2344" s="2" t="s">
        <v>6469</v>
      </c>
      <c r="F2344" s="2" t="s">
        <v>6618</v>
      </c>
      <c r="G2344" s="2" t="s">
        <v>407</v>
      </c>
      <c r="I2344" s="2">
        <v>4.0</v>
      </c>
      <c r="J2344" s="2" t="s">
        <v>6471</v>
      </c>
      <c r="K2344" s="2" t="s">
        <v>6557</v>
      </c>
      <c r="L2344" s="2"/>
      <c r="M2344" s="2" t="s">
        <v>6562</v>
      </c>
      <c r="N2344" s="2" t="s">
        <v>6563</v>
      </c>
      <c r="O2344" s="2" t="s">
        <v>314</v>
      </c>
      <c r="P2344" s="2"/>
      <c r="Q2344" s="2" t="str">
        <f t="shared" si="16"/>
        <v>Bill Title: AFFORDABLE HOUSING-PETS, Bill Description: Amends the Housing Authorities Act. Provides that a tenant of a multifamily rental housing unit that is 500 square feet or larger and has been acquired, constructed, or rehabilitated with any money from the Illinois Affordable Housing Trust Fund after January 1, 2022 and that was designated for affordable housing for low and very low-income families shall be allowed to keep at least 2 cats or one dog that weighs under 50 pounds regardless of breed or height within the tenant's residence in accordance with any applicable State laws. Exempts service animals or service animals in training from the provisions of the amendatory Act. Exempts any dog that has been deemed a dangerous or vicious dog from the provisions of the amendatory Act. Exempts supportive living facilities and elderly housing as defined. Sets forth enforcement policies for affordable housing projects that allow residents to keep pets. Contains an applicability clause. Effective January 1, 2022.. </v>
      </c>
    </row>
    <row r="2345" ht="15.75" customHeight="1">
      <c r="A2345" s="2" t="s">
        <v>6554</v>
      </c>
      <c r="B2345" s="2" t="s">
        <v>6555</v>
      </c>
      <c r="C2345" s="2" t="s">
        <v>6467</v>
      </c>
      <c r="D2345" s="2" t="s">
        <v>6468</v>
      </c>
      <c r="E2345" s="2" t="s">
        <v>6469</v>
      </c>
      <c r="F2345" s="2" t="s">
        <v>6619</v>
      </c>
      <c r="G2345" s="2" t="s">
        <v>407</v>
      </c>
      <c r="I2345" s="2">
        <v>4.0</v>
      </c>
      <c r="J2345" s="2" t="s">
        <v>6471</v>
      </c>
      <c r="K2345" s="2" t="s">
        <v>6557</v>
      </c>
      <c r="L2345" s="2"/>
      <c r="M2345" s="2" t="s">
        <v>6585</v>
      </c>
      <c r="N2345" s="2" t="s">
        <v>6620</v>
      </c>
      <c r="O2345" s="2" t="s">
        <v>274</v>
      </c>
      <c r="P2345" s="2"/>
      <c r="Q2345" s="2" t="str">
        <f t="shared" si="16"/>
        <v>Bill Title: PROCURE-RENEW ENERGY RESOURCES, Bill Description: Amends the Illinois Procurement Code. Provides that, among other types of contracts, renewable energy resources contracts and leases may be entered into for a period of time deemed to be in the best interest of the State but not exceeding 15 years inclusive of proposed contract or lease renewals. Makes conforming changes. Defines "renewable energy resources". Effective immediately.. </v>
      </c>
      <c r="S2345" s="2" t="s">
        <v>145</v>
      </c>
    </row>
    <row r="2346" ht="15.75" customHeight="1">
      <c r="A2346" s="2" t="s">
        <v>6554</v>
      </c>
      <c r="B2346" s="2" t="s">
        <v>6555</v>
      </c>
      <c r="C2346" s="2" t="s">
        <v>6467</v>
      </c>
      <c r="D2346" s="2" t="s">
        <v>6468</v>
      </c>
      <c r="E2346" s="2" t="s">
        <v>6469</v>
      </c>
      <c r="F2346" s="2" t="s">
        <v>6621</v>
      </c>
      <c r="G2346" s="2" t="s">
        <v>407</v>
      </c>
      <c r="I2346" s="2">
        <v>3.0</v>
      </c>
      <c r="J2346" s="2" t="s">
        <v>6471</v>
      </c>
      <c r="K2346" s="2" t="s">
        <v>6557</v>
      </c>
      <c r="L2346" s="2"/>
      <c r="M2346" s="2" t="s">
        <v>6607</v>
      </c>
      <c r="N2346" s="2" t="s">
        <v>6608</v>
      </c>
      <c r="O2346" s="2" t="s">
        <v>214</v>
      </c>
      <c r="P2346" s="2"/>
      <c r="Q2346" s="2" t="str">
        <f t="shared" si="16"/>
        <v>Bill Title: PROCUREMENT-ENERGY SAVINGS, Bill Description: Amends the Illinois Procurement Code. Provides for executive agencies, the Department of Central Management Services, and the Capital Development Board to enter into guaranteed energy savings contracts. Requires the agencies to enter into a request for proposals before entering into a guaranteed energy savings contract; sets forth requirements for the request for proposals. Sets forth provisions concerning the evaluation of proposals. Requires guaranteed energy savings contracts to result in energy or operational cost savings within 20 years. Requires contractors to reimburse the State for any shortfall of guaranteed energy savings projected in the contract. Sets forth other requirements, and provides that certain State laws apply to any contracts entered into under the provisions. Provides that no provision shall be interpreted to require the implementation of energy conservation measures that conflict with respect to any property eligible for, nominated to, or entered on the National Register of Historic Places or the Illinois Register of Historic Places. Removes provisions allowing State purchasing officers to enter into energy conservation program contracts and the chief procurement officer to promulgate rules for entering into energy conservation program contracts.. </v>
      </c>
      <c r="S2346" s="2" t="s">
        <v>287</v>
      </c>
    </row>
    <row r="2347" ht="15.75" customHeight="1">
      <c r="A2347" s="2" t="s">
        <v>6622</v>
      </c>
      <c r="B2347" s="2" t="s">
        <v>6623</v>
      </c>
      <c r="C2347" s="2" t="s">
        <v>6467</v>
      </c>
      <c r="D2347" s="2" t="s">
        <v>6468</v>
      </c>
      <c r="E2347" s="2" t="s">
        <v>6469</v>
      </c>
      <c r="F2347" s="2" t="s">
        <v>6624</v>
      </c>
      <c r="G2347" s="2" t="s">
        <v>407</v>
      </c>
      <c r="I2347" s="2">
        <v>44.0</v>
      </c>
      <c r="J2347" s="2" t="s">
        <v>6471</v>
      </c>
      <c r="K2347" s="2" t="s">
        <v>6625</v>
      </c>
      <c r="M2347" s="2" t="s">
        <v>6626</v>
      </c>
      <c r="N2347" s="2" t="s">
        <v>6627</v>
      </c>
      <c r="O2347" s="2" t="s">
        <v>6628</v>
      </c>
      <c r="P2347" s="2"/>
      <c r="Q2347" s="2" t="str">
        <f t="shared" si="16"/>
        <v>Bill Title: EPA-ENVIRONMENTAL JUSTICE, Bill Description: Amends the Environmental Protection Act. Requires the Environmental Protection Agency to annually review and update the underlying data for, and use of, indicators used to determine whether a community is designated as an environmental justice community and to establish a process by which communities not designated as environmental justice communities may petition for such a designation. Provides that an applicant for a permit for the construction of a new source that will become a major source subject to the Clean Air Act Permit Program to be located in an environmental justice community or a new source that has or will require a federally enforceable State operating permit and that will be located in an environmental justice community must conduct a public meeting prior to submission of the permit application and must submit with the permit application an environmental justice assessment identifying the potential environmental and health impacts to the area associated with the proposed project. Provides requirements for the environmental justice assessment. Provides that a supplemental fee of $200,000 for each construction permit application shall be assessed if the construction permit application is subject to the requirements regarding the construction of a new source located in an environmental justice community. Contains provisions regarding public participation requirements for permitting transactions in an environmental justice community. Provides that a third party may petition the Pollution Control Board if the Agency grants a permit to construct, modify, or operate a facility that emits air pollutants and is classified as a minor source. Contains provisions regarding environmental justice grievances. Defines "environmental justice community". Contains other provisions.. </v>
      </c>
      <c r="S2347" s="2" t="s">
        <v>31</v>
      </c>
    </row>
    <row r="2348" ht="15.75" customHeight="1">
      <c r="A2348" s="2" t="s">
        <v>6622</v>
      </c>
      <c r="B2348" s="2" t="s">
        <v>6623</v>
      </c>
      <c r="C2348" s="2" t="s">
        <v>6467</v>
      </c>
      <c r="D2348" s="2" t="s">
        <v>6468</v>
      </c>
      <c r="E2348" s="2" t="s">
        <v>6469</v>
      </c>
      <c r="F2348" s="2" t="s">
        <v>6629</v>
      </c>
      <c r="G2348" s="2" t="s">
        <v>407</v>
      </c>
      <c r="I2348" s="2">
        <v>38.0</v>
      </c>
      <c r="J2348" s="2" t="s">
        <v>6471</v>
      </c>
      <c r="K2348" s="2" t="s">
        <v>6625</v>
      </c>
      <c r="M2348" s="2" t="s">
        <v>6626</v>
      </c>
      <c r="N2348" s="2" t="s">
        <v>6627</v>
      </c>
      <c r="O2348" s="2" t="s">
        <v>6628</v>
      </c>
      <c r="P2348" s="2"/>
      <c r="Q2348" s="2" t="str">
        <f t="shared" si="16"/>
        <v>Bill Title: EPA-ENVIRONMENTAL JUSTICE, Bill Description: Amends the Environmental Protection Act. Requires the Environmental Protection Agency to annually review and update the underlying data for, and use of, indicators used to determine whether a community is designated as an environmental justice community and to establish a process by which communities not designated as environmental justice communities may petition for such a designation. Provides that an applicant for a permit for the construction of a new source that will become a major source subject to the Clean Air Act Permit Program to be located in an environmental justice community or a new source that has or will require a federally enforceable State operating permit and that will be located in an environmental justice community must conduct a public meeting prior to submission of the permit application and must submit with the permit application an environmental justice assessment identifying the potential environmental and health impacts to the area associated with the proposed project. Provides requirements for the environmental justice assessment. Provides that a supplemental fee of $200,000 for each construction permit application shall be assessed if the construction permit application is subject to the requirements regarding the construction of a new source located in an environmental justice community. Contains provisions regarding public participation requirements for permitting transactions in an environmental justice community. Provides that a third party may petition the Pollution Control Board if the Agency grants a permit to construct, modify, or operate a facility that emits air pollutants and is classified as a minor source. Contains provisions regarding environmental justice grievances. Defines "environmental justice community". Contains other provisions.. </v>
      </c>
      <c r="S2348" s="2" t="s">
        <v>31</v>
      </c>
    </row>
    <row r="2349" ht="15.75" customHeight="1">
      <c r="A2349" s="2" t="s">
        <v>6622</v>
      </c>
      <c r="B2349" s="2" t="s">
        <v>6623</v>
      </c>
      <c r="C2349" s="2" t="s">
        <v>6467</v>
      </c>
      <c r="D2349" s="2" t="s">
        <v>6468</v>
      </c>
      <c r="E2349" s="2" t="s">
        <v>6469</v>
      </c>
      <c r="F2349" s="2" t="s">
        <v>6630</v>
      </c>
      <c r="G2349" s="2" t="s">
        <v>407</v>
      </c>
      <c r="I2349" s="2">
        <v>37.0</v>
      </c>
      <c r="J2349" s="2" t="s">
        <v>6471</v>
      </c>
      <c r="K2349" s="2" t="s">
        <v>6625</v>
      </c>
      <c r="M2349" s="2" t="s">
        <v>6631</v>
      </c>
      <c r="N2349" s="2" t="s">
        <v>6632</v>
      </c>
      <c r="O2349" s="2" t="s">
        <v>6633</v>
      </c>
      <c r="P2349" s="2"/>
      <c r="Q2349" s="2" t="str">
        <f t="shared" si="16"/>
        <v>Bill Title: ELECTRIC VEHICLES, Bill Description: Creates the Electric Vehicle Charging Act. Provides that the Act applies to new single-family homes and newly constructed or renovated multi-unit residential buildings that have parking spaces and are constructed or renovated after the effective date of the Act. Defines terms. Provides that a new single-family residence or a small multi-family residence shall have at least one electric vehicle capable parking space for each residential unit that has dedicated parking, unless any subsequently adopted building code requires additional electric vehicle capable parking spaces or installed EVSE. Includes electric vehicle parking space requirements for a new, large multi-family residential building or a large multi-family residential building being renovated by a developer converting the property to an association. Includes electric vehicle parking space requirements for affordable housing and for an existing multi-unit residential building subject to an association that undertakes renovation. Includes electric vehicle charging station policies for unit owners and for renters.. </v>
      </c>
      <c r="S2349" s="2" t="s">
        <v>79</v>
      </c>
    </row>
    <row r="2350" ht="15.75" customHeight="1">
      <c r="A2350" s="2" t="s">
        <v>6622</v>
      </c>
      <c r="B2350" s="2" t="s">
        <v>6623</v>
      </c>
      <c r="C2350" s="2" t="s">
        <v>6467</v>
      </c>
      <c r="D2350" s="2" t="s">
        <v>6468</v>
      </c>
      <c r="E2350" s="2" t="s">
        <v>6469</v>
      </c>
      <c r="F2350" s="2" t="s">
        <v>6634</v>
      </c>
      <c r="G2350" s="2" t="s">
        <v>407</v>
      </c>
      <c r="I2350" s="2">
        <v>31.0</v>
      </c>
      <c r="J2350" s="2" t="s">
        <v>6471</v>
      </c>
      <c r="K2350" s="2" t="s">
        <v>6625</v>
      </c>
      <c r="M2350" s="2" t="s">
        <v>6635</v>
      </c>
      <c r="N2350" s="2" t="s">
        <v>6636</v>
      </c>
      <c r="O2350" s="2" t="s">
        <v>6637</v>
      </c>
      <c r="P2350" s="2"/>
      <c r="Q2350" s="2" t="str">
        <f t="shared" si="16"/>
        <v>Bill Title: EPA-GREAT LAKES CCR PROTECTION, Bill Description: Amends the Environmental Protection Act. Provides that owners and operators of CCR surface impoundments at electric generating plants that are bordering Lake Michigan shall close the CCR surface impoundment by removal by off-site disposal, pursuant to specified provisions and requirements. In additional provisions, requires an owner or operator to remove from his or her site, for off-site disposal, all CCR generated by a facility and remediate all soil and groundwater impacted by CCR, in accordance with specified requirements. Requires owners or operators to submit specified plans and reports to the Environmental Protection Agency. Provides that an owner or operator shall post with the Agency a performance bond or other security for the purpose of ensuring removal and remediation in accordance with the provisions. Provides that the Agency may enter into such contracts and agreements as it deems necessary to carry out the purposes of the provisions. Provides that neither the State, nor the Director of the Agency, nor any State employee shall be liable for any damages or injuries arising out of or resulting from any action taken under the provisions. Contains other provisions. Contains a severability provision. Effective immediately.. </v>
      </c>
      <c r="S2350" s="2" t="s">
        <v>25</v>
      </c>
    </row>
    <row r="2351" ht="15.75" customHeight="1">
      <c r="A2351" s="2" t="s">
        <v>6622</v>
      </c>
      <c r="B2351" s="2" t="s">
        <v>6623</v>
      </c>
      <c r="C2351" s="2" t="s">
        <v>6467</v>
      </c>
      <c r="D2351" s="2" t="s">
        <v>6468</v>
      </c>
      <c r="E2351" s="2" t="s">
        <v>6469</v>
      </c>
      <c r="F2351" s="2" t="s">
        <v>6638</v>
      </c>
      <c r="G2351" s="2" t="s">
        <v>407</v>
      </c>
      <c r="I2351" s="2">
        <v>29.0</v>
      </c>
      <c r="J2351" s="2" t="s">
        <v>6471</v>
      </c>
      <c r="K2351" s="2" t="s">
        <v>6625</v>
      </c>
      <c r="M2351" s="2" t="s">
        <v>6631</v>
      </c>
      <c r="N2351" s="2" t="s">
        <v>6632</v>
      </c>
      <c r="O2351" s="2" t="s">
        <v>6633</v>
      </c>
      <c r="P2351" s="2"/>
      <c r="Q2351" s="2" t="str">
        <f t="shared" si="16"/>
        <v>Bill Title: ELECTRIC VEHICLES, Bill Description: Creates the Electric Vehicle Charging Act. Provides that the Act applies to new single-family homes and newly constructed or renovated multi-unit residential buildings that have parking spaces and are constructed or renovated after the effective date of the Act. Defines terms. Provides that a new single-family residence or a small multi-family residence shall have at least one electric vehicle capable parking space for each residential unit that has dedicated parking, unless any subsequently adopted building code requires additional electric vehicle capable parking spaces or installed EVSE. Includes electric vehicle parking space requirements for a new, large multi-family residential building or a large multi-family residential building being renovated by a developer converting the property to an association. Includes electric vehicle parking space requirements for affordable housing and for an existing multi-unit residential building subject to an association that undertakes renovation. Includes electric vehicle charging station policies for unit owners and for renters.. </v>
      </c>
      <c r="S2351" s="2" t="s">
        <v>79</v>
      </c>
    </row>
    <row r="2352" ht="15.75" customHeight="1">
      <c r="A2352" s="2" t="s">
        <v>6622</v>
      </c>
      <c r="B2352" s="2" t="s">
        <v>6623</v>
      </c>
      <c r="C2352" s="2" t="s">
        <v>6467</v>
      </c>
      <c r="D2352" s="2" t="s">
        <v>6468</v>
      </c>
      <c r="E2352" s="2" t="s">
        <v>6469</v>
      </c>
      <c r="F2352" s="2" t="s">
        <v>6639</v>
      </c>
      <c r="G2352" s="2" t="s">
        <v>407</v>
      </c>
      <c r="I2352" s="2">
        <v>21.0</v>
      </c>
      <c r="J2352" s="2" t="s">
        <v>6471</v>
      </c>
      <c r="K2352" s="2" t="s">
        <v>6625</v>
      </c>
      <c r="M2352" s="2" t="s">
        <v>6640</v>
      </c>
      <c r="N2352" s="2" t="s">
        <v>6641</v>
      </c>
      <c r="O2352" s="2" t="s">
        <v>92</v>
      </c>
      <c r="P2352" s="2"/>
      <c r="Q2352" s="2" t="str">
        <f t="shared" si="16"/>
        <v>Bill Title: EPA-VOLKSWAGEN SETTLEMENT, Bill Description: 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 </v>
      </c>
    </row>
    <row r="2353" ht="15.75" customHeight="1">
      <c r="A2353" s="2" t="s">
        <v>6622</v>
      </c>
      <c r="B2353" s="2" t="s">
        <v>6623</v>
      </c>
      <c r="C2353" s="2" t="s">
        <v>6467</v>
      </c>
      <c r="D2353" s="2" t="s">
        <v>6468</v>
      </c>
      <c r="E2353" s="2" t="s">
        <v>6469</v>
      </c>
      <c r="F2353" s="2" t="s">
        <v>6642</v>
      </c>
      <c r="G2353" s="2" t="s">
        <v>407</v>
      </c>
      <c r="I2353" s="2">
        <v>18.0</v>
      </c>
      <c r="J2353" s="2" t="s">
        <v>6471</v>
      </c>
      <c r="K2353" s="2" t="s">
        <v>6625</v>
      </c>
      <c r="M2353" s="2" t="s">
        <v>6643</v>
      </c>
      <c r="N2353" s="2" t="s">
        <v>6644</v>
      </c>
      <c r="O2353" s="2" t="s">
        <v>778</v>
      </c>
      <c r="P2353" s="2"/>
      <c r="Q2353" s="2" t="str">
        <f t="shared" si="16"/>
        <v>Bill Title: VEHICLE EMISSIONS-GOALS, Bill Description: Urges the Governor to sign the Multi-State Memorandum of Understanding calling for 30 percent of new truck and bus sales to be zero-emission by 2030 and 100 percent zero-emission by 2050.. </v>
      </c>
    </row>
    <row r="2354" ht="15.75" customHeight="1">
      <c r="A2354" s="2" t="s">
        <v>6622</v>
      </c>
      <c r="B2354" s="2" t="s">
        <v>6623</v>
      </c>
      <c r="C2354" s="2" t="s">
        <v>6467</v>
      </c>
      <c r="D2354" s="2" t="s">
        <v>6468</v>
      </c>
      <c r="E2354" s="2" t="s">
        <v>6469</v>
      </c>
      <c r="F2354" s="2" t="s">
        <v>6645</v>
      </c>
      <c r="G2354" s="2" t="s">
        <v>407</v>
      </c>
      <c r="I2354" s="2">
        <v>18.0</v>
      </c>
      <c r="J2354" s="2" t="s">
        <v>6471</v>
      </c>
      <c r="K2354" s="2" t="s">
        <v>6625</v>
      </c>
      <c r="M2354" s="2" t="s">
        <v>6646</v>
      </c>
      <c r="N2354" s="2" t="s">
        <v>6647</v>
      </c>
      <c r="O2354" s="2" t="s">
        <v>512</v>
      </c>
      <c r="P2354" s="2"/>
      <c r="Q2354" s="2" t="str">
        <f t="shared" si="16"/>
        <v>Bill Title: ILLINOIS-CLIMATE CHANGE, Bill Description: Urges the State of Illinois to play an important role in addressing climate change.. </v>
      </c>
    </row>
    <row r="2355" ht="15.75" customHeight="1">
      <c r="A2355" s="2" t="s">
        <v>6622</v>
      </c>
      <c r="B2355" s="2" t="s">
        <v>6623</v>
      </c>
      <c r="C2355" s="2" t="s">
        <v>6467</v>
      </c>
      <c r="D2355" s="2" t="s">
        <v>6468</v>
      </c>
      <c r="E2355" s="2" t="s">
        <v>6469</v>
      </c>
      <c r="F2355" s="2" t="s">
        <v>6648</v>
      </c>
      <c r="G2355" s="2" t="s">
        <v>407</v>
      </c>
      <c r="I2355" s="2">
        <v>17.0</v>
      </c>
      <c r="J2355" s="2" t="s">
        <v>6471</v>
      </c>
      <c r="K2355" s="2" t="s">
        <v>6625</v>
      </c>
      <c r="M2355" s="2" t="s">
        <v>6649</v>
      </c>
      <c r="N2355" s="2" t="s">
        <v>6650</v>
      </c>
      <c r="O2355" s="2" t="s">
        <v>2009</v>
      </c>
      <c r="P2355" s="2"/>
      <c r="Q2355" s="2" t="str">
        <f t="shared" si="16"/>
        <v>Bill Title: NOT-FOR-PROFIT BUS ENTERPRISE, Bill Description: Reinserts the provisions of the introduced bill with changes. Creates the Diversity in Not-for-Profit Act (rather than the Not-for-Profit Business Enterprise Act). Allows any State agency, county, or unit of local government of the State of Illinois that certifies entities under a disadvantaged business enterprise program (rather than the Business Enterprise Council) to certify organizations as minority-led not-for-profit organizations, woman-led not-for-profit organizations, and not-for-profit organizations led by a person with a disability under the Act. Removes provisions concerning the awarding of State contracts, agency compliance plans, and enforcement. Removes provisions under the Business Enterprise for Minorities, Women, and Persons with Disabilities Act that provide the Business Enterprise Council with the authority and responsibility to devise certification procedures. Defines terms. Makes conforming changes.. </v>
      </c>
      <c r="S2355" s="2" t="s">
        <v>65</v>
      </c>
    </row>
    <row r="2356" ht="15.75" customHeight="1">
      <c r="A2356" s="2" t="s">
        <v>6622</v>
      </c>
      <c r="B2356" s="2" t="s">
        <v>6623</v>
      </c>
      <c r="C2356" s="2" t="s">
        <v>6467</v>
      </c>
      <c r="D2356" s="2" t="s">
        <v>6468</v>
      </c>
      <c r="E2356" s="2" t="s">
        <v>6469</v>
      </c>
      <c r="F2356" s="2" t="s">
        <v>6651</v>
      </c>
      <c r="G2356" s="2" t="s">
        <v>407</v>
      </c>
      <c r="I2356" s="2">
        <v>13.0</v>
      </c>
      <c r="J2356" s="2" t="s">
        <v>6471</v>
      </c>
      <c r="K2356" s="2" t="s">
        <v>6625</v>
      </c>
      <c r="M2356" s="2" t="s">
        <v>6652</v>
      </c>
      <c r="N2356" s="2" t="s">
        <v>6653</v>
      </c>
      <c r="O2356" s="2" t="s">
        <v>208</v>
      </c>
      <c r="P2356" s="2"/>
      <c r="Q2356" s="2" t="str">
        <f t="shared" si="16"/>
        <v>Bill Title: ENERGY-PAY AS YOU SAVE PROGRAM, Bill Description: Creates the Equitable Energy Financing Act. Requires the Illinois Commerce Commission to establish the Equitable Energy Financing Program for all electric utilities in this State to permit customers to finance the construction of energy projects through an optional tariff payable directly through their utility bill. Provides that the Program shall offer to make investments in energy projects to customer properties with low-cost capital and use an opt-in tariff to recover the costs. Provides that the Program will allow residential electric utility customers that own the property, or renters that have a long-term lease on the property, for which they subscribe to utility service, to purchase an energy project. Provides further requirements for the Program and requirements for the Commission concerning the Program. Provides for customer protections and cost-effectiveness requirements under the Program. Provides Program participation requirements for electric utilities in this State. Defines terms. Effective immediately.. </v>
      </c>
      <c r="S2356" s="2" t="s">
        <v>145</v>
      </c>
    </row>
    <row r="2357" ht="15.75" customHeight="1">
      <c r="A2357" s="2" t="s">
        <v>6622</v>
      </c>
      <c r="B2357" s="2" t="s">
        <v>6623</v>
      </c>
      <c r="C2357" s="2" t="s">
        <v>6467</v>
      </c>
      <c r="D2357" s="2" t="s">
        <v>6468</v>
      </c>
      <c r="E2357" s="2" t="s">
        <v>6469</v>
      </c>
      <c r="F2357" s="2" t="s">
        <v>6654</v>
      </c>
      <c r="G2357" s="2" t="s">
        <v>407</v>
      </c>
      <c r="I2357" s="2">
        <v>8.0</v>
      </c>
      <c r="J2357" s="2" t="s">
        <v>6471</v>
      </c>
      <c r="K2357" s="2" t="s">
        <v>6625</v>
      </c>
      <c r="M2357" s="2" t="s">
        <v>6655</v>
      </c>
      <c r="N2357" s="2" t="s">
        <v>6656</v>
      </c>
      <c r="O2357" s="2" t="s">
        <v>512</v>
      </c>
      <c r="P2357" s="2"/>
      <c r="Q2357" s="2" t="str">
        <f t="shared" si="16"/>
        <v>Bill Title: TREECUTTING-CONSERVATION LAND, Bill Description: Amends the Wrongful Tree Cutting Act. Defines "land with a primary purpose of preservation or conservation". Provides that any party found to have intentionally cut or knowingly caused to be cut any timber or tree on land with a primary purpose of preservation or conservation that he or she did not have the legal right to cut or caused to be cut must pay the owner of the timber or tree 3 times stumpage value plus all remediation costs. Provides that nothing in the Act limits the rights provided under other law of an owner of land with a primary purpose of preservation or conservation. Provides that the court may not use the diminution of market value in determining damages. Provides that the court shall allow a plaintiff who prevails to recover the cost of expenses incurred. Makes other changes. Effective immediately.. </v>
      </c>
    </row>
    <row r="2358" ht="15.75" customHeight="1">
      <c r="A2358" s="2" t="s">
        <v>6622</v>
      </c>
      <c r="B2358" s="2" t="s">
        <v>6623</v>
      </c>
      <c r="C2358" s="2" t="s">
        <v>6467</v>
      </c>
      <c r="D2358" s="2" t="s">
        <v>6468</v>
      </c>
      <c r="E2358" s="2" t="s">
        <v>6469</v>
      </c>
      <c r="F2358" s="2" t="s">
        <v>6657</v>
      </c>
      <c r="G2358" s="2" t="s">
        <v>407</v>
      </c>
      <c r="I2358" s="2">
        <v>7.0</v>
      </c>
      <c r="J2358" s="2" t="s">
        <v>6471</v>
      </c>
      <c r="K2358" s="2" t="s">
        <v>6625</v>
      </c>
      <c r="M2358" s="2" t="s">
        <v>6658</v>
      </c>
      <c r="N2358" s="2" t="s">
        <v>6659</v>
      </c>
      <c r="O2358" s="2" t="s">
        <v>23</v>
      </c>
      <c r="P2358" s="2"/>
      <c r="Q2358" s="2" t="str">
        <f t="shared" si="16"/>
        <v>Bill Title: NATURAL GAS-VERIFIED LEAKS, Bill Description: Amends the Underground Natural Gas Storage Safety Act. Provides that, in the case of a verified facility leak, the owner and operator of the underground natural gas storage facility is responsible for specified actions. Defines "verified facility leak". Effective immediately.. </v>
      </c>
      <c r="S2358" s="2" t="s">
        <v>368</v>
      </c>
    </row>
    <row r="2359" ht="15.75" customHeight="1">
      <c r="A2359" s="2" t="s">
        <v>6660</v>
      </c>
      <c r="B2359" s="2" t="s">
        <v>6530</v>
      </c>
      <c r="C2359" s="2" t="s">
        <v>6531</v>
      </c>
      <c r="D2359" s="2" t="s">
        <v>6468</v>
      </c>
      <c r="E2359" s="2" t="s">
        <v>6469</v>
      </c>
      <c r="F2359" s="2" t="s">
        <v>6661</v>
      </c>
      <c r="G2359" s="2" t="s">
        <v>407</v>
      </c>
      <c r="I2359" s="2">
        <v>17.0</v>
      </c>
      <c r="J2359" s="2" t="s">
        <v>6471</v>
      </c>
      <c r="K2359" s="2" t="s">
        <v>6662</v>
      </c>
      <c r="L2359" s="2" t="s">
        <v>6663</v>
      </c>
      <c r="M2359" s="2" t="s">
        <v>6664</v>
      </c>
      <c r="N2359" s="2" t="s">
        <v>6665</v>
      </c>
      <c r="O2359" s="2" t="s">
        <v>1265</v>
      </c>
      <c r="P2359" s="2"/>
      <c r="Q2359" s="2" t="str">
        <f t="shared" si="16"/>
        <v>Bill Title: BUSINESS-TECH, Bill Description: Amends the Professional Limited Liability Company Act. Makes a technical change in a Section concerning the short title.. </v>
      </c>
    </row>
    <row r="2360" ht="15.75" customHeight="1">
      <c r="A2360" s="2" t="s">
        <v>6660</v>
      </c>
      <c r="B2360" s="2" t="s">
        <v>6530</v>
      </c>
      <c r="C2360" s="2" t="s">
        <v>6531</v>
      </c>
      <c r="D2360" s="2" t="s">
        <v>6468</v>
      </c>
      <c r="E2360" s="2" t="s">
        <v>6469</v>
      </c>
      <c r="F2360" s="2" t="s">
        <v>6666</v>
      </c>
      <c r="G2360" s="2" t="s">
        <v>407</v>
      </c>
      <c r="I2360" s="2">
        <v>14.0</v>
      </c>
      <c r="J2360" s="2" t="s">
        <v>6471</v>
      </c>
      <c r="K2360" s="2" t="s">
        <v>6662</v>
      </c>
      <c r="M2360" s="2" t="s">
        <v>6667</v>
      </c>
      <c r="N2360" s="2" t="s">
        <v>6668</v>
      </c>
      <c r="O2360" s="2" t="s">
        <v>89</v>
      </c>
      <c r="P2360" s="2"/>
      <c r="Q2360" s="2" t="str">
        <f t="shared" si="16"/>
        <v>Bill Title: ALTERNATE FUELS ACT-REPEAL, Bill Description: Repeals the Alternate Fuels Act. Amends the State Finance Act. Repeals a provision concerning the Alternate Fuels Fund. Amends the Illinois Vehicle Code. Deletes a provision concerning a rebate and grant program authorized by the Alternate Fuels Act. Effective immediately.. </v>
      </c>
      <c r="S2360" s="2" t="s">
        <v>145</v>
      </c>
    </row>
    <row r="2361" ht="15.75" customHeight="1">
      <c r="A2361" s="2" t="s">
        <v>6660</v>
      </c>
      <c r="B2361" s="2" t="s">
        <v>6530</v>
      </c>
      <c r="C2361" s="2" t="s">
        <v>6531</v>
      </c>
      <c r="D2361" s="2" t="s">
        <v>6468</v>
      </c>
      <c r="E2361" s="2" t="s">
        <v>6469</v>
      </c>
      <c r="F2361" s="2" t="s">
        <v>6669</v>
      </c>
      <c r="G2361" s="2" t="s">
        <v>407</v>
      </c>
      <c r="I2361" s="2">
        <v>13.0</v>
      </c>
      <c r="J2361" s="2" t="s">
        <v>6471</v>
      </c>
      <c r="K2361" s="2" t="s">
        <v>6662</v>
      </c>
      <c r="M2361" s="2" t="s">
        <v>6670</v>
      </c>
      <c r="N2361" s="2" t="s">
        <v>6671</v>
      </c>
      <c r="O2361" s="2" t="s">
        <v>1229</v>
      </c>
      <c r="P2361" s="2"/>
      <c r="Q2361" s="2" t="str">
        <f t="shared" si="16"/>
        <v>Bill Title: VEH CD-ELECTRIC LICENSE FEE, Bill Description: Amends the Illinois Vehicle Code. Establishes the registration fee for electric vehicles at no more than $216.00 per year (previously $35 for a 2-year term) and creates a separate registration fee not to exceed $158.50 per year for hybrid vehicles.. </v>
      </c>
      <c r="S2361" s="2" t="s">
        <v>145</v>
      </c>
    </row>
    <row r="2362" ht="15.75" customHeight="1">
      <c r="A2362" s="2" t="s">
        <v>6660</v>
      </c>
      <c r="B2362" s="2" t="s">
        <v>6530</v>
      </c>
      <c r="C2362" s="2" t="s">
        <v>6531</v>
      </c>
      <c r="D2362" s="2" t="s">
        <v>6468</v>
      </c>
      <c r="E2362" s="2" t="s">
        <v>6469</v>
      </c>
      <c r="F2362" s="2" t="s">
        <v>6672</v>
      </c>
      <c r="G2362" s="2" t="s">
        <v>407</v>
      </c>
      <c r="I2362" s="2">
        <v>12.0</v>
      </c>
      <c r="J2362" s="2" t="s">
        <v>6471</v>
      </c>
      <c r="K2362" s="2" t="s">
        <v>6662</v>
      </c>
      <c r="M2362" s="2" t="s">
        <v>6673</v>
      </c>
      <c r="N2362" s="2" t="s">
        <v>6674</v>
      </c>
      <c r="O2362" s="2" t="s">
        <v>1628</v>
      </c>
      <c r="P2362" s="2"/>
      <c r="Q2362" s="2" t="str">
        <f t="shared" si="16"/>
        <v>Bill Title: UTIL-REMOVE BAN-NUCLEAR CONST, Bill Description: Amends the Public Utilities Act. Deletes language that provides that no construction shall commence on any new nuclear power plant to be located within the State, and no certificate of public convenience and necessity or other authorization shall be issued therefor by the Illinois Commerce Commission, until the Director of the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Effective immediately.. </v>
      </c>
      <c r="S2362" s="2" t="s">
        <v>31</v>
      </c>
    </row>
    <row r="2363" ht="15.75" customHeight="1">
      <c r="A2363" s="2" t="s">
        <v>6660</v>
      </c>
      <c r="B2363" s="2" t="s">
        <v>6530</v>
      </c>
      <c r="C2363" s="2" t="s">
        <v>6531</v>
      </c>
      <c r="D2363" s="2" t="s">
        <v>6468</v>
      </c>
      <c r="E2363" s="2" t="s">
        <v>6469</v>
      </c>
      <c r="F2363" s="2" t="s">
        <v>6675</v>
      </c>
      <c r="G2363" s="2" t="s">
        <v>407</v>
      </c>
      <c r="I2363" s="2">
        <v>11.0</v>
      </c>
      <c r="J2363" s="2" t="s">
        <v>6471</v>
      </c>
      <c r="K2363" s="2" t="s">
        <v>6662</v>
      </c>
      <c r="M2363" s="2" t="s">
        <v>6676</v>
      </c>
      <c r="N2363" s="2" t="s">
        <v>6677</v>
      </c>
      <c r="O2363" s="2" t="s">
        <v>1229</v>
      </c>
      <c r="P2363" s="2"/>
      <c r="Q2363" s="2" t="str">
        <f t="shared" si="16"/>
        <v>Bill Title: VEH CD-ELECTRIC VEH-PLATE FEE, Bill Description: Amends the Illinois Vehicle Code. Provides that the registration period and fee for electric vehicles shall be the same as the registration period and fee for non-electric motor vehicles (rather than $35 for a 2-year registration period).. </v>
      </c>
    </row>
    <row r="2364" ht="15.75" customHeight="1">
      <c r="A2364" s="2" t="s">
        <v>6660</v>
      </c>
      <c r="B2364" s="2" t="s">
        <v>6530</v>
      </c>
      <c r="C2364" s="2" t="s">
        <v>6531</v>
      </c>
      <c r="D2364" s="2" t="s">
        <v>6468</v>
      </c>
      <c r="E2364" s="2" t="s">
        <v>6469</v>
      </c>
      <c r="F2364" s="2" t="s">
        <v>6678</v>
      </c>
      <c r="G2364" s="2" t="s">
        <v>407</v>
      </c>
      <c r="I2364" s="2">
        <v>10.0</v>
      </c>
      <c r="J2364" s="2" t="s">
        <v>6471</v>
      </c>
      <c r="K2364" s="2" t="s">
        <v>6662</v>
      </c>
      <c r="M2364" s="2" t="s">
        <v>6679</v>
      </c>
      <c r="N2364" s="2" t="s">
        <v>6680</v>
      </c>
      <c r="O2364" s="2" t="s">
        <v>6681</v>
      </c>
      <c r="P2364" s="2"/>
      <c r="Q2364" s="2" t="str">
        <f t="shared" si="16"/>
        <v>Bill Title: UTILITIES-INFRASTRUCTURE, Bill Description: Amends the Electric Service Customer Choice and Rate Relief Law of 1997 of the Public Utilities Act. In provisions concerning infrastructure investment and modernization: Provides that beginning in 2022, a participating utility other than a combination utility shall pay $10,000,000 per year for 5 years and a participating utility that is a combination utility shall pay $1,000,000 per year for 10 years to the energy low-income and support program, which is intended to fund customer assistance programs with the primary purpose being avoidance of imminent disconnection and reconnecting customers who have been disconnected for nonpayment and makes conforming changes. Makes a change concerning the computation of the performance-based formula rate beginning with the rates applicable for the rate year commencing January 1, 2023, and each rate year thereafter. Removes provisions requiring that, by December 31, 2017, the Illinois Commerce Commission shall prepare and file with the General Assembly a report on the infrastructure program and the performance-based formula rate; provisions making the infrastructure investment and modernization, Smart Grid Advanced Metering Infrastructure Deployment Plan, Illinois Science and Energy Innovation Trust, and Illinois Smart Grid test bed provisions inoperative after December 31, 2022; and provisions limiting the ability of a participating utility to annually update the performance-based formula rate. Makes other changes. Effective immediately.. </v>
      </c>
      <c r="S2364" s="2" t="s">
        <v>65</v>
      </c>
    </row>
    <row r="2365" ht="15.75" customHeight="1">
      <c r="A2365" s="2" t="s">
        <v>6660</v>
      </c>
      <c r="B2365" s="2" t="s">
        <v>6530</v>
      </c>
      <c r="C2365" s="2" t="s">
        <v>6531</v>
      </c>
      <c r="D2365" s="2" t="s">
        <v>6468</v>
      </c>
      <c r="E2365" s="2" t="s">
        <v>6469</v>
      </c>
      <c r="F2365" s="2" t="s">
        <v>6682</v>
      </c>
      <c r="G2365" s="2" t="s">
        <v>407</v>
      </c>
      <c r="I2365" s="2">
        <v>10.0</v>
      </c>
      <c r="J2365" s="2" t="s">
        <v>6471</v>
      </c>
      <c r="K2365" s="2" t="s">
        <v>6662</v>
      </c>
      <c r="M2365" s="2" t="s">
        <v>6670</v>
      </c>
      <c r="N2365" s="2" t="s">
        <v>6683</v>
      </c>
      <c r="O2365" s="2" t="s">
        <v>1229</v>
      </c>
      <c r="P2365" s="2"/>
      <c r="Q2365" s="2" t="str">
        <f t="shared" si="16"/>
        <v>Bill Title: VEH CD-ELECTRIC LICENSE FEE, Bill Description: Amends the Illinois Vehicle Code. Establishes the registration fee for electric vehicles at no more than $216.00 per year (previously $35 for a 2-year term) and creates a separate registration fee not to exceed $158.50 per year for hybrid vehicles. Effective immediately.. </v>
      </c>
      <c r="S2365" s="2" t="s">
        <v>79</v>
      </c>
    </row>
    <row r="2366" ht="15.75" customHeight="1">
      <c r="A2366" s="2" t="s">
        <v>6660</v>
      </c>
      <c r="B2366" s="2" t="s">
        <v>6530</v>
      </c>
      <c r="C2366" s="2" t="s">
        <v>6531</v>
      </c>
      <c r="D2366" s="2" t="s">
        <v>6468</v>
      </c>
      <c r="E2366" s="2" t="s">
        <v>6469</v>
      </c>
      <c r="F2366" s="2" t="s">
        <v>6684</v>
      </c>
      <c r="G2366" s="2" t="s">
        <v>407</v>
      </c>
      <c r="I2366" s="2">
        <v>10.0</v>
      </c>
      <c r="J2366" s="2" t="s">
        <v>6471</v>
      </c>
      <c r="K2366" s="2" t="s">
        <v>6662</v>
      </c>
      <c r="M2366" s="2" t="s">
        <v>6685</v>
      </c>
      <c r="N2366" s="2" t="s">
        <v>6686</v>
      </c>
      <c r="O2366" s="2" t="s">
        <v>1465</v>
      </c>
      <c r="P2366" s="2"/>
      <c r="Q2366" s="2" t="str">
        <f t="shared" si="16"/>
        <v>Bill Title: POWER AGENCY-SOLAR PROCUREMENT, Bill Description: Amends the Illinois Power Agency Act. Provides that the Illinois Commerce Commission, in consultation with the Illinois Power Agency, shall develop standards and guidelines to prohibit any Illinois ratepayer funds from being used by the Agency for the procurement of solar panels that are not manufactured or assembled by a company located in the United States under the Agency's long-term renewable resources procurement plan.. </v>
      </c>
      <c r="S2366" s="2" t="s">
        <v>145</v>
      </c>
    </row>
    <row r="2367" ht="15.75" customHeight="1">
      <c r="A2367" s="2" t="s">
        <v>6660</v>
      </c>
      <c r="B2367" s="2" t="s">
        <v>6530</v>
      </c>
      <c r="C2367" s="2" t="s">
        <v>6531</v>
      </c>
      <c r="D2367" s="2" t="s">
        <v>6468</v>
      </c>
      <c r="E2367" s="2" t="s">
        <v>6469</v>
      </c>
      <c r="F2367" s="2" t="s">
        <v>6687</v>
      </c>
      <c r="G2367" s="2" t="s">
        <v>407</v>
      </c>
      <c r="I2367" s="2">
        <v>9.0</v>
      </c>
      <c r="J2367" s="2" t="s">
        <v>6471</v>
      </c>
      <c r="K2367" s="2" t="s">
        <v>6662</v>
      </c>
      <c r="M2367" s="2" t="s">
        <v>6688</v>
      </c>
      <c r="N2367" s="2" t="s">
        <v>6689</v>
      </c>
      <c r="O2367" s="2" t="s">
        <v>112</v>
      </c>
      <c r="P2367" s="2"/>
      <c r="Q2367" s="2" t="str">
        <f t="shared" si="16"/>
        <v>Bill Title: ENERGY PRICING RULES-SEC PERRY, Bill Description: Supports United States Secretary of Energy Rick Perry's directive that replaces the distorted pricing rules but preserves and supports competitive markets.. </v>
      </c>
    </row>
    <row r="2368" ht="15.75" customHeight="1">
      <c r="A2368" s="2" t="s">
        <v>6660</v>
      </c>
      <c r="B2368" s="2" t="s">
        <v>6530</v>
      </c>
      <c r="C2368" s="2" t="s">
        <v>6531</v>
      </c>
      <c r="D2368" s="2" t="s">
        <v>6468</v>
      </c>
      <c r="E2368" s="2" t="s">
        <v>6469</v>
      </c>
      <c r="F2368" s="2" t="s">
        <v>6690</v>
      </c>
      <c r="G2368" s="2" t="s">
        <v>407</v>
      </c>
      <c r="I2368" s="2">
        <v>7.0</v>
      </c>
      <c r="J2368" s="2" t="s">
        <v>6471</v>
      </c>
      <c r="K2368" s="2" t="s">
        <v>6662</v>
      </c>
      <c r="M2368" s="2" t="s">
        <v>6691</v>
      </c>
      <c r="N2368" s="2" t="s">
        <v>6692</v>
      </c>
      <c r="O2368" s="2" t="s">
        <v>2929</v>
      </c>
      <c r="P2368" s="2"/>
      <c r="Q2368" s="2" t="str">
        <f t="shared" si="16"/>
        <v>Bill Title: CARBON DIOXIDE STORAGE, Bill Description: Creates the Carbon Dioxide Geologic Storage Act. Provides that the Act applies to carbon dioxide injections that commence on or after January 1, 2021. Provides that a storage operator may not operate a storage facility without a reservoir permit issued by the Department of Natural Resources. Provides that a permit shall be issued if the storage operator: pays a fee to the Department of $0.08 per ton of carbon dioxide estimated to be injected into a storage facility; and owns all of the pore space in a storage facility, or owns more than 50%, but less than 100% of the pore space within a storage facility and an application to the Department to amalgamate the remaining property interests has been granted. Provides that after carbon dioxide injections at a storage facility cease, the storage operator may apply for a certificate of completion. Provides requirements the Department shall find before issuing a certificate of completion. Provides that the Department may adopt rules and issue orders to enforce the Act. Limits home rule powers. Provides for ownership and conveyance of pore space, mineral interests, title to carbon dioxide and liability, enhanced recovery projects, and restraint of trade. Creates the Illinois Geologic Sequestration Special Fund. Makes a corresponding change in the State Finance Act.. </v>
      </c>
      <c r="S2368" s="2" t="s">
        <v>172</v>
      </c>
    </row>
    <row r="2369" ht="15.75" customHeight="1">
      <c r="A2369" s="2" t="s">
        <v>6660</v>
      </c>
      <c r="B2369" s="2" t="s">
        <v>6530</v>
      </c>
      <c r="C2369" s="2" t="s">
        <v>6531</v>
      </c>
      <c r="D2369" s="2" t="s">
        <v>6468</v>
      </c>
      <c r="E2369" s="2" t="s">
        <v>6469</v>
      </c>
      <c r="F2369" s="2" t="s">
        <v>6693</v>
      </c>
      <c r="G2369" s="2" t="s">
        <v>407</v>
      </c>
      <c r="I2369" s="2">
        <v>6.0</v>
      </c>
      <c r="J2369" s="2" t="s">
        <v>6471</v>
      </c>
      <c r="K2369" s="2" t="s">
        <v>6662</v>
      </c>
      <c r="M2369" s="2" t="s">
        <v>6694</v>
      </c>
      <c r="N2369" s="2" t="s">
        <v>6695</v>
      </c>
      <c r="O2369" s="2" t="s">
        <v>2374</v>
      </c>
      <c r="P2369" s="2"/>
      <c r="Q2369" s="2" t="str">
        <f t="shared" si="16"/>
        <v>Bill Title: UTILITY-RENEWABLE ENRGY CREDIT, Bill Description: Amends the Public Utilities Act. Provides that the provisions of the Illinois Power Agency Act relating to the payments by retail customers of a utility for the purpose of recovering the utility's costs for procuring renewable energy credits shall not apply to an alternative retail electric supplier, or its customers, that operates a combined heat and power system in this State, or that has a corporate affiliate that operates a combined heat and power system in this State, and supplies electricity primarily to or for the benefit of certain specified facilities.. </v>
      </c>
      <c r="S2369" s="2" t="s">
        <v>44</v>
      </c>
    </row>
    <row r="2370" ht="15.75" customHeight="1">
      <c r="A2370" s="2" t="s">
        <v>6660</v>
      </c>
      <c r="B2370" s="2" t="s">
        <v>6530</v>
      </c>
      <c r="C2370" s="2" t="s">
        <v>6531</v>
      </c>
      <c r="D2370" s="2" t="s">
        <v>6468</v>
      </c>
      <c r="E2370" s="2" t="s">
        <v>6469</v>
      </c>
      <c r="F2370" s="2" t="s">
        <v>6696</v>
      </c>
      <c r="G2370" s="2" t="s">
        <v>407</v>
      </c>
      <c r="I2370" s="2">
        <v>6.0</v>
      </c>
      <c r="J2370" s="2" t="s">
        <v>6471</v>
      </c>
      <c r="K2370" s="2" t="s">
        <v>6662</v>
      </c>
      <c r="M2370" s="2" t="s">
        <v>6697</v>
      </c>
      <c r="N2370" s="2" t="s">
        <v>6698</v>
      </c>
      <c r="O2370" s="2" t="s">
        <v>39</v>
      </c>
      <c r="P2370" s="2"/>
      <c r="Q2370" s="2" t="str">
        <f t="shared" si="16"/>
        <v>Bill Title: UTIL-REMOVE BAN-NUCL CONST, Bill Description: Amends the Public Utilities Act. Deletes language that provides that no construction shall commence on any new nuclear power plant to be located within the State, and no certificate of public convenience and necessity or other authorization shall be issued therefor by the Illinois Commerce Commission, until the Director of the Illinois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Deletes the definition of "high level nuclear waste". Effective immediately.. </v>
      </c>
      <c r="S2370" s="2" t="s">
        <v>31</v>
      </c>
    </row>
    <row r="2371" ht="15.75" customHeight="1">
      <c r="A2371" s="2" t="s">
        <v>6660</v>
      </c>
      <c r="B2371" s="2" t="s">
        <v>6530</v>
      </c>
      <c r="C2371" s="2" t="s">
        <v>6531</v>
      </c>
      <c r="D2371" s="2" t="s">
        <v>6468</v>
      </c>
      <c r="E2371" s="2" t="s">
        <v>6469</v>
      </c>
      <c r="F2371" s="2" t="s">
        <v>6699</v>
      </c>
      <c r="G2371" s="2" t="s">
        <v>407</v>
      </c>
      <c r="I2371" s="2">
        <v>6.0</v>
      </c>
      <c r="J2371" s="2" t="s">
        <v>6471</v>
      </c>
      <c r="K2371" s="2" t="s">
        <v>6662</v>
      </c>
      <c r="M2371" s="2" t="s">
        <v>6676</v>
      </c>
      <c r="N2371" s="2" t="s">
        <v>6700</v>
      </c>
      <c r="O2371" s="2" t="s">
        <v>814</v>
      </c>
      <c r="P2371" s="2"/>
      <c r="Q2371" s="2" t="str">
        <f t="shared" si="16"/>
        <v>Bill Title: VEH CD-ELECTRIC VEH-PLATE FEE, Bill Description: Amends the Illinois Vehicle Code. Provides that the registration period and fee for electric vehicles shall be the same as the registration period and fee for non-electric motor vehicles. Deletes language limiting the registration fee for electric vehicles to $18 per registration year.. </v>
      </c>
      <c r="S2371" s="2" t="s">
        <v>79</v>
      </c>
    </row>
    <row r="2372" ht="15.75" customHeight="1">
      <c r="A2372" s="2" t="s">
        <v>6660</v>
      </c>
      <c r="B2372" s="2" t="s">
        <v>6530</v>
      </c>
      <c r="C2372" s="2" t="s">
        <v>6531</v>
      </c>
      <c r="D2372" s="2" t="s">
        <v>6468</v>
      </c>
      <c r="E2372" s="2" t="s">
        <v>6469</v>
      </c>
      <c r="F2372" s="2" t="s">
        <v>6701</v>
      </c>
      <c r="G2372" s="2" t="s">
        <v>407</v>
      </c>
      <c r="I2372" s="2">
        <v>6.0</v>
      </c>
      <c r="J2372" s="2" t="s">
        <v>6471</v>
      </c>
      <c r="K2372" s="2" t="s">
        <v>6662</v>
      </c>
      <c r="M2372" s="2" t="s">
        <v>6702</v>
      </c>
      <c r="N2372" s="2" t="s">
        <v>6703</v>
      </c>
      <c r="O2372" s="2" t="s">
        <v>6704</v>
      </c>
      <c r="P2372" s="2"/>
      <c r="Q2372" s="2" t="str">
        <f t="shared" si="16"/>
        <v>Bill Title: UTILITIES-SOURCING AGREEMENTS, Bill Description: Amends the Illinois Power Agency Act. Provides that the Illinois Power Agency and Illinois Commerce Commission shall include sourcing agreements covering power produced by clean coal and other facilities in each annual power procurement plan. Provides that utilities and alternative retail electric suppliers shall enter into sourcing agreements as part of the annual power procurement process. Provides that the Agency and Commission shall establish competitive bidding procedures for sourcing terms. Sets the requirements of the sourcing agreements. Effective June 1, 2018.. </v>
      </c>
      <c r="S2372" s="2" t="s">
        <v>44</v>
      </c>
    </row>
    <row r="2373" ht="15.75" customHeight="1">
      <c r="A2373" s="2" t="s">
        <v>6660</v>
      </c>
      <c r="B2373" s="2" t="s">
        <v>6530</v>
      </c>
      <c r="C2373" s="2" t="s">
        <v>6531</v>
      </c>
      <c r="D2373" s="2" t="s">
        <v>6468</v>
      </c>
      <c r="E2373" s="2" t="s">
        <v>6469</v>
      </c>
      <c r="F2373" s="2" t="s">
        <v>6705</v>
      </c>
      <c r="G2373" s="2" t="s">
        <v>407</v>
      </c>
      <c r="I2373" s="2">
        <v>5.0</v>
      </c>
      <c r="J2373" s="2" t="s">
        <v>6471</v>
      </c>
      <c r="K2373" s="2" t="s">
        <v>6662</v>
      </c>
      <c r="M2373" s="2" t="s">
        <v>6706</v>
      </c>
      <c r="N2373" s="2" t="s">
        <v>6707</v>
      </c>
      <c r="O2373" s="2" t="s">
        <v>6708</v>
      </c>
      <c r="P2373" s="2"/>
      <c r="Q2373" s="2" t="str">
        <f t="shared" si="16"/>
        <v>Bill Title: ENERGY EFFICIENCY MEASURES, Bill Description: Amends the Illinois Finance Authority Act. In the definition of "Energy Efficiency Project", includes measures that decrease the heat rate in the generation of electricity. Amends the Illinois Power Agency Act. In the definition of "energy efficiency", includes measures that decrease the heat rate in the generation of electricity.. </v>
      </c>
      <c r="S2373" s="2" t="s">
        <v>287</v>
      </c>
    </row>
    <row r="2374" ht="15.75" customHeight="1">
      <c r="A2374" s="2" t="s">
        <v>6660</v>
      </c>
      <c r="B2374" s="2" t="s">
        <v>6530</v>
      </c>
      <c r="C2374" s="2" t="s">
        <v>6531</v>
      </c>
      <c r="D2374" s="2" t="s">
        <v>6468</v>
      </c>
      <c r="E2374" s="2" t="s">
        <v>6469</v>
      </c>
      <c r="F2374" s="2" t="s">
        <v>6709</v>
      </c>
      <c r="G2374" s="2" t="s">
        <v>407</v>
      </c>
      <c r="I2374" s="2">
        <v>5.0</v>
      </c>
      <c r="J2374" s="2" t="s">
        <v>6471</v>
      </c>
      <c r="K2374" s="2" t="s">
        <v>6662</v>
      </c>
      <c r="M2374" s="2" t="s">
        <v>6710</v>
      </c>
      <c r="N2374" s="2" t="s">
        <v>6711</v>
      </c>
      <c r="O2374" s="2" t="s">
        <v>6712</v>
      </c>
      <c r="P2374" s="2"/>
      <c r="Q2374" s="2" t="str">
        <f t="shared" si="16"/>
        <v>Bill Title: UTILITY-DIRECT CURRENT PROJECT, Bill Description: Amends the Illinois Power Agency Act. Provides that the Illinois Power Agency may qualify renewable energy credits associated with the electricity generated by a utility-scale wind energy facility or utility-scale photovoltaic facility and transmitted by a high voltage direct current transmission line (instead of a qualifying direct current project) to a delivery point on the electric transmission grid located in the State or a state adjacent to Illinois, if certain conditions are met. Amends the Public Utilities Act. Removes language that allows a qualifying direct current applicant that does not own, control, operate, or manage, within the State, any plant, equipment, or property used or to be used for the transmission of electricity at the time of its application or of the Illinois Commerce Commission's order to file an application for a certificate of public convenience and necessity on or before December 31, 2023. Removes language that allows the Commission to grant a certificate of public convenience and necessity to construct, operate, and maintain a qualifying direct current project. Effective immediately.. </v>
      </c>
      <c r="S2374" s="2" t="s">
        <v>31</v>
      </c>
    </row>
    <row r="2375" ht="15.75" customHeight="1">
      <c r="A2375" s="2" t="s">
        <v>6660</v>
      </c>
      <c r="B2375" s="2" t="s">
        <v>6530</v>
      </c>
      <c r="C2375" s="2" t="s">
        <v>6531</v>
      </c>
      <c r="D2375" s="2" t="s">
        <v>6468</v>
      </c>
      <c r="E2375" s="2" t="s">
        <v>6469</v>
      </c>
      <c r="F2375" s="2" t="s">
        <v>6713</v>
      </c>
      <c r="G2375" s="2" t="s">
        <v>407</v>
      </c>
      <c r="I2375" s="2">
        <v>5.0</v>
      </c>
      <c r="J2375" s="2" t="s">
        <v>6471</v>
      </c>
      <c r="K2375" s="2" t="s">
        <v>6662</v>
      </c>
      <c r="M2375" s="2" t="s">
        <v>6714</v>
      </c>
      <c r="N2375" s="2" t="s">
        <v>6715</v>
      </c>
      <c r="O2375" s="2" t="s">
        <v>1586</v>
      </c>
      <c r="P2375" s="2"/>
      <c r="Q2375" s="2" t="str">
        <f t="shared" si="16"/>
        <v>Bill Title: ENERGY INDEPENDENCE-AFFORDABLE, Bill Description: Urges the President of the United States to develop and implement new sound domestic energy exploration and production policies to strengthen U.S. energy security and ensure that the United States can provide its people with stable, affordable, and reliable energy prices. Urges the U.S. to undertake a sustained and enduring federal research and development effort, in partnership with private industry, universities, and national laboratories to evaluate technologies and practices to minimize the impact of the development of these underutilized fuels on the land and water resources of the United States, while also evaluating technologies and practices to reduce the energy intensity and carbon footprint of these fuel sources.. </v>
      </c>
    </row>
    <row r="2376" ht="15.75" customHeight="1">
      <c r="A2376" s="2" t="s">
        <v>6660</v>
      </c>
      <c r="B2376" s="2" t="s">
        <v>6530</v>
      </c>
      <c r="C2376" s="2" t="s">
        <v>6531</v>
      </c>
      <c r="D2376" s="2" t="s">
        <v>6468</v>
      </c>
      <c r="E2376" s="2" t="s">
        <v>6469</v>
      </c>
      <c r="F2376" s="2" t="s">
        <v>6716</v>
      </c>
      <c r="G2376" s="2" t="s">
        <v>407</v>
      </c>
      <c r="I2376" s="2">
        <v>5.0</v>
      </c>
      <c r="J2376" s="2" t="s">
        <v>6471</v>
      </c>
      <c r="K2376" s="2" t="s">
        <v>6662</v>
      </c>
      <c r="M2376" s="2" t="s">
        <v>6717</v>
      </c>
      <c r="N2376" s="2" t="s">
        <v>6718</v>
      </c>
      <c r="O2376" s="2" t="s">
        <v>306</v>
      </c>
      <c r="P2376" s="2"/>
      <c r="Q2376" s="2" t="str">
        <f t="shared" si="16"/>
        <v>Bill Title: ELECTRIC VEHICLE INFRASTRUCTUR, Bill Description: Creates the Electric Vehicle Infrastructure Act. Provides that within 90 days after the effective date of the Act, electric utilities serving more than 500,000 customers in the State shall file a proposal with the Illinois Commerce Commission to establish a commercial tariff utilizing alternatives to traditional demand-based rate structures to facilitate charging for light duty, heavy duty, and fleet electric vehicles and that support integration of renewable energy resources. Provides that no later than one year after the effective date of the Act, and every 3 years thereafter, electric utilities shall file a Transportation Electrification Plan with the Commission. Specifies information that an electric utility must include in the Transportation Electrification Plan. Provides that the Commission shall open an investigation into each electric utility's Transportation Electrification Plan to determine if the proposed plan is in the public interest.. </v>
      </c>
      <c r="S2376" s="2" t="s">
        <v>79</v>
      </c>
    </row>
    <row r="2377" ht="15.75" customHeight="1">
      <c r="A2377" s="2" t="s">
        <v>6660</v>
      </c>
      <c r="B2377" s="2" t="s">
        <v>6530</v>
      </c>
      <c r="C2377" s="2" t="s">
        <v>6531</v>
      </c>
      <c r="D2377" s="2" t="s">
        <v>6468</v>
      </c>
      <c r="E2377" s="2" t="s">
        <v>6469</v>
      </c>
      <c r="F2377" s="2" t="s">
        <v>6719</v>
      </c>
      <c r="G2377" s="2" t="s">
        <v>407</v>
      </c>
      <c r="I2377" s="2">
        <v>3.0</v>
      </c>
      <c r="J2377" s="2" t="s">
        <v>6471</v>
      </c>
      <c r="K2377" s="2" t="s">
        <v>6662</v>
      </c>
      <c r="M2377" s="2" t="s">
        <v>6706</v>
      </c>
      <c r="N2377" s="2" t="s">
        <v>6707</v>
      </c>
      <c r="O2377" s="2" t="s">
        <v>143</v>
      </c>
      <c r="P2377" s="2"/>
      <c r="Q2377" s="2" t="str">
        <f t="shared" si="16"/>
        <v>Bill Title: ENERGY EFFICIENCY MEASURES, Bill Description: Amends the Illinois Finance Authority Act. In the definition of "Energy Efficiency Project", includes measures that decrease the heat rate in the generation of electricity. Amends the Illinois Power Agency Act. In the definition of "energy efficiency", includes measures that decrease the heat rate in the generation of electricity.. </v>
      </c>
      <c r="S2377" s="2" t="s">
        <v>287</v>
      </c>
    </row>
    <row r="2378" ht="15.75" customHeight="1">
      <c r="A2378" s="2" t="s">
        <v>6660</v>
      </c>
      <c r="B2378" s="2" t="s">
        <v>6530</v>
      </c>
      <c r="C2378" s="2" t="s">
        <v>6531</v>
      </c>
      <c r="D2378" s="2" t="s">
        <v>6468</v>
      </c>
      <c r="E2378" s="2" t="s">
        <v>6469</v>
      </c>
      <c r="F2378" s="2" t="s">
        <v>6720</v>
      </c>
      <c r="G2378" s="2" t="s">
        <v>407</v>
      </c>
      <c r="I2378" s="2">
        <v>3.0</v>
      </c>
      <c r="J2378" s="2" t="s">
        <v>6471</v>
      </c>
      <c r="K2378" s="2" t="s">
        <v>6662</v>
      </c>
      <c r="M2378" s="2" t="s">
        <v>6721</v>
      </c>
      <c r="N2378" s="2" t="s">
        <v>6722</v>
      </c>
      <c r="O2378" s="2" t="s">
        <v>2587</v>
      </c>
      <c r="P2378" s="2"/>
      <c r="Q2378" s="2" t="str">
        <f t="shared" si="16"/>
        <v>Bill Title: POWER AGENCY-INFO FILING, Bill Description: Amends the Illinois Power Agency Act. Provides that not less than 30 calendar days before a required demonstration of compliance (rather than within 45 days after the effective date of the relevant Act), an alternative retail electric supplier or its successor may (rather than shall) submit an informational filing to the Illinois Commerce Commission certifying that the alternative retail electric supplier owned or operated one or more electric generating facilities that generates renewable energy resources and the facilities generate one renewable energy credit for each megawatthour of energy produced from the facility. Provides that a distributed renewable energy generation device or a community renewable generation project shall be considered owned or operated by the entity with a contractual right to any renewable energy credits generated. Provides that the Illinois Commerce Commission shall maintain the confidentiality of all facility-specific information, whether or not requested by an alternative retail electric supplier. Effective immediately or on the date specified provisions of Public Act 99-906 take effect, whichever is later.. </v>
      </c>
    </row>
    <row r="2379" ht="15.75" customHeight="1">
      <c r="A2379" s="2" t="s">
        <v>6660</v>
      </c>
      <c r="B2379" s="2" t="s">
        <v>6530</v>
      </c>
      <c r="C2379" s="2" t="s">
        <v>6531</v>
      </c>
      <c r="D2379" s="2" t="s">
        <v>6468</v>
      </c>
      <c r="E2379" s="2" t="s">
        <v>6469</v>
      </c>
      <c r="F2379" s="2" t="s">
        <v>6723</v>
      </c>
      <c r="G2379" s="2" t="s">
        <v>407</v>
      </c>
      <c r="I2379" s="2">
        <v>3.0</v>
      </c>
      <c r="J2379" s="2" t="s">
        <v>6471</v>
      </c>
      <c r="K2379" s="2" t="s">
        <v>6662</v>
      </c>
      <c r="M2379" s="2" t="s">
        <v>6697</v>
      </c>
      <c r="N2379" s="2" t="s">
        <v>6698</v>
      </c>
      <c r="O2379" s="2" t="s">
        <v>39</v>
      </c>
      <c r="P2379" s="2"/>
      <c r="Q2379" s="2" t="str">
        <f t="shared" si="16"/>
        <v>Bill Title: UTIL-REMOVE BAN-NUCL CONST, Bill Description: Amends the Public Utilities Act. Deletes language that provides that no construction shall commence on any new nuclear power plant to be located within the State, and no certificate of public convenience and necessity or other authorization shall be issued therefor by the Illinois Commerce Commission, until the Director of the Illinois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Deletes the definition of "high level nuclear waste". Effective immediately.. </v>
      </c>
      <c r="S2379" s="2" t="s">
        <v>44</v>
      </c>
    </row>
    <row r="2380" ht="15.75" customHeight="1">
      <c r="A2380" s="2" t="s">
        <v>6660</v>
      </c>
      <c r="B2380" s="2" t="s">
        <v>6530</v>
      </c>
      <c r="C2380" s="2" t="s">
        <v>6531</v>
      </c>
      <c r="D2380" s="2" t="s">
        <v>6468</v>
      </c>
      <c r="E2380" s="2" t="s">
        <v>6469</v>
      </c>
      <c r="F2380" s="2" t="s">
        <v>6724</v>
      </c>
      <c r="G2380" s="2" t="s">
        <v>407</v>
      </c>
      <c r="I2380" s="2">
        <v>3.0</v>
      </c>
      <c r="J2380" s="2" t="s">
        <v>6471</v>
      </c>
      <c r="K2380" s="2" t="s">
        <v>6662</v>
      </c>
      <c r="M2380" s="2" t="s">
        <v>6725</v>
      </c>
      <c r="N2380" s="2" t="s">
        <v>6726</v>
      </c>
      <c r="O2380" s="2" t="s">
        <v>39</v>
      </c>
      <c r="P2380" s="2"/>
      <c r="Q2380" s="2" t="str">
        <f t="shared" si="16"/>
        <v>Bill Title: NUCLEAR POWER-SAFETY MEASURES, Bill Description: Amends the Public Utilities Act. Provides that no construction shall commence on any new commercial scale nuclear power plants (rather than new nuclear power plants) that are to be located in the State, and no certificate of public convenience and necessity or other authorization shall be issued therefor by the Commission unless the Director of the Illinois Environmental Protection Agency finds that the United States Government, through its authorized agency, has identified and approved a demonstrable technology or means for the disposal of high level nuclear waste, or until such construction has been specifically approved by a statute enacted by the General Assembly. Provides that the Illinois Commerce Commission may issue a certificate of public convenience and necessity and provide any other authorizations necessary to allow operating nuclear power plants to install pilot-scale projects and technologies designed to reduce waste and increase safety and having an output not exceeding 160 megawatts. Effective immediately.. </v>
      </c>
      <c r="S2380" s="2" t="s">
        <v>65</v>
      </c>
    </row>
    <row r="2381" ht="15.75" customHeight="1">
      <c r="A2381" s="2" t="s">
        <v>6727</v>
      </c>
      <c r="B2381" s="2" t="s">
        <v>6466</v>
      </c>
      <c r="C2381" s="2" t="s">
        <v>6467</v>
      </c>
      <c r="D2381" s="2" t="s">
        <v>6468</v>
      </c>
      <c r="E2381" s="2" t="s">
        <v>6469</v>
      </c>
      <c r="F2381" s="2" t="s">
        <v>6728</v>
      </c>
      <c r="G2381" s="2" t="s">
        <v>407</v>
      </c>
      <c r="I2381" s="2">
        <v>47.0</v>
      </c>
      <c r="J2381" s="2" t="s">
        <v>6471</v>
      </c>
      <c r="K2381" s="2" t="s">
        <v>6729</v>
      </c>
      <c r="L2381" s="2" t="s">
        <v>6730</v>
      </c>
      <c r="M2381" s="2" t="s">
        <v>6731</v>
      </c>
      <c r="N2381" s="2" t="s">
        <v>6732</v>
      </c>
      <c r="O2381" s="2" t="s">
        <v>143</v>
      </c>
      <c r="P2381" s="2" t="str">
        <f t="shared" ref="P2381:P2392" si="17">SUBSTITUTE(O2381, "ncsl_database__energy_legislation_tracking_database__ncsl_topic__", "")</f>
        <v>energy_efficiency</v>
      </c>
      <c r="Q2381" s="2" t="str">
        <f t="shared" si="16"/>
        <v>Bill Title: WEATHERIZATION-FED COMPLIANCE, Bill Description: Amends the Urban Weatherization Initiative Act. Provides that the efforts of the Urban Weatherization Initiative shall be coordinated with federal weatherization programs. Requires the Department of Commerce and Economic Opportunity to administer the Initiative so as to qualify for federal grant or matching programs. Provides the salary of employees hired under the Initiative in accordance with the hourly wages associated with the federal prevailing wage rates for weatherization workers. Provides that the maximum per unit expenditure is limited to $10,000 (currently $6,500) and that a grant recipient may not be awarded grants totaling more than $2,000,000 (currently $500,000) per fiscal year. Provides that 2 voting members of the Weatherization Initiative Board must have experience in residential weatherization or energy efficiency and that one voting member must have experience in workforce development. Requires the Board's annual report to be filed by May 31 (instead of December 31).. </v>
      </c>
    </row>
    <row r="2382" ht="15.75" customHeight="1">
      <c r="A2382" s="2" t="s">
        <v>6727</v>
      </c>
      <c r="B2382" s="2" t="s">
        <v>6466</v>
      </c>
      <c r="C2382" s="2" t="s">
        <v>6467</v>
      </c>
      <c r="D2382" s="2" t="s">
        <v>6468</v>
      </c>
      <c r="E2382" s="2" t="s">
        <v>6469</v>
      </c>
      <c r="F2382" s="2" t="s">
        <v>6733</v>
      </c>
      <c r="G2382" s="2" t="s">
        <v>407</v>
      </c>
      <c r="I2382" s="2">
        <v>34.0</v>
      </c>
      <c r="J2382" s="2" t="s">
        <v>6471</v>
      </c>
      <c r="K2382" s="2" t="s">
        <v>6729</v>
      </c>
      <c r="M2382" s="2" t="s">
        <v>6734</v>
      </c>
      <c r="N2382" s="2" t="s">
        <v>6735</v>
      </c>
      <c r="O2382" s="2" t="s">
        <v>6736</v>
      </c>
      <c r="P2382" s="2" t="str">
        <f t="shared" si="17"/>
        <v>financing_energy_efficiency_and_renewable_energy; ncsl_database__economic_mobility_database__ncsl_topic__tax_credits_and_deductions</v>
      </c>
      <c r="Q2382" s="2" t="str">
        <f t="shared" si="16"/>
        <v>Bill Title: INC TAX-RIVER EDGE CREDIT, Bill Description: Amends the Economic Development for a Growing Economy Tax Credit Act. Provides that certain startup taxpayers are eligible to elect to claim the Credit against their obligation to pay over withholding taxes. Amends the Economic Development for a Growing Economy Tax Credit Act and the River Edge Redevelopment Zone Act. Makes changes to the definition of "underserved area". Amends the Illinois Income Tax Act and the Film Production Services Tax Credit Act of 2008. Provides that, if a film production credit is transferred by the taxpayer, then the transferor taxpayer shall pay to the Department of Commerce and Economic Opportunity a specified percentage of the amount transferred, which shall be deposited into the Illinois Production Workforce Development Fund. Provides that the term "Illinois labor expenditures" includes wages paid to nonresidents, subject to certain limitations. Makes changes concerning the earned income tax credit in the Illinois Income Tax Act. Creates certain income tax and property tax rebates. Amends the State Finance Act to create various special funds. Provides for transfers from the General Revenue Fund to certain other funds. Amends the Live Theater Production Tax Credit Act. Provides that, for the State fiscal year ending on July 1, 2023, the amount of tax credits awarded under the Act shall not exceed $4,000,000 (currently, $2,000,000); however, credits awarded for that fiscal year in excess of $2,000,000 must be awarded to applicants with Illinois production spending of not less than $2,500,000. Amends the Use Tax Act, the Service Use Tax Act, the Service Occupation Tax Act, and the Retailers' Occupation Tax Act. Makes changes concerning biodiesel. Provides that, beginning on July 1, 2022 and until July 1, 2023, the rate of tax on certain food products shall be 0% (currently, 1%). Provides that the credit for coal and aggregate exploration, mining, off-highway hauling, processing, maintenance, and reclamation equipment sunsets on July 1, 2028 (currently July 1, 2023). Creates a tax holiday for certain school supplies and clothing. Creates an exemption for breast pumps and breast pump kits. Amends the Illinois Income Tax Act. Creates an income tax credit for any individual or entity that operates an agritourism operation in the State during the taxable year. Makes changes concerning the credit for instructional supplies. Extends the income tax credit for certain hospitals through taxable years ending on or before December 31, 2027 (currently, December 31, 2022). Creates a withholding tax credit for organ donations. Amends the Motor Fuel Tax Tax Law. Suspends the rate adjustment calculated based on the percentage change in the Consumer Price Index until January 1, 2023 (currently, the adjustment occurs on July 1, 2022). Requires retailers to post certain notices of the suspension of the inflation adjustment in a prominently visible place on each retail dispensing device. Amends the Reimagining Electric Vehicles in Illinois Act. Provides that battery recycling and reuse manufacturers and battery raw materials refining service providers are also eligible for incentives under the Act. Provides that manufacturers of advanced battery components are also considered electric vehicle component parts manufacturers. For an applicant that is required to create full-time employee jobs, provides that the wages are based on wages paid to full-time employees in a similar position within an occupational group in the county where the project is located. Amends the Parking Excise Tax Act. Makes changes concerning booking intermediaries. Amends the Unemployment Insurance Act. Makes changes concerning an individual's weekly benefit amount. Provides that a claims adjudicator may reconsider a determination, if the issue is whether or not an individual misstated earnings for any week beginning on or after March 15, 2020, at any time within 5 years after the last day of the week for which the determination is made. Provides that the State's account in the unemployment trust fund is authorized to receive appropriations of State funds from other State accounts to repay any advance or advances from the United States Secretary of Labor. Makes other changes. Effective immediately, except that provisions concerning the Parking Excise Tax take effect on July 1, 2023.. </v>
      </c>
    </row>
    <row r="2383" ht="15.75" customHeight="1">
      <c r="A2383" s="2" t="s">
        <v>6727</v>
      </c>
      <c r="B2383" s="2" t="s">
        <v>6466</v>
      </c>
      <c r="C2383" s="2" t="s">
        <v>6467</v>
      </c>
      <c r="D2383" s="2" t="s">
        <v>6468</v>
      </c>
      <c r="E2383" s="2" t="s">
        <v>6469</v>
      </c>
      <c r="F2383" s="2" t="s">
        <v>6737</v>
      </c>
      <c r="G2383" s="2" t="s">
        <v>407</v>
      </c>
      <c r="I2383" s="2">
        <v>28.0</v>
      </c>
      <c r="J2383" s="2" t="s">
        <v>6471</v>
      </c>
      <c r="K2383" s="2" t="s">
        <v>6729</v>
      </c>
      <c r="M2383" s="2" t="s">
        <v>6490</v>
      </c>
      <c r="N2383" s="2" t="s">
        <v>6738</v>
      </c>
      <c r="O2383" s="2" t="s">
        <v>29</v>
      </c>
      <c r="P2383" s="2" t="str">
        <f t="shared" si="17"/>
        <v>nuclear_energy_facilities</v>
      </c>
      <c r="Q2383" s="2" t="str">
        <f t="shared" si="16"/>
        <v>Bill Title: SAFETY-TECH, Bill Description: Amends the Illinois Nuclear Facility Safety Act. Makes a technical change in a Section on legislative findings.. </v>
      </c>
    </row>
    <row r="2384" ht="15.75" customHeight="1">
      <c r="A2384" s="2" t="s">
        <v>6727</v>
      </c>
      <c r="B2384" s="2" t="s">
        <v>6466</v>
      </c>
      <c r="C2384" s="2" t="s">
        <v>6467</v>
      </c>
      <c r="D2384" s="2" t="s">
        <v>6468</v>
      </c>
      <c r="E2384" s="2" t="s">
        <v>6469</v>
      </c>
      <c r="F2384" s="2" t="s">
        <v>6739</v>
      </c>
      <c r="G2384" s="2" t="s">
        <v>407</v>
      </c>
      <c r="I2384" s="2">
        <v>19.0</v>
      </c>
      <c r="J2384" s="2" t="s">
        <v>6471</v>
      </c>
      <c r="K2384" s="2" t="s">
        <v>6729</v>
      </c>
      <c r="M2384" s="2" t="s">
        <v>6740</v>
      </c>
      <c r="N2384" s="2" t="s">
        <v>6741</v>
      </c>
      <c r="O2384" s="2" t="s">
        <v>208</v>
      </c>
      <c r="P2384" s="2" t="str">
        <f t="shared" si="17"/>
        <v>energy_efficiency; financing_energy_efficiency_and_renewable_energy; renewable_energy</v>
      </c>
      <c r="Q2384" s="2" t="str">
        <f t="shared" si="16"/>
        <v>Bill Title: SPECIAL SERVICE AREA TAX LAW, Bill Description: Amends the Special Service Area Tax Law in the Property Tax Code. Provides that the corporate authorities of a county or a municipality may establish a green special service area. Provides that those green special service areas shall include only property for which each owner of record has executed a contract or agreement with the county or municipality consenting to the inclusion of the property within the green special service area. Provides that counties and municipalities may levy property taxes in connection with green special service areas. Provides that counties and municipalities may issue bonds in connection with green special service areas and may sell, assign, or pledge those bonds to the Illinois Finance Authority. Amends the Counties Code and the Illinois Municipal Code to provide that each county or municipality shall have the power and authority to engage in specified activities that relate to green special service areas. Amends the Illinois Finance Authority Act. Provides that the Illinois Finance Authority has the power to purchase special service area bonds and to accept assignments or pledges, or both, of special service area bonds or agreements relating to green special service area projects. Effective immediately.. </v>
      </c>
      <c r="S2384" s="2" t="s">
        <v>145</v>
      </c>
    </row>
    <row r="2385" ht="15.75" customHeight="1">
      <c r="A2385" s="2" t="s">
        <v>6727</v>
      </c>
      <c r="B2385" s="2" t="s">
        <v>6466</v>
      </c>
      <c r="C2385" s="2" t="s">
        <v>6467</v>
      </c>
      <c r="D2385" s="2" t="s">
        <v>6468</v>
      </c>
      <c r="E2385" s="2" t="s">
        <v>6469</v>
      </c>
      <c r="F2385" s="2" t="s">
        <v>6742</v>
      </c>
      <c r="G2385" s="2" t="s">
        <v>407</v>
      </c>
      <c r="I2385" s="2">
        <v>12.0</v>
      </c>
      <c r="J2385" s="2" t="s">
        <v>6471</v>
      </c>
      <c r="K2385" s="2" t="s">
        <v>6729</v>
      </c>
      <c r="M2385" s="2" t="s">
        <v>6743</v>
      </c>
      <c r="N2385" s="2" t="s">
        <v>6744</v>
      </c>
      <c r="O2385" s="2" t="s">
        <v>112</v>
      </c>
      <c r="P2385" s="2" t="str">
        <f t="shared" si="17"/>
        <v>energy_security_and_critical_infrastructure</v>
      </c>
      <c r="Q2385" s="2" t="str">
        <f t="shared" si="16"/>
        <v>Bill Title: BUILDING FEES AFTER DISASTER, Bill Description: Amends the Counties Code, Township Code, and Illinois Municipal Code. Provides that the governing body of a county, township, or municipality may waive any fees or costs associated with a permit, inspection, or certification of occupancy required by law for construction, reconstruction, alteration, repair, movement to another site, removal, or demolition of a manufactured home, building, dwelling, or structure, either commercial or residential, damaged as a result of a disaster, emergency, weather event, or for any reason deemed warranted in the interests of public safety, welfare, and recovery of the community by the governing body of the county, township, or municipality. Defines "disaster". Effective immediately.. </v>
      </c>
    </row>
    <row r="2386" ht="15.75" customHeight="1">
      <c r="A2386" s="2" t="s">
        <v>6727</v>
      </c>
      <c r="B2386" s="2" t="s">
        <v>6466</v>
      </c>
      <c r="C2386" s="2" t="s">
        <v>6467</v>
      </c>
      <c r="D2386" s="2" t="s">
        <v>6468</v>
      </c>
      <c r="E2386" s="2" t="s">
        <v>6469</v>
      </c>
      <c r="F2386" s="2" t="s">
        <v>6745</v>
      </c>
      <c r="G2386" s="2" t="s">
        <v>407</v>
      </c>
      <c r="I2386" s="2">
        <v>10.0</v>
      </c>
      <c r="J2386" s="2" t="s">
        <v>6471</v>
      </c>
      <c r="K2386" s="2" t="s">
        <v>6729</v>
      </c>
      <c r="M2386" s="2" t="s">
        <v>6746</v>
      </c>
      <c r="N2386" s="2" t="s">
        <v>6747</v>
      </c>
      <c r="O2386" s="2" t="s">
        <v>6748</v>
      </c>
      <c r="P2386" s="2" t="str">
        <f t="shared" si="17"/>
        <v>climate_change_emissions_reduction; energy_efficiency_building_codes_and_standards; financing_energy_efficiency_and_renewable_energy</v>
      </c>
      <c r="Q2386" s="2" t="str">
        <f t="shared" si="16"/>
        <v>Bill Title: BRIMPA-DATA CENTER INVESTMENT, Bill Description: Reinserts the provisions of the introduced bill with changes. Extends the use of the South Suburban Brownfields Redevelopment Fund to 2026 (rather than 2031). Removes changes made to the New Markets Development Program Act concerning qualified equity investments and examination and rulemaking requirements. Makes conforming changes. Effective immediately.. </v>
      </c>
      <c r="S2386" s="2" t="s">
        <v>260</v>
      </c>
    </row>
    <row r="2387" ht="15.75" customHeight="1">
      <c r="A2387" s="2" t="s">
        <v>6727</v>
      </c>
      <c r="B2387" s="2" t="s">
        <v>6466</v>
      </c>
      <c r="C2387" s="2" t="s">
        <v>6467</v>
      </c>
      <c r="D2387" s="2" t="s">
        <v>6468</v>
      </c>
      <c r="E2387" s="2" t="s">
        <v>6469</v>
      </c>
      <c r="F2387" s="2" t="s">
        <v>6749</v>
      </c>
      <c r="G2387" s="2" t="s">
        <v>407</v>
      </c>
      <c r="I2387" s="2">
        <v>7.0</v>
      </c>
      <c r="J2387" s="2" t="s">
        <v>6471</v>
      </c>
      <c r="K2387" s="2" t="s">
        <v>6729</v>
      </c>
      <c r="M2387" s="2" t="s">
        <v>6750</v>
      </c>
      <c r="N2387" s="2" t="s">
        <v>6751</v>
      </c>
      <c r="O2387" s="2" t="s">
        <v>208</v>
      </c>
      <c r="P2387" s="2" t="str">
        <f t="shared" si="17"/>
        <v>energy_efficiency; financing_energy_efficiency_and_renewable_energy; renewable_energy</v>
      </c>
      <c r="Q2387" s="2" t="str">
        <f t="shared" si="16"/>
        <v>Bill Title: PUB UTIL-ENERGY EFFICIENCY, Bill Description: Amends the Illinois Power Agency Act. Includes references to the reduction of thermal load in the definitions of "energy efficiency" and "renewable energy resources". Makes corresponding changes to the definition of "Energy Efficiency Project" in the Illinois Finance Authority Act. Effective immediately.. </v>
      </c>
    </row>
    <row r="2388" ht="15.75" customHeight="1">
      <c r="A2388" s="2" t="s">
        <v>6727</v>
      </c>
      <c r="B2388" s="2" t="s">
        <v>6466</v>
      </c>
      <c r="C2388" s="2" t="s">
        <v>6467</v>
      </c>
      <c r="D2388" s="2" t="s">
        <v>6468</v>
      </c>
      <c r="E2388" s="2" t="s">
        <v>6469</v>
      </c>
      <c r="F2388" s="2" t="s">
        <v>6752</v>
      </c>
      <c r="G2388" s="2" t="s">
        <v>407</v>
      </c>
      <c r="I2388" s="2">
        <v>5.0</v>
      </c>
      <c r="J2388" s="2" t="s">
        <v>6471</v>
      </c>
      <c r="K2388" s="2" t="s">
        <v>6729</v>
      </c>
      <c r="M2388" s="2" t="s">
        <v>6753</v>
      </c>
      <c r="N2388" s="2" t="s">
        <v>6754</v>
      </c>
      <c r="O2388" s="2" t="s">
        <v>35</v>
      </c>
      <c r="P2388" s="2" t="str">
        <f t="shared" si="17"/>
        <v>renewable_energy</v>
      </c>
      <c r="Q2388" s="2" t="str">
        <f t="shared" si="16"/>
        <v>Bill Title: NORTH SHORE WATER RECLAMATION, Bill Description: Amends the North Shore Sanitary District Act. Changes the title of the Act from the North Shore Sanitary District Act to the North Shore Water Reclamation District Act. Provides that the board of the sanity district may increase the pay of the president and the other members. Provides that the board may enact ordinances regarding rates or charges for the treatment and disposal of sewage and surface or ground water. Allows the board to impose civil fines, liens, and declare a nuisance regarding unlawful discharge of waste into the sewerage system or any sewer tributary. Provides that the sanitary district may sell, dispose of, or otherwise expend recovered resources and renewable energy resources and may construct, maintain, finance, and operate facilities necessary for this purpose. Further provides that the sanitary district may capture recovered resources and produce renewable energy resources from materials previously discarded. Amends the Special Assessment Supplemental Bond and Procedures Act, the Sanitary District Act of 1917, and the Eminent Domain Act making conforming changes. Effective immediately.. </v>
      </c>
    </row>
    <row r="2389" ht="15.75" customHeight="1">
      <c r="A2389" s="2" t="s">
        <v>6727</v>
      </c>
      <c r="B2389" s="2" t="s">
        <v>6466</v>
      </c>
      <c r="C2389" s="2" t="s">
        <v>6467</v>
      </c>
      <c r="D2389" s="2" t="s">
        <v>6468</v>
      </c>
      <c r="E2389" s="2" t="s">
        <v>6469</v>
      </c>
      <c r="F2389" s="2" t="s">
        <v>6755</v>
      </c>
      <c r="G2389" s="2" t="s">
        <v>407</v>
      </c>
      <c r="I2389" s="2">
        <v>5.0</v>
      </c>
      <c r="J2389" s="2" t="s">
        <v>6471</v>
      </c>
      <c r="K2389" s="2" t="s">
        <v>6729</v>
      </c>
      <c r="M2389" s="2" t="s">
        <v>6756</v>
      </c>
      <c r="N2389" s="2" t="s">
        <v>6757</v>
      </c>
      <c r="O2389" s="2" t="s">
        <v>89</v>
      </c>
      <c r="P2389" s="2" t="str">
        <f t="shared" si="17"/>
        <v>transportation; transportation_alt_fuel/hybrid</v>
      </c>
      <c r="Q2389" s="2" t="str">
        <f t="shared" si="16"/>
        <v>Bill Title: ICC-REPORT-ELEC VEHICLES, Bill Description: Amends the Public Utilities Act. Requires the Illinois Commerce Commission to conduct at least one workshop and issue a report concerning whether the development, construction, and installation of new publicly-accessible electric vehicle charging stations would increase utilization of electric vehicles by the citizens of this State. Provides for repeal of the provisions on January 1, 2021. Effective immediately.. </v>
      </c>
      <c r="S2389" s="2" t="s">
        <v>79</v>
      </c>
    </row>
    <row r="2390" ht="15.75" customHeight="1">
      <c r="A2390" s="2" t="s">
        <v>6727</v>
      </c>
      <c r="B2390" s="2" t="s">
        <v>6466</v>
      </c>
      <c r="C2390" s="2" t="s">
        <v>6467</v>
      </c>
      <c r="D2390" s="2" t="s">
        <v>6468</v>
      </c>
      <c r="E2390" s="2" t="s">
        <v>6469</v>
      </c>
      <c r="F2390" s="2" t="s">
        <v>6758</v>
      </c>
      <c r="G2390" s="2" t="s">
        <v>407</v>
      </c>
      <c r="I2390" s="2">
        <v>4.0</v>
      </c>
      <c r="J2390" s="2" t="s">
        <v>6471</v>
      </c>
      <c r="K2390" s="2" t="s">
        <v>6729</v>
      </c>
      <c r="M2390" s="2" t="s">
        <v>6759</v>
      </c>
      <c r="N2390" s="2" t="s">
        <v>6760</v>
      </c>
      <c r="O2390" s="2" t="s">
        <v>4307</v>
      </c>
      <c r="P2390" s="2" t="str">
        <f t="shared" si="17"/>
        <v>energy_efficiency; green_jobs; renewable_energy</v>
      </c>
      <c r="Q2390" s="2" t="str">
        <f t="shared" si="16"/>
        <v>Bill Title: JOB CREATION-FINANCE, Bill Description: Creates the Jobs Creation Finance Act. Provides that municipalities may designate job creation areas. Provides that businesses that undertake job creation projects in those designated areas are eligible for certain tax incentives. Provides that municipalities may issue bonds in connection with those projects. Contains provisions concerning public hearings. Contains numerous other provisions. Effective immediately.. </v>
      </c>
      <c r="S2390" s="2" t="s">
        <v>260</v>
      </c>
    </row>
    <row r="2391" ht="15.75" customHeight="1">
      <c r="A2391" s="2" t="s">
        <v>6727</v>
      </c>
      <c r="B2391" s="2" t="s">
        <v>6466</v>
      </c>
      <c r="C2391" s="2" t="s">
        <v>6467</v>
      </c>
      <c r="D2391" s="2" t="s">
        <v>6468</v>
      </c>
      <c r="E2391" s="2" t="s">
        <v>6469</v>
      </c>
      <c r="F2391" s="2" t="s">
        <v>6761</v>
      </c>
      <c r="G2391" s="2" t="s">
        <v>407</v>
      </c>
      <c r="I2391" s="2">
        <v>4.0</v>
      </c>
      <c r="J2391" s="2" t="s">
        <v>6471</v>
      </c>
      <c r="K2391" s="2" t="s">
        <v>6729</v>
      </c>
      <c r="M2391" s="2" t="s">
        <v>6762</v>
      </c>
      <c r="N2391" s="2" t="s">
        <v>6763</v>
      </c>
      <c r="O2391" s="2" t="s">
        <v>51</v>
      </c>
      <c r="P2391" s="2" t="str">
        <f t="shared" si="17"/>
        <v>renewable_energy; utility_regulation</v>
      </c>
      <c r="Q2391" s="2" t="str">
        <f t="shared" si="16"/>
        <v>Bill Title: UTILITIES-SUPPLIER DIVERSITY, Bill Description: Amends the Public Utilities Act. Provides that any supplier of energy that generates more than 500 kilowatt hours of electricity annually within the State (rather than any supplier of energy within the State) and all companies that develop, build, install, or maintain a renewable energy project with total annual revenues over $15,000,000 shall submit an annual report on all procurement goals and actual spending for female-owned, minority-owned, veteran-owned, and small business enterprises in the previous calendar year. Deletes language that exempts specified wind energy and solar energy from having to submit an annual report. Provides that each participating company in its annual report shall include an explanation of the plan for the next year to increase participation, including a buying plan for the specific goods and services the company intends to buy in the next 6 to 18 months, including any procurement codes used by the company, to assist entrepreneurs and diverse companies to understand upcoming opportunities to work with the company submitting the buying plan.. </v>
      </c>
      <c r="S2391" s="2" t="s">
        <v>65</v>
      </c>
    </row>
    <row r="2392" ht="15.75" customHeight="1">
      <c r="A2392" s="2" t="s">
        <v>6727</v>
      </c>
      <c r="B2392" s="2" t="s">
        <v>6466</v>
      </c>
      <c r="C2392" s="2" t="s">
        <v>6467</v>
      </c>
      <c r="D2392" s="2" t="s">
        <v>6468</v>
      </c>
      <c r="E2392" s="2" t="s">
        <v>6469</v>
      </c>
      <c r="F2392" s="2" t="s">
        <v>6764</v>
      </c>
      <c r="G2392" s="2" t="s">
        <v>407</v>
      </c>
      <c r="I2392" s="2">
        <v>2.0</v>
      </c>
      <c r="J2392" s="2" t="s">
        <v>6471</v>
      </c>
      <c r="K2392" s="2" t="s">
        <v>6729</v>
      </c>
      <c r="M2392" s="2" t="s">
        <v>6765</v>
      </c>
      <c r="N2392" s="2" t="s">
        <v>6766</v>
      </c>
      <c r="O2392" s="2" t="s">
        <v>290</v>
      </c>
      <c r="P2392" s="2" t="str">
        <f t="shared" si="17"/>
        <v>energy_efficiency; energy_efficiency_building_codes_and_standards</v>
      </c>
      <c r="Q2392" s="2" t="str">
        <f t="shared" si="16"/>
        <v>Bill Title: REPEALS IL BUILDING COMMISSI, Bill Description: Repeals the Illinois Building Commission Act. Abolishes the Illinois Building Commission. Amends the Capital Development Board Act. Transfers the Illinois Building Commission's function of identifying local building codes to the Capital Development Board. Amends the Energy Efficient Building Act, the Counties Code, the Illinois Municipal Code, and the Hospital Licensing Act to make conforming changes. Effective immediately.. </v>
      </c>
      <c r="S2392" s="2" t="s">
        <v>287</v>
      </c>
    </row>
    <row r="2393" ht="15.75" customHeight="1">
      <c r="A2393" s="2" t="s">
        <v>6767</v>
      </c>
      <c r="B2393" s="2" t="s">
        <v>6530</v>
      </c>
      <c r="C2393" s="2" t="s">
        <v>6531</v>
      </c>
      <c r="D2393" s="2" t="s">
        <v>6468</v>
      </c>
      <c r="E2393" s="2" t="s">
        <v>6469</v>
      </c>
      <c r="F2393" s="2" t="s">
        <v>6768</v>
      </c>
      <c r="G2393" s="2" t="s">
        <v>407</v>
      </c>
      <c r="I2393" s="2">
        <v>18.0</v>
      </c>
      <c r="J2393" s="2" t="s">
        <v>6471</v>
      </c>
      <c r="K2393" s="2" t="s">
        <v>6769</v>
      </c>
      <c r="M2393" s="2" t="s">
        <v>6770</v>
      </c>
      <c r="N2393" s="2" t="s">
        <v>6771</v>
      </c>
      <c r="O2393" s="2" t="s">
        <v>6772</v>
      </c>
      <c r="P2393" s="2"/>
      <c r="Q2393" s="2" t="str">
        <f t="shared" si="16"/>
        <v>Bill Title: UTILITIES-ELECTRIC SERVICE, Bill Description: Amends the Electric Service Customer Choice and Rate Relief Law Of 1997 of the Public Utilities Act. Provides that the Illinois Commerce Commission shall grant the application for a certificate of service authority if it finds, among other findings, that the applicant discloses any formal complaints that seek a binding determination from a state or federal regulatory body and verifies that a complaint should not be a basis for denying the certificate of service authority. Provides that the Illinois Commerce Commission shall conduct at least one compliance education training meeting annually for certain alternative retail electric suppliers to discuss regulatory requirements, complaint statistics, and other information determined necessary by the Commission. Effective immediately.. </v>
      </c>
      <c r="S2393" s="2" t="s">
        <v>65</v>
      </c>
    </row>
    <row r="2394" ht="15.75" customHeight="1">
      <c r="A2394" s="2" t="s">
        <v>6767</v>
      </c>
      <c r="B2394" s="2" t="s">
        <v>6530</v>
      </c>
      <c r="C2394" s="2" t="s">
        <v>6531</v>
      </c>
      <c r="D2394" s="2" t="s">
        <v>6468</v>
      </c>
      <c r="E2394" s="2" t="s">
        <v>6469</v>
      </c>
      <c r="F2394" s="2" t="s">
        <v>6773</v>
      </c>
      <c r="G2394" s="2" t="s">
        <v>407</v>
      </c>
      <c r="I2394" s="2">
        <v>14.0</v>
      </c>
      <c r="J2394" s="2" t="s">
        <v>6471</v>
      </c>
      <c r="K2394" s="2" t="s">
        <v>6769</v>
      </c>
      <c r="M2394" s="2" t="s">
        <v>6774</v>
      </c>
      <c r="N2394" s="2" t="s">
        <v>6775</v>
      </c>
      <c r="O2394" s="2" t="s">
        <v>6776</v>
      </c>
      <c r="P2394" s="2"/>
      <c r="Q2394" s="2" t="str">
        <f t="shared" si="16"/>
        <v>Bill Title: NURSING HOME CARE-TRANSFER, Bill Description: Amends the Electric Vehicle Act. Provides that the Illinois Power Agency must require that any grant or rebate applicant comply with the requirements of the Prevailing Wage Act (rather than may not award rebates or grants to an organization or company that does not pay the prevailing wage) for any installation of a charging station for which it seeks a rebate or grant. Amends the Illinois Enterprise Zone Act. Provides that records made by each contractor and subcontractor who is engaged in and executing a High Impact Business Construction jobs project must include information concerning worker's race and ethnicity and gender. Amends the Public Utilities Act. Removes a provision that exempts specified wind energy and solar energy suppliers from submitting an annual report on all procurement goals and actual spending for female-owned, minority-owned, veteran-owned, and small business enterprises in the previous calendar year. Amends the Energy Assistance Act. Resolves a conflict in Public Acts 102-16 and 102-176 regarding the starting date for the assessment of a monthly Energy Assistance Charge. Provides that the incremental change to specified charges shall not be applicable to utilities serving less than 100,000 customers (rather than 25,000 customers) in Illinois on January 1, 2021. Amends the Prevailing Wage Act. Changes the definition of "public works" to include construction of a new utility-scale solar power facility by a business designated as a High Impact Business under the Illinois Enterprise Zone Act, electric vehicle charging station projects financed pursuant to the Electric Vehicle Act, and renewable energy projects required to pay the prevailing wage pursuant to the Illinois Power Agency Act. Makes other changes. Effective immediately.. </v>
      </c>
    </row>
    <row r="2395" ht="15.75" customHeight="1">
      <c r="A2395" s="2" t="s">
        <v>6767</v>
      </c>
      <c r="B2395" s="2" t="s">
        <v>6530</v>
      </c>
      <c r="C2395" s="2" t="s">
        <v>6531</v>
      </c>
      <c r="D2395" s="2" t="s">
        <v>6468</v>
      </c>
      <c r="E2395" s="2" t="s">
        <v>6469</v>
      </c>
      <c r="F2395" s="2" t="s">
        <v>6777</v>
      </c>
      <c r="G2395" s="2" t="s">
        <v>407</v>
      </c>
      <c r="I2395" s="2">
        <v>11.0</v>
      </c>
      <c r="J2395" s="2" t="s">
        <v>6471</v>
      </c>
      <c r="K2395" s="2" t="s">
        <v>6769</v>
      </c>
      <c r="M2395" s="2" t="s">
        <v>6778</v>
      </c>
      <c r="N2395" s="2" t="s">
        <v>6779</v>
      </c>
      <c r="O2395" s="2" t="s">
        <v>6780</v>
      </c>
      <c r="P2395" s="2"/>
      <c r="Q2395" s="2" t="str">
        <f t="shared" si="16"/>
        <v>Bill Title: UTILITIES-ENERGY EFFICIENCY, Bill Description: Provides that the amendatory Act may be referred to as the Coal to Solar and Energy Storage Act. Amends the Illinois Power Agency Act, the State Finance Act, and the Public Utilities Act. Authorizes the procurement of renewable energy credits by electric utilities serving more than 300,000 retail customers as of January 1, 2019. Provides for the renewable energy credits to be related to new renewable energy resources installed at the site of electric generation that on January 1, 2019 burned coal as the primary fuel source. Provides for the Illinois Power Agency to manage the procurement of the credits. Establishes the requirements for eligibility for the credits. Requires the electric utilities to file a tariff for the billing and collection of a Coal to Solar and Energy Storage Initiative Charge on each kilowatthour of electricity delivered to its delivery services customers within its service territory at specified rates and to deposit a percentage of its collections in the Coal to Solar and Energy Storage Incentive and Plant Transition Fund. Establishes the Coal to Solar and Energy Storage Incentive and Plant Transition Fund as a special fund in the State treasury to provide transitional support funding to coal-fueled electric utilities participating in the utilization of the renewable energy credits. Effective immediately.. </v>
      </c>
      <c r="S2395" s="2" t="s">
        <v>44</v>
      </c>
    </row>
    <row r="2396" ht="15.75" customHeight="1">
      <c r="A2396" s="2" t="s">
        <v>6767</v>
      </c>
      <c r="B2396" s="2" t="s">
        <v>6530</v>
      </c>
      <c r="C2396" s="2" t="s">
        <v>6531</v>
      </c>
      <c r="D2396" s="2" t="s">
        <v>6468</v>
      </c>
      <c r="E2396" s="2" t="s">
        <v>6469</v>
      </c>
      <c r="F2396" s="2" t="s">
        <v>6781</v>
      </c>
      <c r="G2396" s="2" t="s">
        <v>407</v>
      </c>
      <c r="I2396" s="2">
        <v>8.0</v>
      </c>
      <c r="J2396" s="2" t="s">
        <v>6471</v>
      </c>
      <c r="K2396" s="2" t="s">
        <v>6769</v>
      </c>
      <c r="M2396" s="2" t="s">
        <v>6782</v>
      </c>
      <c r="N2396" s="2" t="s">
        <v>6783</v>
      </c>
      <c r="O2396" s="2" t="s">
        <v>2374</v>
      </c>
      <c r="P2396" s="2"/>
      <c r="Q2396" s="2" t="str">
        <f t="shared" si="16"/>
        <v>Bill Title: UTILITY-RETAIL MARKET DEVELOP, Bill Description: Amends the Retail Electric Competition Act of 2006 of the Public Utilities Act. Provides that any information in the report submitted by the Office of Retail Market Development on June 30 of each year involving price comparison between electric utilities, electric utilities providing service outside their service territories, or alternative retail electric suppliers shall also include the combined value of certain additional products and services offered by the competitive retail electricity market. Provides that the Illinois Commerce Commission may include other energy savings and marketing savings programs as they develop in the market.. </v>
      </c>
      <c r="S2396" s="2" t="s">
        <v>65</v>
      </c>
    </row>
    <row r="2397" ht="15.75" customHeight="1">
      <c r="A2397" s="2" t="s">
        <v>6767</v>
      </c>
      <c r="B2397" s="2" t="s">
        <v>6530</v>
      </c>
      <c r="C2397" s="2" t="s">
        <v>6531</v>
      </c>
      <c r="D2397" s="2" t="s">
        <v>6468</v>
      </c>
      <c r="E2397" s="2" t="s">
        <v>6469</v>
      </c>
      <c r="F2397" s="2" t="s">
        <v>6784</v>
      </c>
      <c r="G2397" s="2" t="s">
        <v>407</v>
      </c>
      <c r="I2397" s="2">
        <v>8.0</v>
      </c>
      <c r="J2397" s="2" t="s">
        <v>6471</v>
      </c>
      <c r="K2397" s="2" t="s">
        <v>6769</v>
      </c>
      <c r="M2397" s="2" t="s">
        <v>6785</v>
      </c>
      <c r="N2397" s="2" t="s">
        <v>6786</v>
      </c>
      <c r="O2397" s="2" t="s">
        <v>51</v>
      </c>
      <c r="P2397" s="2"/>
      <c r="Q2397" s="2" t="str">
        <f t="shared" si="16"/>
        <v>Bill Title: UTILITIES-CUSTOMER USAGE DATA, Bill Description: Amends the Public Utilities Act. Removes provisions requiring payment of reasonable fees for a customer, alternative retail electric supplier, or unit of local government to access specified information from an electric utility. Requires that each electric utility serving at least 100,000 customers that procures power to file a tariff with the Commission that modifies its current tariff to require all retail customer advanced metering infrastructure meter usage data used for electric power and energy supply service. Provides that the tariff shall provide for the utility to reconcile load serving entity wholesale settlement statements with any necessary regional transmission organization or independent system operator using actual customer meter data and also provide that such customer's validated interval meter usage data be provided the next calendar day for all retail customers enrolled with an alternative retail electric supplier according to the electric utility's records that have contractually authorized release of such data. Provides that an alternative retail electric supplier and its affiliates and contracted third parties shall use such interval meter usage data for the development, marketing, and provision of providing current and future products or services related to retail electric supply service. Amends the Consumer Fraud and Deceptive Business Practices Act. Provides that an alternative retail electric supplier shall not warrant or otherwise represent to an electric utility that the alternative retail electric supplier is authorized to access the interval data of a current or prospective residential or small commercial retail customer unless the alternative retail electric supplier has obtained authorization. Effective immediately.. </v>
      </c>
      <c r="S2397" s="2" t="s">
        <v>287</v>
      </c>
    </row>
    <row r="2398" ht="15.75" customHeight="1">
      <c r="A2398" s="2" t="s">
        <v>6767</v>
      </c>
      <c r="B2398" s="2" t="s">
        <v>6530</v>
      </c>
      <c r="C2398" s="2" t="s">
        <v>6531</v>
      </c>
      <c r="D2398" s="2" t="s">
        <v>6468</v>
      </c>
      <c r="E2398" s="2" t="s">
        <v>6469</v>
      </c>
      <c r="F2398" s="2" t="s">
        <v>6787</v>
      </c>
      <c r="G2398" s="2" t="s">
        <v>407</v>
      </c>
      <c r="I2398" s="2">
        <v>7.0</v>
      </c>
      <c r="J2398" s="2" t="s">
        <v>6471</v>
      </c>
      <c r="K2398" s="2" t="s">
        <v>6769</v>
      </c>
      <c r="M2398" s="2" t="s">
        <v>6788</v>
      </c>
      <c r="N2398" s="2" t="s">
        <v>6789</v>
      </c>
      <c r="O2398" s="2" t="s">
        <v>100</v>
      </c>
      <c r="P2398" s="2"/>
      <c r="Q2398" s="2" t="str">
        <f t="shared" si="16"/>
        <v>Bill Title: NATURAL GAS COMPETITION PLAN, Bill Description: Amends the Public Utilities Act. Creates a provision that provides that the Director of the Office of Retail Market Development shall conduct research, gather input, and develop and present a detailed plan designed to promote retail natural gas competition for residential and small commercial natural gas consumers. Provides that interested parties shall be given the opportunity to review the plan and provide written comments regarding the plan prior to its submission. Provides that to the extent the plan calls for Illinois Commerce Commission action, the Commission shall initiate any proceeding or proceedings called for in the final plan within 60 days after receipt of the final plan and complete those proceedings within 11 months after their initiation; nothing shall prevent the Commission from acting earlier to remove identified barriers to retail natural gas competition for residential and small commercial consumers. Effective immediately.. </v>
      </c>
      <c r="S2398" s="2" t="s">
        <v>44</v>
      </c>
    </row>
    <row r="2399" ht="15.75" customHeight="1">
      <c r="A2399" s="2" t="s">
        <v>6767</v>
      </c>
      <c r="B2399" s="2" t="s">
        <v>6530</v>
      </c>
      <c r="C2399" s="2" t="s">
        <v>6531</v>
      </c>
      <c r="D2399" s="2" t="s">
        <v>6468</v>
      </c>
      <c r="E2399" s="2" t="s">
        <v>6469</v>
      </c>
      <c r="F2399" s="2" t="s">
        <v>6790</v>
      </c>
      <c r="G2399" s="2" t="s">
        <v>407</v>
      </c>
      <c r="I2399" s="2">
        <v>6.0</v>
      </c>
      <c r="J2399" s="2" t="s">
        <v>6471</v>
      </c>
      <c r="K2399" s="2" t="s">
        <v>6769</v>
      </c>
      <c r="M2399" s="2" t="s">
        <v>6785</v>
      </c>
      <c r="N2399" s="2" t="s">
        <v>6786</v>
      </c>
      <c r="O2399" s="2" t="s">
        <v>51</v>
      </c>
      <c r="P2399" s="2"/>
      <c r="Q2399" s="2" t="str">
        <f t="shared" si="16"/>
        <v>Bill Title: UTILITIES-CUSTOMER USAGE DATA, Bill Description: Amends the Public Utilities Act. Removes provisions requiring payment of reasonable fees for a customer, alternative retail electric supplier, or unit of local government to access specified information from an electric utility. Requires that each electric utility serving at least 100,000 customers that procures power to file a tariff with the Commission that modifies its current tariff to require all retail customer advanced metering infrastructure meter usage data used for electric power and energy supply service. Provides that the tariff shall provide for the utility to reconcile load serving entity wholesale settlement statements with any necessary regional transmission organization or independent system operator using actual customer meter data and also provide that such customer's validated interval meter usage data be provided the next calendar day for all retail customers enrolled with an alternative retail electric supplier according to the electric utility's records that have contractually authorized release of such data. Provides that an alternative retail electric supplier and its affiliates and contracted third parties shall use such interval meter usage data for the development, marketing, and provision of providing current and future products or services related to retail electric supply service. Amends the Consumer Fraud and Deceptive Business Practices Act. Provides that an alternative retail electric supplier shall not warrant or otherwise represent to an electric utility that the alternative retail electric supplier is authorized to access the interval data of a current or prospective residential or small commercial retail customer unless the alternative retail electric supplier has obtained authorization. Effective immediately.. </v>
      </c>
      <c r="S2399" s="2" t="s">
        <v>287</v>
      </c>
    </row>
    <row r="2400" ht="15.75" customHeight="1">
      <c r="A2400" s="2" t="s">
        <v>6767</v>
      </c>
      <c r="B2400" s="2" t="s">
        <v>6530</v>
      </c>
      <c r="C2400" s="2" t="s">
        <v>6531</v>
      </c>
      <c r="D2400" s="2" t="s">
        <v>6468</v>
      </c>
      <c r="E2400" s="2" t="s">
        <v>6469</v>
      </c>
      <c r="F2400" s="2" t="s">
        <v>6791</v>
      </c>
      <c r="G2400" s="2" t="s">
        <v>407</v>
      </c>
      <c r="I2400" s="2">
        <v>5.0</v>
      </c>
      <c r="J2400" s="2" t="s">
        <v>6471</v>
      </c>
      <c r="K2400" s="2" t="s">
        <v>6769</v>
      </c>
      <c r="M2400" s="2" t="s">
        <v>6792</v>
      </c>
      <c r="N2400" s="2" t="s">
        <v>6793</v>
      </c>
      <c r="O2400" s="2" t="s">
        <v>51</v>
      </c>
      <c r="P2400" s="2"/>
      <c r="Q2400" s="2" t="str">
        <f t="shared" si="16"/>
        <v>Bill Title: UTILITIES-ALT RETAIL SUPPLIER, Bill Description: Amends the Public Utilities Act. In provisions concerning the certification of alternative retail suppliers, provides that the Illinois Commerce Commission shall consider the applicant's commitment of resources to the management of sales and marketing staff, through affirmative managerial policies, independent audits, technology, hands-on field monitoring, and training. In provisions concerning the obligations of alternative retail electric suppliers, provides that an alternative retail electric supplier shall maintain sufficient managerial resources and abilities to provide the service for which it has a certificate of service authority. Provides that an alternative retail electric supplier shall file with the Commission a notification of any material change to the information supplied in a certification application within 30 days after the material change.. </v>
      </c>
      <c r="S2400" s="2" t="s">
        <v>65</v>
      </c>
    </row>
    <row r="2401" ht="15.75" customHeight="1">
      <c r="A2401" s="2" t="s">
        <v>6767</v>
      </c>
      <c r="B2401" s="2" t="s">
        <v>6530</v>
      </c>
      <c r="C2401" s="2" t="s">
        <v>6531</v>
      </c>
      <c r="D2401" s="2" t="s">
        <v>6468</v>
      </c>
      <c r="E2401" s="2" t="s">
        <v>6469</v>
      </c>
      <c r="F2401" s="2" t="s">
        <v>6794</v>
      </c>
      <c r="G2401" s="2" t="s">
        <v>407</v>
      </c>
      <c r="I2401" s="2">
        <v>5.0</v>
      </c>
      <c r="J2401" s="2" t="s">
        <v>6471</v>
      </c>
      <c r="K2401" s="2" t="s">
        <v>6769</v>
      </c>
      <c r="M2401" s="2" t="s">
        <v>6795</v>
      </c>
      <c r="N2401" s="2" t="s">
        <v>6796</v>
      </c>
      <c r="O2401" s="2" t="s">
        <v>100</v>
      </c>
      <c r="P2401" s="2"/>
      <c r="Q2401" s="2" t="str">
        <f t="shared" si="16"/>
        <v>Bill Title: UTILITIES- SOLAR CUSTOMER, Bill Description: Amends the Public Utilities Act. Defines "solar customer" as any class of customer of an electric utility or an alternative retail electric supplier that uses a photovoltaic electric delivery system. Effective immediately.. </v>
      </c>
      <c r="S2401" s="2" t="s">
        <v>25</v>
      </c>
    </row>
    <row r="2402" ht="15.75" customHeight="1">
      <c r="A2402" s="2" t="s">
        <v>6767</v>
      </c>
      <c r="B2402" s="2" t="s">
        <v>6530</v>
      </c>
      <c r="C2402" s="2" t="s">
        <v>6531</v>
      </c>
      <c r="D2402" s="2" t="s">
        <v>6468</v>
      </c>
      <c r="E2402" s="2" t="s">
        <v>6469</v>
      </c>
      <c r="F2402" s="2" t="s">
        <v>6797</v>
      </c>
      <c r="G2402" s="2" t="s">
        <v>407</v>
      </c>
      <c r="I2402" s="2">
        <v>5.0</v>
      </c>
      <c r="J2402" s="2" t="s">
        <v>6471</v>
      </c>
      <c r="K2402" s="2" t="s">
        <v>6769</v>
      </c>
      <c r="M2402" s="2" t="s">
        <v>6798</v>
      </c>
      <c r="N2402" s="2" t="s">
        <v>6799</v>
      </c>
      <c r="O2402" s="2" t="s">
        <v>6708</v>
      </c>
      <c r="P2402" s="2"/>
      <c r="Q2402" s="2" t="str">
        <f t="shared" si="16"/>
        <v>Bill Title: UTILITY-ENERGY SAVING PROGRAMS, Bill Description: Amends the Retail Electric Competition Act of 2006 of the Public Utility Act. Provides that the Illinois Commerce Commission may establish a program for promoting expanded use of energy saving programs for residential and small commercial customers. Provides that on or before September 1, 2018 and every 2 years thereafter, the Commission shall initiate a collaborative workshop for certain individuals developing energy savings devices and applications. Provides that any recommendations arising from the workshop shall be included in the annual report of the Office of Retail Market Development.. </v>
      </c>
    </row>
    <row r="2403" ht="15.75" customHeight="1">
      <c r="A2403" s="2" t="s">
        <v>6767</v>
      </c>
      <c r="B2403" s="2" t="s">
        <v>6530</v>
      </c>
      <c r="C2403" s="2" t="s">
        <v>6531</v>
      </c>
      <c r="D2403" s="2" t="s">
        <v>6468</v>
      </c>
      <c r="E2403" s="2" t="s">
        <v>6469</v>
      </c>
      <c r="F2403" s="2" t="s">
        <v>6800</v>
      </c>
      <c r="G2403" s="2" t="s">
        <v>407</v>
      </c>
      <c r="I2403" s="2">
        <v>4.0</v>
      </c>
      <c r="J2403" s="2" t="s">
        <v>6471</v>
      </c>
      <c r="K2403" s="2" t="s">
        <v>6769</v>
      </c>
      <c r="M2403" s="2" t="s">
        <v>6798</v>
      </c>
      <c r="N2403" s="2" t="s">
        <v>6799</v>
      </c>
      <c r="O2403" s="2" t="s">
        <v>143</v>
      </c>
      <c r="P2403" s="2"/>
      <c r="Q2403" s="2" t="str">
        <f t="shared" si="16"/>
        <v>Bill Title: UTILITY-ENERGY SAVING PROGRAMS, Bill Description: Amends the Retail Electric Competition Act of 2006 of the Public Utility Act. Provides that the Illinois Commerce Commission may establish a program for promoting expanded use of energy saving programs for residential and small commercial customers. Provides that on or before September 1, 2018 and every 2 years thereafter, the Commission shall initiate a collaborative workshop for certain individuals developing energy savings devices and applications. Provides that any recommendations arising from the workshop shall be included in the annual report of the Office of Retail Market Development.. </v>
      </c>
      <c r="S2403" s="2" t="s">
        <v>287</v>
      </c>
    </row>
    <row r="2404" ht="15.75" customHeight="1">
      <c r="A2404" s="2" t="s">
        <v>6767</v>
      </c>
      <c r="B2404" s="2" t="s">
        <v>6530</v>
      </c>
      <c r="C2404" s="2" t="s">
        <v>6531</v>
      </c>
      <c r="D2404" s="2" t="s">
        <v>6468</v>
      </c>
      <c r="E2404" s="2" t="s">
        <v>6469</v>
      </c>
      <c r="F2404" s="2" t="s">
        <v>6801</v>
      </c>
      <c r="G2404" s="2" t="s">
        <v>407</v>
      </c>
      <c r="I2404" s="2">
        <v>4.0</v>
      </c>
      <c r="J2404" s="2" t="s">
        <v>6471</v>
      </c>
      <c r="K2404" s="2" t="s">
        <v>6769</v>
      </c>
      <c r="M2404" s="2" t="s">
        <v>6770</v>
      </c>
      <c r="N2404" s="2" t="s">
        <v>6771</v>
      </c>
      <c r="O2404" s="2" t="s">
        <v>6772</v>
      </c>
      <c r="P2404" s="2"/>
      <c r="Q2404" s="2" t="str">
        <f t="shared" si="16"/>
        <v>Bill Title: UTILITIES-ELECTRIC SERVICE, Bill Description: Amends the Electric Service Customer Choice and Rate Relief Law Of 1997 of the Public Utilities Act. Provides that the Illinois Commerce Commission shall grant the application for a certificate of service authority if it finds, among other findings, that the applicant discloses any formal complaints that seek a binding determination from a state or federal regulatory body and verifies that a complaint should not be a basis for denying the certificate of service authority. Provides that the Illinois Commerce Commission shall conduct at least one compliance education training meeting annually for certain alternative retail electric suppliers to discuss regulatory requirements, complaint statistics, and other information determined necessary by the Commission. Effective immediately.. </v>
      </c>
      <c r="S2404" s="2" t="s">
        <v>65</v>
      </c>
    </row>
    <row r="2405" ht="15.75" customHeight="1">
      <c r="A2405" s="2" t="s">
        <v>6767</v>
      </c>
      <c r="B2405" s="2" t="s">
        <v>6530</v>
      </c>
      <c r="C2405" s="2" t="s">
        <v>6531</v>
      </c>
      <c r="D2405" s="2" t="s">
        <v>6468</v>
      </c>
      <c r="E2405" s="2" t="s">
        <v>6469</v>
      </c>
      <c r="F2405" s="2" t="s">
        <v>6802</v>
      </c>
      <c r="G2405" s="2" t="s">
        <v>407</v>
      </c>
      <c r="I2405" s="2">
        <v>4.0</v>
      </c>
      <c r="J2405" s="2" t="s">
        <v>6471</v>
      </c>
      <c r="K2405" s="2" t="s">
        <v>6769</v>
      </c>
      <c r="M2405" s="2" t="s">
        <v>6803</v>
      </c>
      <c r="N2405" s="2" t="s">
        <v>6804</v>
      </c>
      <c r="O2405" s="2" t="s">
        <v>6805</v>
      </c>
      <c r="P2405" s="2"/>
      <c r="Q2405" s="2" t="str">
        <f t="shared" si="16"/>
        <v>Bill Title: UTIL-ARES REPORTS-CONFIDENTIAL, Bill Description: Amends the Public Utilities Act. Provides that alternative retail electric suppliers may file commercially or financially sensitive information or trade secrets contained in specified reports or filings with the Commission without also filing a formal petition with the Chief Clerk of the Commission seeking a Commission order granting confidential treatment. Provides that, if an alternative retail electric supplier elects not to file a formal petition with the Chief Clerk of the Commission seeking such a Commission order, but still desires confidential treatment for the commercially or financially sensitive information or trade secrets submitted to the Commission, it must (1) provide the Commission contemporaneously with its filing an affidavit that sets forth both the reasons for the confidentiality and a public synopsis of the information for which confidential treatment is sought; and (2) provide the Commission contemporaneously with its filing both a "confidential" and a "public" version of the report, filing, or document for which it seeks confidential treatment with all confidential information marked "Confidential". Provides that the information identified as confidential by the alternative retail electric supplier shall be afforded proprietary treatment and shall be accessible only by the Commission and the Commission staff for a 2-year period from the date of submission to the Commission. Provides that nothing prevents the Commission (A) on its own motion, after reviewing the submittal of an alternative retail electric supplier pursuant to this subsection, from requiring the alternative retail electric supplier to file a formal petition with the Chief Clerk seeking confidential treatment; (B) from entering an order expanding the list of recurring reports or filings eligible for the confidential treatment process; or (C) from entering an order adjusting the time period information may be treated by the Commission as confidential. Effective immediately.. </v>
      </c>
      <c r="S2405" s="2" t="s">
        <v>65</v>
      </c>
    </row>
    <row r="2406" ht="15.75" customHeight="1">
      <c r="A2406" s="2" t="s">
        <v>6767</v>
      </c>
      <c r="B2406" s="2" t="s">
        <v>6530</v>
      </c>
      <c r="C2406" s="2" t="s">
        <v>6531</v>
      </c>
      <c r="D2406" s="2" t="s">
        <v>6468</v>
      </c>
      <c r="E2406" s="2" t="s">
        <v>6469</v>
      </c>
      <c r="F2406" s="2" t="s">
        <v>6806</v>
      </c>
      <c r="G2406" s="2" t="s">
        <v>407</v>
      </c>
      <c r="I2406" s="2">
        <v>4.0</v>
      </c>
      <c r="J2406" s="2" t="s">
        <v>6471</v>
      </c>
      <c r="K2406" s="2" t="s">
        <v>6769</v>
      </c>
      <c r="M2406" s="2" t="s">
        <v>6807</v>
      </c>
      <c r="N2406" s="2" t="s">
        <v>6808</v>
      </c>
      <c r="O2406" s="2" t="s">
        <v>35</v>
      </c>
      <c r="P2406" s="2"/>
      <c r="Q2406" s="2" t="str">
        <f t="shared" si="16"/>
        <v>Bill Title: POWER AGENCY-ANNUAL REPORTS, Bill Description: Amends the Illinois Power Agency Act. Makes establishment of the Resource Development Bureau discretionary, and makes related changes. Moves language providing that each year the Illinois Power Agency shall prepare a public report for the General Assembly and the Illinois Commerce Commission that shall include certain criteria associated with the procurement of renewable energy resources from under a provision concerning the renewable portfolio standard to a provision concerning Agency annual reports within the Act. In a provision concerning Agency annual reports: provides that the Agency shall report annually each February 15 (currently December 15) on the operations and transactions of the Agency; removes a provision regarding reporting the quantity, price, and rate of all renewable resources purchased under the electricity procurement plans for electric utilities; and provides that average quantity (rather than total quantity) be used for certain reporting criteria. Makes other changes. Effective immediately.. </v>
      </c>
      <c r="S2406" s="2" t="s">
        <v>44</v>
      </c>
    </row>
    <row r="2407" ht="15.75" customHeight="1">
      <c r="A2407" s="2" t="s">
        <v>6767</v>
      </c>
      <c r="B2407" s="2" t="s">
        <v>6530</v>
      </c>
      <c r="C2407" s="2" t="s">
        <v>6531</v>
      </c>
      <c r="D2407" s="2" t="s">
        <v>6468</v>
      </c>
      <c r="E2407" s="2" t="s">
        <v>6469</v>
      </c>
      <c r="F2407" s="2" t="s">
        <v>6809</v>
      </c>
      <c r="G2407" s="2" t="s">
        <v>407</v>
      </c>
      <c r="I2407" s="2">
        <v>4.0</v>
      </c>
      <c r="J2407" s="2" t="s">
        <v>6471</v>
      </c>
      <c r="K2407" s="2" t="s">
        <v>6769</v>
      </c>
      <c r="M2407" s="2" t="s">
        <v>6810</v>
      </c>
      <c r="N2407" s="2" t="s">
        <v>6811</v>
      </c>
      <c r="O2407" s="2" t="s">
        <v>63</v>
      </c>
      <c r="P2407" s="2"/>
      <c r="Q2407" s="2" t="str">
        <f t="shared" si="16"/>
        <v>Bill Title: UTILITIES ACT-NATURAL GAS, Bill Description: Amends the Retail Electric Competition Article of the Public Utilities Act. Renames the Article the Retail Electric and Natural Gas Competition Act. Adds findings related to the development and evolution of an effectively competitive retail natural gas market. Provides that solutions proposed by the Office of Retail Market Development of the Illinois Commerce Commission to promote retail competition must also promote safe, reliable, and affordable natural gas service (in addition to electric service), and makes conforming changes in an annual report to the General Assembly and the Governor. Provides that the Commission shall consult with natural gas utilities and suppliers to expand access to natural gas suppliers for residential and small business consumers.. </v>
      </c>
      <c r="S2407" s="2" t="s">
        <v>65</v>
      </c>
    </row>
    <row r="2408" ht="15.75" customHeight="1">
      <c r="A2408" s="2" t="s">
        <v>6767</v>
      </c>
      <c r="B2408" s="2" t="s">
        <v>6530</v>
      </c>
      <c r="C2408" s="2" t="s">
        <v>6531</v>
      </c>
      <c r="D2408" s="2" t="s">
        <v>6468</v>
      </c>
      <c r="E2408" s="2" t="s">
        <v>6469</v>
      </c>
      <c r="F2408" s="2" t="s">
        <v>6812</v>
      </c>
      <c r="G2408" s="2" t="s">
        <v>407</v>
      </c>
      <c r="I2408" s="2">
        <v>3.0</v>
      </c>
      <c r="J2408" s="2" t="s">
        <v>6471</v>
      </c>
      <c r="K2408" s="2" t="s">
        <v>6769</v>
      </c>
      <c r="M2408" s="2" t="s">
        <v>6813</v>
      </c>
      <c r="N2408" s="2" t="s">
        <v>6814</v>
      </c>
      <c r="O2408" s="2" t="s">
        <v>2374</v>
      </c>
      <c r="P2408" s="2"/>
      <c r="Q2408" s="2" t="str">
        <f t="shared" si="16"/>
        <v>Bill Title: UTILITIES-PRICE COMPARISON, Bill Description: Amends the Public Utilities Act. In provisions concerning the Director of Retail Market Development's annual report to the Illinois Commerce Commission, provides that on or before July 31, 2022 and each year thereafter, if the report includes comparisons of the prices between electric utilities and alternative retail electric suppliers, the comparisons shall include an analysis estimating the combined value of additional products and services offered by the alternative retail electric suppliers, as reported by the alternative retail electric suppliers. Provides that the Commission may include additional energy savings and marketing savings programs as they develop in the competitive retail electric market. Provides that the Commission may request information about specific products or services on a confidential and proprietary basis from alternative retail electric suppliers for the purposes of the report. Effective immediately.. </v>
      </c>
      <c r="S2408" s="2" t="s">
        <v>65</v>
      </c>
    </row>
    <row r="2409" ht="15.75" customHeight="1">
      <c r="A2409" s="2" t="s">
        <v>6767</v>
      </c>
      <c r="B2409" s="2" t="s">
        <v>6530</v>
      </c>
      <c r="C2409" s="2" t="s">
        <v>6531</v>
      </c>
      <c r="D2409" s="2" t="s">
        <v>6468</v>
      </c>
      <c r="E2409" s="2" t="s">
        <v>6469</v>
      </c>
      <c r="F2409" s="2" t="s">
        <v>6815</v>
      </c>
      <c r="G2409" s="2" t="s">
        <v>407</v>
      </c>
      <c r="I2409" s="2">
        <v>3.0</v>
      </c>
      <c r="J2409" s="2" t="s">
        <v>6471</v>
      </c>
      <c r="K2409" s="2" t="s">
        <v>6769</v>
      </c>
      <c r="M2409" s="2" t="s">
        <v>6792</v>
      </c>
      <c r="N2409" s="2" t="s">
        <v>6793</v>
      </c>
      <c r="O2409" s="2" t="s">
        <v>63</v>
      </c>
      <c r="P2409" s="2"/>
      <c r="Q2409" s="2" t="str">
        <f t="shared" si="16"/>
        <v>Bill Title: UTILITIES-ALT RETAIL SUPPLIER, Bill Description: Amends the Public Utilities Act. In provisions concerning the certification of alternative retail suppliers, provides that the Illinois Commerce Commission shall consider the applicant's commitment of resources to the management of sales and marketing staff, through affirmative managerial policies, independent audits, technology, hands-on field monitoring, and training. In provisions concerning the obligations of alternative retail electric suppliers, provides that an alternative retail electric supplier shall maintain sufficient managerial resources and abilities to provide the service for which it has a certificate of service authority. Provides that an alternative retail electric supplier shall file with the Commission a notification of any material change to the information supplied in a certification application within 30 days after the material change.. </v>
      </c>
      <c r="S2409" s="2" t="s">
        <v>65</v>
      </c>
    </row>
    <row r="2410" ht="15.75" customHeight="1">
      <c r="A2410" s="2" t="s">
        <v>6767</v>
      </c>
      <c r="B2410" s="2" t="s">
        <v>6530</v>
      </c>
      <c r="C2410" s="2" t="s">
        <v>6531</v>
      </c>
      <c r="D2410" s="2" t="s">
        <v>6468</v>
      </c>
      <c r="E2410" s="2" t="s">
        <v>6469</v>
      </c>
      <c r="F2410" s="2" t="s">
        <v>6816</v>
      </c>
      <c r="G2410" s="2" t="s">
        <v>407</v>
      </c>
      <c r="I2410" s="2">
        <v>3.0</v>
      </c>
      <c r="J2410" s="2" t="s">
        <v>6471</v>
      </c>
      <c r="K2410" s="2" t="s">
        <v>6769</v>
      </c>
      <c r="M2410" s="2" t="s">
        <v>6817</v>
      </c>
      <c r="N2410" s="2" t="s">
        <v>6818</v>
      </c>
      <c r="O2410" s="2" t="s">
        <v>555</v>
      </c>
      <c r="P2410" s="2"/>
      <c r="Q2410" s="2" t="str">
        <f t="shared" si="16"/>
        <v>Bill Title: MUNI CD-UNDERGROUND UTILITIES, Bill Description: Amends the Illinois Municipal Code. Defines "underground" and "undergrounding". Provides that public utilities shall underground specified electric transmission lines under certain conditions. Provides that the Illinois Commerce Commission shall allow a public utility to recover from all retail customers in its service territory all reasonable and prudent costs that it incurs related to the undergrounding of such transmission lines. Provides that a public utility shall record and defer such costs as a regulatory asset to be included in the public utility's total rate base and amortized over a reasonable period that is equal to the expected life of such transmission lines. Effective immediately.. </v>
      </c>
      <c r="S2410" s="2" t="s">
        <v>31</v>
      </c>
    </row>
    <row r="2411" ht="15.75" customHeight="1">
      <c r="A2411" s="2" t="s">
        <v>6767</v>
      </c>
      <c r="B2411" s="2" t="s">
        <v>6530</v>
      </c>
      <c r="C2411" s="2" t="s">
        <v>6531</v>
      </c>
      <c r="D2411" s="2" t="s">
        <v>6468</v>
      </c>
      <c r="E2411" s="2" t="s">
        <v>6469</v>
      </c>
      <c r="F2411" s="2" t="s">
        <v>6819</v>
      </c>
      <c r="G2411" s="2" t="s">
        <v>407</v>
      </c>
      <c r="I2411" s="2">
        <v>3.0</v>
      </c>
      <c r="J2411" s="2" t="s">
        <v>6471</v>
      </c>
      <c r="K2411" s="2" t="s">
        <v>6769</v>
      </c>
      <c r="M2411" s="2" t="s">
        <v>6820</v>
      </c>
      <c r="N2411" s="2" t="s">
        <v>6821</v>
      </c>
      <c r="O2411" s="2" t="s">
        <v>496</v>
      </c>
      <c r="P2411" s="2"/>
      <c r="Q2411" s="2" t="str">
        <f t="shared" si="16"/>
        <v>Bill Title: UTILITIES-ALTERNATIVE SUPPLIER, Bill Description: Amends the Public Utilities Act. Provides that an alternative retail electric supplier by May 31, 2020 and every June 30 (rather than May 31) thereafter, shall submit to the Illinois Commerce Commission and the Office of the Attorney General the rates the retail electric supplier charged to residential customers in the prior year. Provides that alternative gas suppliers serving or seeking to serve residential or small commercial customers shall, by January 1, 2020 and every September 30 (rather than January 1) thereafter, submit to the Commission and the Office of the Attorney General the rates the alternative gas supplier charged to residential customers in the prior year. Provides that on or before October 31 (rather than October 1), the Director of the Commission's Office of Retail Market Development shall submit an annual report regarding the development of competitive retail natural gas markets in Illinois to the Commission, the General Assembly, and the Governor. Effective immediately.. </v>
      </c>
      <c r="S2411" s="2" t="s">
        <v>65</v>
      </c>
    </row>
    <row r="2412" ht="15.75" customHeight="1">
      <c r="A2412" s="2" t="s">
        <v>6767</v>
      </c>
      <c r="B2412" s="2" t="s">
        <v>6530</v>
      </c>
      <c r="C2412" s="2" t="s">
        <v>6531</v>
      </c>
      <c r="D2412" s="2" t="s">
        <v>6468</v>
      </c>
      <c r="E2412" s="2" t="s">
        <v>6469</v>
      </c>
      <c r="F2412" s="2" t="s">
        <v>6822</v>
      </c>
      <c r="G2412" s="2" t="s">
        <v>407</v>
      </c>
      <c r="I2412" s="2">
        <v>3.0</v>
      </c>
      <c r="J2412" s="2" t="s">
        <v>6471</v>
      </c>
      <c r="K2412" s="2" t="s">
        <v>6769</v>
      </c>
      <c r="M2412" s="2" t="s">
        <v>6823</v>
      </c>
      <c r="N2412" s="2" t="s">
        <v>6824</v>
      </c>
      <c r="O2412" s="2" t="s">
        <v>6825</v>
      </c>
      <c r="P2412" s="2"/>
      <c r="Q2412" s="2" t="str">
        <f t="shared" si="16"/>
        <v>Bill Title: PUB UTIL-ALTERNATIVE GAS SUPP, Bill Description: Amends the Public Utilities Act. Requires an electric utility with more than 100,000 customers in this State to make available to alternative retail electricity suppliers a list of customer names, addresses, and other information as the Commission may deem necessary to allow for effective marketing of retail electricity and related services from alternative retail electricity suppliers. Provides that customers shall be provided an annual notice that informs the customer that their name is on the list and provides information on how to be removed from the list by contacting the utility. Specifies that the provisions do not limit the ability of the customer to request their name be removed at any other time. Effective immediately.. </v>
      </c>
      <c r="S2412" s="2" t="s">
        <v>65</v>
      </c>
    </row>
    <row r="2413" ht="15.75" customHeight="1">
      <c r="A2413" s="2" t="s">
        <v>6767</v>
      </c>
      <c r="B2413" s="2" t="s">
        <v>6530</v>
      </c>
      <c r="C2413" s="2" t="s">
        <v>6531</v>
      </c>
      <c r="D2413" s="2" t="s">
        <v>6468</v>
      </c>
      <c r="E2413" s="2" t="s">
        <v>6469</v>
      </c>
      <c r="F2413" s="2" t="s">
        <v>6826</v>
      </c>
      <c r="G2413" s="2" t="s">
        <v>407</v>
      </c>
      <c r="I2413" s="2">
        <v>3.0</v>
      </c>
      <c r="J2413" s="2" t="s">
        <v>6471</v>
      </c>
      <c r="K2413" s="2" t="s">
        <v>6769</v>
      </c>
      <c r="M2413" s="2" t="s">
        <v>6827</v>
      </c>
      <c r="N2413" s="2" t="s">
        <v>6828</v>
      </c>
      <c r="O2413" s="2" t="s">
        <v>143</v>
      </c>
      <c r="P2413" s="2"/>
      <c r="Q2413" s="2" t="str">
        <f t="shared" si="16"/>
        <v>Bill Title: EXPAND ENERGY SAVING PROGRAMS, Bill Description: Amends the Public Utilities Act. Adds provisions concerning expanded use of energy saving programs. Provides that the Illinois Commerce Commission may establish a program for promoting expanded use of energy saving programs for residential and small commercial customers. Provides that the program shall include the use of thermostats, lights, plugs, and other devices that allow a customer to control and reduce his or her energy usage. Provides that the program shall not discriminate based on brand names and shall include ways to promote those energy-saving devices and incentives for residential customers, including both homeowners and renters. Provides that on or before September 1, 2020 and every 2 years thereafter, the Commission shall initiate a collaborative workshop for stakeholders, retail electric suppliers, advocates for energy savings, and industry representatives developing energy saving devices and applications, and that any recommendations arising from the workshop process shall be included in the annual report of the Office of Retail Market Development.. </v>
      </c>
      <c r="S2413" s="2" t="s">
        <v>287</v>
      </c>
    </row>
    <row r="2414" ht="15.75" customHeight="1">
      <c r="A2414" s="2" t="s">
        <v>6767</v>
      </c>
      <c r="B2414" s="2" t="s">
        <v>6530</v>
      </c>
      <c r="C2414" s="2" t="s">
        <v>6531</v>
      </c>
      <c r="D2414" s="2" t="s">
        <v>6468</v>
      </c>
      <c r="E2414" s="2" t="s">
        <v>6469</v>
      </c>
      <c r="F2414" s="2" t="s">
        <v>6829</v>
      </c>
      <c r="G2414" s="2" t="s">
        <v>407</v>
      </c>
      <c r="I2414" s="2">
        <v>3.0</v>
      </c>
      <c r="J2414" s="2" t="s">
        <v>6471</v>
      </c>
      <c r="K2414" s="2" t="s">
        <v>6769</v>
      </c>
      <c r="M2414" s="2" t="s">
        <v>6782</v>
      </c>
      <c r="N2414" s="2" t="s">
        <v>6783</v>
      </c>
      <c r="O2414" s="2" t="s">
        <v>51</v>
      </c>
      <c r="P2414" s="2"/>
      <c r="Q2414" s="2" t="str">
        <f t="shared" si="16"/>
        <v>Bill Title: UTILITY-RETAIL MARKET DEVELOP, Bill Description: Amends the Retail Electric Competition Act of 2006 of the Public Utilities Act. Provides that any information in the report submitted by the Office of Retail Market Development on June 30 of each year involving price comparison between electric utilities, electric utilities providing service outside their service territories, or alternative retail electric suppliers shall also include the combined value of certain additional products and services offered by the competitive retail electricity market. Provides that the Illinois Commerce Commission may include other energy savings and marketing savings programs as they develop in the market.. </v>
      </c>
      <c r="S2414" s="2" t="s">
        <v>65</v>
      </c>
    </row>
    <row r="2415" ht="15.75" customHeight="1">
      <c r="A2415" s="2" t="s">
        <v>6767</v>
      </c>
      <c r="B2415" s="2" t="s">
        <v>6530</v>
      </c>
      <c r="C2415" s="2" t="s">
        <v>6531</v>
      </c>
      <c r="D2415" s="2" t="s">
        <v>6468</v>
      </c>
      <c r="E2415" s="2" t="s">
        <v>6469</v>
      </c>
      <c r="F2415" s="2" t="s">
        <v>6830</v>
      </c>
      <c r="G2415" s="2" t="s">
        <v>407</v>
      </c>
      <c r="I2415" s="2">
        <v>3.0</v>
      </c>
      <c r="J2415" s="2" t="s">
        <v>6471</v>
      </c>
      <c r="K2415" s="2" t="s">
        <v>6769</v>
      </c>
      <c r="M2415" s="2" t="s">
        <v>6831</v>
      </c>
      <c r="N2415" s="2" t="s">
        <v>6832</v>
      </c>
      <c r="O2415" s="2" t="s">
        <v>6833</v>
      </c>
      <c r="P2415" s="2"/>
      <c r="Q2415" s="2" t="str">
        <f t="shared" si="16"/>
        <v>Bill Title: UTILITIES ACT-SOLAR ENERGY, Bill Description: Amends the Public Utilities Act. Requires the Illinois Commerce Commission to include in its annual report filed with the Joint Committee on Legislative Support Services of the General Assembly, the Public Counsel, and the Governor a description of the availability of solar energy production by residential and small business consumers and the benefits of utilizing smart grid technology to enhance solar energy availability, and a description of any barriers to improving utilization and adoption of consumer-owned solar energy production.. </v>
      </c>
      <c r="S2415" s="2" t="s">
        <v>44</v>
      </c>
    </row>
    <row r="2416" ht="15.75" customHeight="1">
      <c r="A2416" s="2" t="s">
        <v>6767</v>
      </c>
      <c r="B2416" s="2" t="s">
        <v>6530</v>
      </c>
      <c r="C2416" s="2" t="s">
        <v>6531</v>
      </c>
      <c r="D2416" s="2" t="s">
        <v>6468</v>
      </c>
      <c r="E2416" s="2" t="s">
        <v>6469</v>
      </c>
      <c r="F2416" s="2" t="s">
        <v>6834</v>
      </c>
      <c r="G2416" s="2" t="s">
        <v>407</v>
      </c>
      <c r="I2416" s="2">
        <v>2.0</v>
      </c>
      <c r="J2416" s="2" t="s">
        <v>6471</v>
      </c>
      <c r="K2416" s="2" t="s">
        <v>6769</v>
      </c>
      <c r="M2416" s="2" t="s">
        <v>6835</v>
      </c>
      <c r="N2416" s="2" t="s">
        <v>6836</v>
      </c>
      <c r="O2416" s="2" t="s">
        <v>496</v>
      </c>
      <c r="P2416" s="2"/>
      <c r="Q2416" s="2" t="str">
        <f t="shared" si="16"/>
        <v>Bill Title: ENERGY SERVICES AGENT LICENSE, Bill Description: Amends the Public Utilities Act. Provides for licensure of persons and entities engaged in the procurement or sale of retail electricity supply, retail natural gas supply, energy efficiency products or services, or demand response services for third parties as energy services agents and energy services entities and for licensure of energy services course providers by the Illinois Commerce Commission. Provides for mandatory disclosures by energy services agents or energy services entities. Requires all energy services agents engaged in the marketing of retail electricity supply, retail natural gas supply, energy efficiency products or services, or demand response services, before providing any sales information to a potential customer, to disclose that they are not employed by the local utility within the territory they are selling retail electricity supply, retail natural gas supply, energy efficiency products, or demand response services. Requires the Commission to establish procedures for licensure as an energy services agent, energy services entity, or energy services course provider, and specifies certain criteria. Provides that the Commission has jurisdiction over disciplinary proceedings and complaints for violations. Requires the Commission to maintain a list of disciplined and suspended energy services agents and a list of all disciplined, suspended, or revoked energy services entities.. </v>
      </c>
      <c r="S2416" s="2" t="s">
        <v>65</v>
      </c>
    </row>
    <row r="2417" ht="15.75" customHeight="1">
      <c r="A2417" s="2" t="s">
        <v>6767</v>
      </c>
      <c r="B2417" s="2" t="s">
        <v>6530</v>
      </c>
      <c r="C2417" s="2" t="s">
        <v>6531</v>
      </c>
      <c r="D2417" s="2" t="s">
        <v>6468</v>
      </c>
      <c r="E2417" s="2" t="s">
        <v>6469</v>
      </c>
      <c r="F2417" s="2" t="s">
        <v>6837</v>
      </c>
      <c r="G2417" s="2" t="s">
        <v>407</v>
      </c>
      <c r="I2417" s="2">
        <v>2.0</v>
      </c>
      <c r="J2417" s="2" t="s">
        <v>6471</v>
      </c>
      <c r="K2417" s="2" t="s">
        <v>6769</v>
      </c>
      <c r="M2417" s="2" t="s">
        <v>6838</v>
      </c>
      <c r="N2417" s="2" t="s">
        <v>6839</v>
      </c>
      <c r="O2417" s="2" t="s">
        <v>496</v>
      </c>
      <c r="P2417" s="2"/>
      <c r="Q2417" s="2" t="str">
        <f t="shared" si="16"/>
        <v>Bill Title: NATURAL GAS COMPETITION, Bill Description: Amends the Retail Electric Competition Article of the Public Utilities Act. Retitles the Article as the Consumer Retail Competition Act. Makes a legislative finding that retail consumers of natural gas would benefit from market opening solutions and competitive choices. Directs the Office of Retail Market Development to promote retail competition for safe, reliable, and affordable natural gas service. Authorizes the Illinois Commerce Commission to establish retail choice and referral programs providing incentives for residential and small commercial customers to switch natural gas suppliers.. </v>
      </c>
      <c r="S2417" s="2" t="s">
        <v>65</v>
      </c>
    </row>
    <row r="2418" ht="15.75" customHeight="1">
      <c r="A2418" s="2" t="s">
        <v>6767</v>
      </c>
      <c r="B2418" s="2" t="s">
        <v>6530</v>
      </c>
      <c r="C2418" s="2" t="s">
        <v>6531</v>
      </c>
      <c r="D2418" s="2" t="s">
        <v>6468</v>
      </c>
      <c r="E2418" s="2" t="s">
        <v>6469</v>
      </c>
      <c r="F2418" s="2" t="s">
        <v>6840</v>
      </c>
      <c r="G2418" s="2" t="s">
        <v>407</v>
      </c>
      <c r="I2418" s="2">
        <v>2.0</v>
      </c>
      <c r="J2418" s="2" t="s">
        <v>6471</v>
      </c>
      <c r="K2418" s="2" t="s">
        <v>6769</v>
      </c>
      <c r="M2418" s="2" t="s">
        <v>6795</v>
      </c>
      <c r="N2418" s="2" t="s">
        <v>6796</v>
      </c>
      <c r="O2418" s="2" t="s">
        <v>100</v>
      </c>
      <c r="P2418" s="2"/>
      <c r="Q2418" s="2" t="str">
        <f t="shared" si="16"/>
        <v>Bill Title: UTILITIES- SOLAR CUSTOMER, Bill Description: Amends the Public Utilities Act. Defines "solar customer" as any class of customer of an electric utility or an alternative retail electric supplier that uses a photovoltaic electric delivery system. Effective immediately.. </v>
      </c>
      <c r="S2418" s="2" t="s">
        <v>44</v>
      </c>
    </row>
    <row r="2419" ht="15.75" customHeight="1">
      <c r="A2419" s="2" t="s">
        <v>6841</v>
      </c>
      <c r="B2419" s="2" t="s">
        <v>6842</v>
      </c>
      <c r="C2419" s="2" t="s">
        <v>6531</v>
      </c>
      <c r="D2419" s="2" t="s">
        <v>6468</v>
      </c>
      <c r="E2419" s="2" t="s">
        <v>6469</v>
      </c>
      <c r="F2419" s="2" t="s">
        <v>6843</v>
      </c>
      <c r="G2419" s="2" t="s">
        <v>407</v>
      </c>
      <c r="I2419" s="2">
        <v>91.0</v>
      </c>
      <c r="J2419" s="2" t="s">
        <v>6471</v>
      </c>
      <c r="K2419" s="2" t="s">
        <v>6844</v>
      </c>
      <c r="M2419" s="2" t="s">
        <v>6845</v>
      </c>
      <c r="N2419" s="2" t="s">
        <v>6846</v>
      </c>
      <c r="O2419" s="2" t="s">
        <v>6847</v>
      </c>
      <c r="P2419" s="2" t="str">
        <f t="shared" ref="P2419:P2430" si="18">SUBSTITUTE(O2419, "ncsl_database__energy_legislation_tracking_database__ncsl_topic__", "")</f>
        <v>climate_change_emissions_reduction; energy_security_and_critical_infrastructure; green_jobs; nuclear_energy_facilities; renewable_energy; renewable_energy_solar; transportation; transportation_alt_fuel/hybrid; utility_regulation</v>
      </c>
      <c r="Q2419" s="2" t="str">
        <f t="shared" si="16"/>
        <v>Bill Title: REGULATION-TECH, Bill Description: Amends the Navigator Certification Act. Makes a technical change in a Section concerning the short title.. </v>
      </c>
    </row>
    <row r="2420" ht="15.75" customHeight="1">
      <c r="A2420" s="2" t="s">
        <v>6841</v>
      </c>
      <c r="B2420" s="2" t="s">
        <v>6842</v>
      </c>
      <c r="C2420" s="2" t="s">
        <v>6531</v>
      </c>
      <c r="D2420" s="2" t="s">
        <v>6468</v>
      </c>
      <c r="E2420" s="2" t="s">
        <v>6469</v>
      </c>
      <c r="F2420" s="2" t="s">
        <v>6848</v>
      </c>
      <c r="G2420" s="2" t="s">
        <v>407</v>
      </c>
      <c r="I2420" s="2">
        <v>86.0</v>
      </c>
      <c r="J2420" s="2" t="s">
        <v>6471</v>
      </c>
      <c r="K2420" s="2" t="s">
        <v>6844</v>
      </c>
      <c r="M2420" s="2" t="s">
        <v>6845</v>
      </c>
      <c r="N2420" s="2" t="s">
        <v>6849</v>
      </c>
      <c r="O2420" s="2" t="s">
        <v>6850</v>
      </c>
      <c r="P2420" s="2" t="str">
        <f t="shared" si="18"/>
        <v>climate_change; climate_change_emissions_reduction; energy_efficiency; green_jobs; nuclear_energy_facilities; renewable_energy; transportation; transportation_alt_fuel/hybrid; utility_regulation</v>
      </c>
      <c r="Q2420" s="2" t="str">
        <f t="shared" si="16"/>
        <v>Bill Title: REGULATION-TECH, Bill Description: Amends the Public Utilities Act. Makes a technical change in the short title Section.. </v>
      </c>
    </row>
    <row r="2421" ht="15.75" customHeight="1">
      <c r="A2421" s="2" t="s">
        <v>6841</v>
      </c>
      <c r="B2421" s="2" t="s">
        <v>6842</v>
      </c>
      <c r="C2421" s="2" t="s">
        <v>6531</v>
      </c>
      <c r="D2421" s="2" t="s">
        <v>6468</v>
      </c>
      <c r="E2421" s="2" t="s">
        <v>6469</v>
      </c>
      <c r="F2421" s="2" t="s">
        <v>6851</v>
      </c>
      <c r="G2421" s="2" t="s">
        <v>407</v>
      </c>
      <c r="I2421" s="2">
        <v>34.0</v>
      </c>
      <c r="J2421" s="2" t="s">
        <v>6471</v>
      </c>
      <c r="K2421" s="2" t="s">
        <v>6844</v>
      </c>
      <c r="M2421" s="2" t="s">
        <v>6845</v>
      </c>
      <c r="N2421" s="2" t="s">
        <v>6852</v>
      </c>
      <c r="O2421" s="2" t="s">
        <v>112</v>
      </c>
      <c r="P2421" s="2" t="str">
        <f t="shared" si="18"/>
        <v>energy_security_and_critical_infrastructure</v>
      </c>
      <c r="Q2421" s="2" t="str">
        <f t="shared" si="16"/>
        <v>Bill Title: REGULATION-TECH, Bill Description: Amends the Real Estate License Act of 2000. Makes a technical change in a Section concerning the short title.. </v>
      </c>
      <c r="S2421" s="2" t="s">
        <v>31</v>
      </c>
    </row>
    <row r="2422" ht="15.75" customHeight="1">
      <c r="A2422" s="2" t="s">
        <v>6841</v>
      </c>
      <c r="B2422" s="2" t="s">
        <v>6842</v>
      </c>
      <c r="C2422" s="2" t="s">
        <v>6531</v>
      </c>
      <c r="D2422" s="2" t="s">
        <v>6468</v>
      </c>
      <c r="E2422" s="2" t="s">
        <v>6469</v>
      </c>
      <c r="F2422" s="2" t="s">
        <v>6853</v>
      </c>
      <c r="G2422" s="2" t="s">
        <v>407</v>
      </c>
      <c r="I2422" s="2">
        <v>32.0</v>
      </c>
      <c r="J2422" s="2" t="s">
        <v>6471</v>
      </c>
      <c r="K2422" s="2" t="s">
        <v>6844</v>
      </c>
      <c r="M2422" s="2" t="s">
        <v>6845</v>
      </c>
      <c r="N2422" s="2" t="s">
        <v>6852</v>
      </c>
      <c r="O2422" s="2" t="s">
        <v>112</v>
      </c>
      <c r="P2422" s="2" t="str">
        <f t="shared" si="18"/>
        <v>energy_security_and_critical_infrastructure</v>
      </c>
      <c r="Q2422" s="2" t="str">
        <f t="shared" si="16"/>
        <v>Bill Title: REGULATION-TECH, Bill Description: Amends the Real Estate License Act of 2000. Makes a technical change in a Section concerning the short title.. </v>
      </c>
      <c r="S2422" s="2" t="s">
        <v>31</v>
      </c>
    </row>
    <row r="2423" ht="15.75" customHeight="1">
      <c r="A2423" s="2" t="s">
        <v>6841</v>
      </c>
      <c r="B2423" s="2" t="s">
        <v>6842</v>
      </c>
      <c r="C2423" s="2" t="s">
        <v>6531</v>
      </c>
      <c r="D2423" s="2" t="s">
        <v>6468</v>
      </c>
      <c r="E2423" s="2" t="s">
        <v>6469</v>
      </c>
      <c r="F2423" s="2" t="s">
        <v>6854</v>
      </c>
      <c r="G2423" s="2" t="s">
        <v>407</v>
      </c>
      <c r="I2423" s="2">
        <v>21.0</v>
      </c>
      <c r="J2423" s="2" t="s">
        <v>6471</v>
      </c>
      <c r="K2423" s="2" t="s">
        <v>6844</v>
      </c>
      <c r="M2423" s="2" t="s">
        <v>6845</v>
      </c>
      <c r="N2423" s="2" t="s">
        <v>6849</v>
      </c>
      <c r="O2423" s="2" t="s">
        <v>63</v>
      </c>
      <c r="P2423" s="2" t="str">
        <f t="shared" si="18"/>
        <v>utility_regulation</v>
      </c>
      <c r="Q2423" s="2" t="str">
        <f t="shared" si="16"/>
        <v>Bill Title: REGULATION-TECH, Bill Description: Amends the Public Utilities Act. Makes a technical change in the short title Section.. </v>
      </c>
      <c r="S2423" s="2" t="s">
        <v>31</v>
      </c>
    </row>
    <row r="2424" ht="15.75" customHeight="1">
      <c r="A2424" s="2" t="s">
        <v>6841</v>
      </c>
      <c r="B2424" s="2" t="s">
        <v>6842</v>
      </c>
      <c r="C2424" s="2" t="s">
        <v>6531</v>
      </c>
      <c r="D2424" s="2" t="s">
        <v>6468</v>
      </c>
      <c r="E2424" s="2" t="s">
        <v>6469</v>
      </c>
      <c r="F2424" s="2" t="s">
        <v>6855</v>
      </c>
      <c r="G2424" s="2" t="s">
        <v>407</v>
      </c>
      <c r="I2424" s="2">
        <v>17.0</v>
      </c>
      <c r="J2424" s="2" t="s">
        <v>6471</v>
      </c>
      <c r="K2424" s="2" t="s">
        <v>6844</v>
      </c>
      <c r="M2424" s="2" t="s">
        <v>6856</v>
      </c>
      <c r="N2424" s="2" t="s">
        <v>6857</v>
      </c>
      <c r="O2424" s="2" t="s">
        <v>6858</v>
      </c>
      <c r="P2424" s="2" t="str">
        <f t="shared" si="18"/>
        <v>climate_change; climate_change_emissions_reduction; electric_grid_and_transmission; fossil_energy; fossil_energy_coal; renewable_energy</v>
      </c>
      <c r="Q2424" s="2" t="str">
        <f t="shared" si="16"/>
        <v>Bill Title: LOW CARBON ENERGY PORTFOLIO, Bill Description: Amends the Illinois Power Agency Act. Requires the Planning and Procurement Bureau to include in procurement plans and competitive procurement processes the procurement of low carbon energy credits (LCE credits) for all of the utilities' retail customers. Sets forth a low carbon portfolio standard. Provides that the procurement plans shall include cost-effective low carbon energy credits from low carbon energy resources in an amount equal to 70% of each electric utility's annual retail sales of electricity to retail customers in the State during the planning year immediately prior to the development of the procurement plan. Specifies that a renewable energy credit, carbon emission credit, or LCE credit can only be used once to comply with a single portfolio standard and cannot be used to satisfy the requirements of more than one portfolio standard. Amends the Public Utilities Act. Allows the electric utility to recover through tariffed charges all of the costs associated with the purchase of low carbon energy credits from low carbon energy resources. Requires electric utilities to procure low carbon energy credits from low carbon energy resources for all retail customers in its service area in accordance with provisions concerning the low carbon energy portfolio. Requires electric utilities and alternative retail electric suppliers to provide to its customers on a quarterly basis a pie-chart that graphically depicts the quantity of low carbon energy credits from low carbon energy resources procured as a percentage of the actual load of retail customers within its service area. Effective immediately.. </v>
      </c>
      <c r="S2424" s="2" t="s">
        <v>172</v>
      </c>
    </row>
    <row r="2425" ht="15.75" customHeight="1">
      <c r="A2425" s="2" t="s">
        <v>6841</v>
      </c>
      <c r="B2425" s="2" t="s">
        <v>6842</v>
      </c>
      <c r="C2425" s="2" t="s">
        <v>6531</v>
      </c>
      <c r="D2425" s="2" t="s">
        <v>6468</v>
      </c>
      <c r="E2425" s="2" t="s">
        <v>6469</v>
      </c>
      <c r="F2425" s="2" t="s">
        <v>6859</v>
      </c>
      <c r="G2425" s="2" t="s">
        <v>407</v>
      </c>
      <c r="I2425" s="2">
        <v>15.0</v>
      </c>
      <c r="J2425" s="2" t="s">
        <v>6471</v>
      </c>
      <c r="K2425" s="2" t="s">
        <v>6844</v>
      </c>
      <c r="M2425" s="2" t="s">
        <v>6845</v>
      </c>
      <c r="N2425" s="2" t="s">
        <v>6849</v>
      </c>
      <c r="O2425" s="2" t="s">
        <v>63</v>
      </c>
      <c r="P2425" s="2" t="str">
        <f t="shared" si="18"/>
        <v>utility_regulation</v>
      </c>
      <c r="Q2425" s="2" t="str">
        <f t="shared" si="16"/>
        <v>Bill Title: REGULATION-TECH, Bill Description: Amends the Public Utilities Act. Makes a technical change in the short title Section.. </v>
      </c>
      <c r="S2425" s="2" t="s">
        <v>31</v>
      </c>
    </row>
    <row r="2426" ht="15.75" customHeight="1">
      <c r="A2426" s="2" t="s">
        <v>6841</v>
      </c>
      <c r="B2426" s="2" t="s">
        <v>6842</v>
      </c>
      <c r="C2426" s="2" t="s">
        <v>6531</v>
      </c>
      <c r="D2426" s="2" t="s">
        <v>6468</v>
      </c>
      <c r="E2426" s="2" t="s">
        <v>6469</v>
      </c>
      <c r="F2426" s="2" t="s">
        <v>6860</v>
      </c>
      <c r="G2426" s="2" t="s">
        <v>407</v>
      </c>
      <c r="I2426" s="2">
        <v>14.0</v>
      </c>
      <c r="J2426" s="2" t="s">
        <v>6471</v>
      </c>
      <c r="K2426" s="2" t="s">
        <v>6844</v>
      </c>
      <c r="M2426" s="2" t="s">
        <v>6798</v>
      </c>
      <c r="N2426" s="2" t="s">
        <v>6799</v>
      </c>
      <c r="O2426" s="2" t="s">
        <v>6708</v>
      </c>
      <c r="P2426" s="2" t="str">
        <f t="shared" si="18"/>
        <v>energy_efficiency; fossil_energy; fossil_energy_coal</v>
      </c>
      <c r="Q2426" s="2" t="str">
        <f t="shared" si="16"/>
        <v>Bill Title: UTILITY-ENERGY SAVING PROGRAMS, Bill Description: Amends the Retail Electric Competition Act of 2006 of the Public Utility Act. Provides that the Illinois Commerce Commission may establish a program for promoting expanded use of energy saving programs for residential and small commercial customers. Provides that on or before September 1, 2018 and every 2 years thereafter, the Commission shall initiate a collaborative workshop for certain individuals developing energy savings devices and applications. Provides that any recommendations arising from the workshop shall be included in the annual report of the Office of Retail Market Development.. </v>
      </c>
    </row>
    <row r="2427" ht="15.75" customHeight="1">
      <c r="A2427" s="2" t="s">
        <v>6841</v>
      </c>
      <c r="B2427" s="2" t="s">
        <v>6842</v>
      </c>
      <c r="C2427" s="2" t="s">
        <v>6531</v>
      </c>
      <c r="D2427" s="2" t="s">
        <v>6468</v>
      </c>
      <c r="E2427" s="2" t="s">
        <v>6469</v>
      </c>
      <c r="F2427" s="2" t="s">
        <v>6861</v>
      </c>
      <c r="G2427" s="2" t="s">
        <v>407</v>
      </c>
      <c r="I2427" s="2">
        <v>10.0</v>
      </c>
      <c r="J2427" s="2" t="s">
        <v>6471</v>
      </c>
      <c r="K2427" s="2" t="s">
        <v>6844</v>
      </c>
      <c r="M2427" s="2" t="s">
        <v>6862</v>
      </c>
      <c r="N2427" s="2" t="s">
        <v>6863</v>
      </c>
      <c r="O2427" s="2" t="s">
        <v>6864</v>
      </c>
      <c r="P2427" s="2" t="str">
        <f t="shared" si="18"/>
        <v>climate_change_emissions_reduction; fossil_energy; green_jobs; nuclear_/_radioactive_waste; nuclear_energy_facilities; renewable_energy</v>
      </c>
      <c r="Q2427" s="2" t="str">
        <f t="shared" si="16"/>
        <v>Bill Title: ENERGY-CLIMATE WORKS TRAINING, Bill Description: Amends the Energy Transition Act. Provides that Climate Works Hubs shall be awarded grants in multi-year increments not to exceed 36 months with the opportunity for grant renewal and modification for subsequent years. Provides that each Climate Works Hub that receives funding from the Energy Transition Assistance Fund shall: recruit, prescreen, and provide preapprenticeship training to equity investment eligible persons; provide training information related to opportunities and certifications relevant to clean energy jobs in the construction and building trades; and provide preapprentices with stipends not less than the State minimum wage unless a higher wage is required by the locality where preapprenticeship training program is situated. Provides that priority shall be given to Climate Works Hubs that have an agreement with North American Building Trades Union to utilize the Multi-Craft Core Curriculum or successor curriculums. Amends the Illinois Power Agency Act. Provides that projects less than or equal to 25 kilowatts on the waitlist for this capacity that are moved to the waitlist for the first block of annual capacity shall not be required to be in compliance with the Agency's long-term renewable resources plan. Removes language that provides that projects that were on the waitlist for the first block of annual capacity prior to the opening of the next block are not required to be in compliance with the Agency's long-term renewable resources plan.. </v>
      </c>
      <c r="S2427" s="2" t="s">
        <v>260</v>
      </c>
    </row>
    <row r="2428" ht="15.75" customHeight="1">
      <c r="A2428" s="2" t="s">
        <v>6841</v>
      </c>
      <c r="B2428" s="2" t="s">
        <v>6842</v>
      </c>
      <c r="C2428" s="2" t="s">
        <v>6531</v>
      </c>
      <c r="D2428" s="2" t="s">
        <v>6468</v>
      </c>
      <c r="E2428" s="2" t="s">
        <v>6469</v>
      </c>
      <c r="F2428" s="2" t="s">
        <v>6865</v>
      </c>
      <c r="G2428" s="2" t="s">
        <v>407</v>
      </c>
      <c r="I2428" s="2">
        <v>6.0</v>
      </c>
      <c r="J2428" s="2" t="s">
        <v>6471</v>
      </c>
      <c r="K2428" s="2" t="s">
        <v>6844</v>
      </c>
      <c r="M2428" s="2" t="s">
        <v>6866</v>
      </c>
      <c r="N2428" s="2" t="s">
        <v>6867</v>
      </c>
      <c r="O2428" s="2" t="s">
        <v>6868</v>
      </c>
      <c r="P2428" s="2" t="str">
        <f t="shared" si="18"/>
        <v>ncsl_database__ncsl_transportation_funding_finance_legis_database__ncsl_topic__other; ncsl_database__ncsl_transportation_funding_finance_legis_database__ncsl_topic__public_transit_and_rail</v>
      </c>
      <c r="Q2428" s="2" t="str">
        <f t="shared" si="16"/>
        <v>Bill Title: METRO PUBLIC EXPOSITION AUTH, Bill Description: Amends the Metropolitan Pier and Exposition Authority Act. Changes the name of the Act and Authority to the Metropolitan Public Exposition Authority Act and the Metropolitan Public Exposition Authority. Provides that the Authority may enter into installment payments contracts or lease purchase agreements for specified purposes. Limits the applicability of provisions concerning persons engaged in the business of providing ground transportation and livery vehicles. Requires imposition of a $1 occupation tax on specified persons engaged in the business of providing a transportation network service in the metropolitan area at the McCormick Square campus or a commercial service airport. Increases specified bonding authority of the Authority from $2,850,000,000 to $3,450,000,000. Increases the minimum contract amount requiring a contract to be competitively bid or require a request for proposal. Makes other changes relating to minority-owned, women-owned, and veteran-owned businesses and contractors, contracts for professional services, and contracts entered into pursuant to the Governmental Joint Purchasing Act. Amends various Acts, Laws, and Codes making conforming changes concerning the Act's title and Authority's name. Amends the State Finance Act, Use Tax Act, Service Use Tax Act, Service Occupation Tax Act, and Retailers' Occupation Tax Act. Increases the amounts that may be deposited into the McCormick Place Expansion Project Fund through the year 2036 (currently, through 2032), allowing for increases each fiscal year thereafter that bonds are outstanding, but not after fiscal year 2070 (currently, 2060). Effective immediately.. </v>
      </c>
      <c r="S2428" s="2" t="s">
        <v>287</v>
      </c>
    </row>
    <row r="2429" ht="15.75" customHeight="1">
      <c r="A2429" s="2" t="s">
        <v>6841</v>
      </c>
      <c r="B2429" s="2" t="s">
        <v>6842</v>
      </c>
      <c r="C2429" s="2" t="s">
        <v>6531</v>
      </c>
      <c r="D2429" s="2" t="s">
        <v>6468</v>
      </c>
      <c r="E2429" s="2" t="s">
        <v>6469</v>
      </c>
      <c r="F2429" s="2" t="s">
        <v>6869</v>
      </c>
      <c r="G2429" s="2" t="s">
        <v>407</v>
      </c>
      <c r="I2429" s="2">
        <v>4.0</v>
      </c>
      <c r="J2429" s="2" t="s">
        <v>6471</v>
      </c>
      <c r="K2429" s="2" t="s">
        <v>6844</v>
      </c>
      <c r="M2429" s="2" t="s">
        <v>6845</v>
      </c>
      <c r="N2429" s="2" t="s">
        <v>6849</v>
      </c>
      <c r="O2429" s="2" t="s">
        <v>63</v>
      </c>
      <c r="P2429" s="2" t="str">
        <f t="shared" si="18"/>
        <v>utility_regulation</v>
      </c>
      <c r="Q2429" s="2" t="str">
        <f t="shared" si="16"/>
        <v>Bill Title: REGULATION-TECH, Bill Description: Amends the Public Utilities Act. Makes a technical change in the short title Section.. </v>
      </c>
      <c r="S2429" s="2" t="s">
        <v>31</v>
      </c>
    </row>
    <row r="2430" ht="15.75" customHeight="1">
      <c r="A2430" s="2" t="s">
        <v>6841</v>
      </c>
      <c r="B2430" s="2" t="s">
        <v>6842</v>
      </c>
      <c r="C2430" s="2" t="s">
        <v>6531</v>
      </c>
      <c r="D2430" s="2" t="s">
        <v>6468</v>
      </c>
      <c r="E2430" s="2" t="s">
        <v>6469</v>
      </c>
      <c r="F2430" s="2" t="s">
        <v>6870</v>
      </c>
      <c r="G2430" s="2" t="s">
        <v>407</v>
      </c>
      <c r="I2430" s="2">
        <v>3.0</v>
      </c>
      <c r="J2430" s="2" t="s">
        <v>6471</v>
      </c>
      <c r="K2430" s="2" t="s">
        <v>6844</v>
      </c>
      <c r="M2430" s="2" t="s">
        <v>6871</v>
      </c>
      <c r="N2430" s="2" t="s">
        <v>6872</v>
      </c>
      <c r="O2430" s="2" t="s">
        <v>72</v>
      </c>
      <c r="P2430" s="2" t="str">
        <f t="shared" si="18"/>
        <v>climate_change; climate_change_emissions_reduction</v>
      </c>
      <c r="Q2430" s="2" t="str">
        <f t="shared" si="16"/>
        <v>Bill Title: EPA-COAL-FIRED GENERATING UNIT, Bill Description: Amends the Environmental Protection Act. Requires the Environmental Protection Agency to conduct a study comparing airborne emission reductions of coal-fired electric generating units within the State of Illinois between 1990 and 2014 and forecasting additional reductions for the period from 2014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 </v>
      </c>
      <c r="S2430" s="2" t="s">
        <v>172</v>
      </c>
    </row>
    <row r="2431" ht="15.75" customHeight="1">
      <c r="A2431" s="2" t="s">
        <v>6873</v>
      </c>
      <c r="B2431" s="2" t="s">
        <v>6874</v>
      </c>
      <c r="C2431" s="2" t="s">
        <v>6531</v>
      </c>
      <c r="D2431" s="2" t="s">
        <v>6468</v>
      </c>
      <c r="E2431" s="2" t="s">
        <v>6469</v>
      </c>
      <c r="F2431" s="2" t="s">
        <v>6875</v>
      </c>
      <c r="G2431" s="2" t="s">
        <v>407</v>
      </c>
      <c r="I2431" s="2">
        <v>59.0</v>
      </c>
      <c r="J2431" s="2" t="s">
        <v>6471</v>
      </c>
      <c r="K2431" s="2" t="s">
        <v>6876</v>
      </c>
      <c r="M2431" s="2" t="s">
        <v>6877</v>
      </c>
      <c r="N2431" s="2" t="s">
        <v>6878</v>
      </c>
      <c r="O2431" s="2" t="s">
        <v>6879</v>
      </c>
      <c r="P2431" s="2"/>
      <c r="Q2431" s="2" t="str">
        <f t="shared" si="16"/>
        <v>Bill Title: VEH CD-SHARE ROAD-LARGE TRUCKS, Bill Description: Amends the Illinois Vehicle Code. Makes a technical change in a Section concerning the short title.. </v>
      </c>
    </row>
    <row r="2432" ht="15.75" customHeight="1">
      <c r="A2432" s="2" t="s">
        <v>6873</v>
      </c>
      <c r="B2432" s="2" t="s">
        <v>6874</v>
      </c>
      <c r="C2432" s="2" t="s">
        <v>6531</v>
      </c>
      <c r="D2432" s="2" t="s">
        <v>6468</v>
      </c>
      <c r="E2432" s="2" t="s">
        <v>6469</v>
      </c>
      <c r="F2432" s="2" t="s">
        <v>6880</v>
      </c>
      <c r="G2432" s="2" t="s">
        <v>407</v>
      </c>
      <c r="I2432" s="2">
        <v>25.0</v>
      </c>
      <c r="J2432" s="2" t="s">
        <v>6471</v>
      </c>
      <c r="K2432" s="2" t="s">
        <v>6876</v>
      </c>
      <c r="M2432" s="2" t="s">
        <v>6881</v>
      </c>
      <c r="N2432" s="2" t="s">
        <v>6882</v>
      </c>
      <c r="O2432" s="2" t="s">
        <v>358</v>
      </c>
      <c r="P2432" s="2"/>
      <c r="Q2432" s="2" t="str">
        <f t="shared" si="16"/>
        <v>Bill Title: USE/OCC TAX-BIODIESEL, Bill Description: Creates the Illinois Renewable Fuel Standards Act. Provides that diesel fuel must contain at least a stated percentage of biodiesel fuel oil by volume on and after a specified date. Amends the Use Tax Act, the Service Use Tax Act, the Service Occupation Tax Act, and the Retailers' Occupation Tax Act. Makes changes concerning incentives for biodiesel to provide that the incentive for 100% biodiesel and biodiesel blends with more than 10% but no more than 99% biodiesel applies through June 30, 2024 (currently, December 31, 2023). Provides that, with respect to 100% biodiesel and biodiesel blends with more than 19% but no more than 99% biodiesel, the tax does not apply to proceeds of sales made on or after July 1, 2024. Effective immediately, except that provisions creating the Illinois Renewable Fuel Standards Act take effect on July 1, 2022.. </v>
      </c>
      <c r="S2432" s="2" t="s">
        <v>79</v>
      </c>
    </row>
    <row r="2433" ht="15.75" customHeight="1">
      <c r="A2433" s="2" t="s">
        <v>6873</v>
      </c>
      <c r="B2433" s="2" t="s">
        <v>6874</v>
      </c>
      <c r="C2433" s="2" t="s">
        <v>6531</v>
      </c>
      <c r="D2433" s="2" t="s">
        <v>6468</v>
      </c>
      <c r="E2433" s="2" t="s">
        <v>6469</v>
      </c>
      <c r="F2433" s="2" t="s">
        <v>6883</v>
      </c>
      <c r="G2433" s="2" t="s">
        <v>407</v>
      </c>
      <c r="I2433" s="2">
        <v>20.0</v>
      </c>
      <c r="J2433" s="2" t="s">
        <v>6471</v>
      </c>
      <c r="K2433" s="2" t="s">
        <v>6876</v>
      </c>
      <c r="M2433" s="2" t="s">
        <v>6877</v>
      </c>
      <c r="N2433" s="2" t="s">
        <v>6878</v>
      </c>
      <c r="O2433" s="2" t="s">
        <v>6879</v>
      </c>
      <c r="P2433" s="2"/>
      <c r="Q2433" s="2" t="str">
        <f t="shared" si="16"/>
        <v>Bill Title: VEH CD-SHARE ROAD-LARGE TRUCKS, Bill Description: Amends the Illinois Vehicle Code. Makes a technical change in a Section concerning the short title.. </v>
      </c>
    </row>
    <row r="2434" ht="15.75" customHeight="1">
      <c r="A2434" s="2" t="s">
        <v>6873</v>
      </c>
      <c r="B2434" s="2" t="s">
        <v>6874</v>
      </c>
      <c r="C2434" s="2" t="s">
        <v>6531</v>
      </c>
      <c r="D2434" s="2" t="s">
        <v>6468</v>
      </c>
      <c r="E2434" s="2" t="s">
        <v>6469</v>
      </c>
      <c r="F2434" s="2" t="s">
        <v>6884</v>
      </c>
      <c r="G2434" s="2" t="s">
        <v>407</v>
      </c>
      <c r="I2434" s="2">
        <v>20.0</v>
      </c>
      <c r="J2434" s="2" t="s">
        <v>6471</v>
      </c>
      <c r="K2434" s="2" t="s">
        <v>6876</v>
      </c>
      <c r="L2434" s="2" t="s">
        <v>6885</v>
      </c>
      <c r="M2434" s="2" t="s">
        <v>6886</v>
      </c>
      <c r="N2434" s="2" t="s">
        <v>6887</v>
      </c>
      <c r="O2434" s="2" t="s">
        <v>128</v>
      </c>
      <c r="P2434" s="2"/>
      <c r="Q2434" s="2" t="str">
        <f t="shared" si="16"/>
        <v>Bill Title: COUNTIES-WIND ENERGY FACILITY, Bill Description: Amends the Community Mental Health Act. Changes the form of the proposition regarding an annual tax for providing mental health facilities and services. Effective immediately.. </v>
      </c>
    </row>
    <row r="2435" ht="15.75" customHeight="1">
      <c r="A2435" s="2" t="s">
        <v>6873</v>
      </c>
      <c r="B2435" s="2" t="s">
        <v>6874</v>
      </c>
      <c r="C2435" s="2" t="s">
        <v>6531</v>
      </c>
      <c r="D2435" s="2" t="s">
        <v>6468</v>
      </c>
      <c r="E2435" s="2" t="s">
        <v>6469</v>
      </c>
      <c r="F2435" s="2" t="s">
        <v>6888</v>
      </c>
      <c r="G2435" s="2" t="s">
        <v>407</v>
      </c>
      <c r="I2435" s="2">
        <v>17.0</v>
      </c>
      <c r="J2435" s="2" t="s">
        <v>6471</v>
      </c>
      <c r="K2435" s="2" t="s">
        <v>6876</v>
      </c>
      <c r="M2435" s="2" t="s">
        <v>6889</v>
      </c>
      <c r="N2435" s="2" t="s">
        <v>6890</v>
      </c>
      <c r="O2435" s="2" t="s">
        <v>92</v>
      </c>
      <c r="P2435" s="2"/>
      <c r="Q2435" s="2" t="str">
        <f t="shared" si="16"/>
        <v>Bill Title: NATURAL GAS VEHICLES, Bill Description: Amends the Illinois Income Tax Act. Provides that persons that purchase a new motor vehicle with a gross vehicle weight rating of 33,000 pounds or more that uses natural gas as a motor fuel are entitled to an income tax credit equal to the lesser of $18,000 or half the difference between the purchase price of the natural gas vehicle and a similarly equipped gasoline or diesel vehicle of the same make and model. Amends the Motor Fuel Tax Law. Provides that motor carriers that employ natural gas vehicles are entitled to a refund on taxes paid under the Motor Fuel Tax Law equal to 12% of the taxes paid on the purchase of natural gas. Amends the Illinois Vehicle Code. Provides that the weight limitations on motor vehicles are increased by 2,000 pounds for vehicles that use natural gas as a motor fuel.. </v>
      </c>
      <c r="S2435" s="2" t="s">
        <v>79</v>
      </c>
    </row>
    <row r="2436" ht="15.75" customHeight="1">
      <c r="A2436" s="2" t="s">
        <v>6873</v>
      </c>
      <c r="B2436" s="2" t="s">
        <v>6874</v>
      </c>
      <c r="C2436" s="2" t="s">
        <v>6531</v>
      </c>
      <c r="D2436" s="2" t="s">
        <v>6468</v>
      </c>
      <c r="E2436" s="2" t="s">
        <v>6469</v>
      </c>
      <c r="F2436" s="2" t="s">
        <v>6891</v>
      </c>
      <c r="G2436" s="2" t="s">
        <v>407</v>
      </c>
      <c r="I2436" s="2">
        <v>16.0</v>
      </c>
      <c r="J2436" s="2" t="s">
        <v>6471</v>
      </c>
      <c r="K2436" s="2" t="s">
        <v>6876</v>
      </c>
      <c r="M2436" s="2" t="s">
        <v>6892</v>
      </c>
      <c r="N2436" s="2" t="s">
        <v>6893</v>
      </c>
      <c r="Q2436" s="2" t="str">
        <f t="shared" si="16"/>
        <v>Bill Title: MOTOR FUEL-IRIDE, Bill Description: Creates the Illinois Road Improvement and Driver Enhancement Act. Provides that, beginning on July 1, 2017, each owner or lessee of a motor vehicle (other than a commercial motor vehicle) that is required to be registered in this State shall pay a distance-based road user fee for metered use of the public roads in Illinois by the motor vehicle. Provides that the fee shall be based on a payment plan selected by the owner or lessee. Provides that the owner or lessee shall receive a credit for estimated motor fuel taxes paid by the owner or lessee. Creates the Illinois Road Improvement and Driver Enhancement Commission for the purpose of administering the Act. Sets forth the membership, powers and duties, and terms of the Commission. Creates the Illinois Road Improvement and Driver Enhancement Advisory Board and sets forth the membership of the Board. Amends the Illinois Vehicle Code. Repeals a provision providing for the collection of an annual commercial distribution fee on vehicles of the second division weighing more than 8,000 pounds. Makes conforming changes. Effective immediately, except that certain provisions take effect on July 1, 2017.. </v>
      </c>
      <c r="S2436" s="2" t="s">
        <v>79</v>
      </c>
    </row>
    <row r="2437" ht="15.75" customHeight="1">
      <c r="A2437" s="2" t="s">
        <v>6873</v>
      </c>
      <c r="B2437" s="2" t="s">
        <v>6874</v>
      </c>
      <c r="C2437" s="2" t="s">
        <v>6531</v>
      </c>
      <c r="D2437" s="2" t="s">
        <v>6468</v>
      </c>
      <c r="E2437" s="2" t="s">
        <v>6469</v>
      </c>
      <c r="F2437" s="2" t="s">
        <v>6894</v>
      </c>
      <c r="G2437" s="2" t="s">
        <v>407</v>
      </c>
      <c r="I2437" s="2">
        <v>13.0</v>
      </c>
      <c r="J2437" s="2" t="s">
        <v>6471</v>
      </c>
      <c r="K2437" s="2" t="s">
        <v>6876</v>
      </c>
      <c r="M2437" s="2" t="s">
        <v>6895</v>
      </c>
      <c r="N2437" s="2" t="s">
        <v>6896</v>
      </c>
      <c r="O2437" s="2" t="s">
        <v>6897</v>
      </c>
      <c r="P2437" s="2"/>
      <c r="Q2437" s="2" t="str">
        <f t="shared" si="16"/>
        <v>Bill Title: COM COL-MANUFACTURING GRANTS, Bill Description: Reinserts the provisions of the introduced bill with the following changes. Provides that the Illinois Community College Board shall establish and administer a 21st Century Employment grant program (rather than a manufacturing training grant program). Provides that in awarding grants under the program, the Board must give priority to plans that demonstrate a formal articulation agreement between a public high school and a community college district. Provides that the plan must support a seamless transition into higher education and career opportunities and must outline the college credit and on-the-job training hours that will transfer from the high school to a community college. Adds to the membership of the advisory board. Makes other changes.. </v>
      </c>
      <c r="S2437" s="2" t="s">
        <v>260</v>
      </c>
    </row>
    <row r="2438" ht="15.75" customHeight="1">
      <c r="A2438" s="2" t="s">
        <v>6873</v>
      </c>
      <c r="B2438" s="2" t="s">
        <v>6874</v>
      </c>
      <c r="C2438" s="2" t="s">
        <v>6531</v>
      </c>
      <c r="D2438" s="2" t="s">
        <v>6468</v>
      </c>
      <c r="E2438" s="2" t="s">
        <v>6469</v>
      </c>
      <c r="F2438" s="2" t="s">
        <v>6898</v>
      </c>
      <c r="G2438" s="2" t="s">
        <v>407</v>
      </c>
      <c r="I2438" s="2">
        <v>11.0</v>
      </c>
      <c r="J2438" s="2" t="s">
        <v>6471</v>
      </c>
      <c r="K2438" s="2" t="s">
        <v>6876</v>
      </c>
      <c r="M2438" s="2" t="s">
        <v>6899</v>
      </c>
      <c r="N2438" s="2" t="s">
        <v>6900</v>
      </c>
      <c r="O2438" s="2" t="s">
        <v>89</v>
      </c>
      <c r="P2438" s="2"/>
      <c r="Q2438" s="2" t="str">
        <f t="shared" si="16"/>
        <v>Bill Title: MOTOR FUEL-NATURAL GAS, Bill Description: Amends the Motor Fuel Tax Law. Provides that the tax imposed on the privilege of operating motor vehicles that use liquefied natural gas is 21.5 cents per gallon. Provides that, in the case of liquefied natural gas, "gallon" means a diesel gallon equivalent. Contains definitions. Amends the Weights and Measures Act. Provides that liquefied natural gas used as motor fuel shall be sold in diesel gallon equivalents, and compressed natural gas shall be sold in either gasoline gallon equivalents or diesel gallon equivalents.. </v>
      </c>
      <c r="S2438" s="2" t="s">
        <v>79</v>
      </c>
    </row>
    <row r="2439" ht="15.75" customHeight="1">
      <c r="A2439" s="2" t="s">
        <v>6873</v>
      </c>
      <c r="B2439" s="2" t="s">
        <v>6874</v>
      </c>
      <c r="C2439" s="2" t="s">
        <v>6531</v>
      </c>
      <c r="D2439" s="2" t="s">
        <v>6468</v>
      </c>
      <c r="E2439" s="2" t="s">
        <v>6469</v>
      </c>
      <c r="F2439" s="2" t="s">
        <v>6901</v>
      </c>
      <c r="G2439" s="2" t="s">
        <v>407</v>
      </c>
      <c r="I2439" s="2">
        <v>10.0</v>
      </c>
      <c r="J2439" s="2" t="s">
        <v>6471</v>
      </c>
      <c r="K2439" s="2" t="s">
        <v>6876</v>
      </c>
      <c r="M2439" s="2" t="s">
        <v>6676</v>
      </c>
      <c r="N2439" s="2" t="s">
        <v>6677</v>
      </c>
      <c r="O2439" s="2" t="s">
        <v>1229</v>
      </c>
      <c r="P2439" s="2"/>
      <c r="Q2439" s="2" t="str">
        <f t="shared" si="16"/>
        <v>Bill Title: VEH CD-ELECTRIC VEH-PLATE FEE, Bill Description: Amends the Illinois Vehicle Code. Provides that the registration period and fee for electric vehicles shall be the same as the registration period and fee for non-electric motor vehicles (rather than $35 for a 2-year registration period).. </v>
      </c>
    </row>
    <row r="2440" ht="15.75" customHeight="1">
      <c r="A2440" s="2" t="s">
        <v>6873</v>
      </c>
      <c r="B2440" s="2" t="s">
        <v>6874</v>
      </c>
      <c r="C2440" s="2" t="s">
        <v>6531</v>
      </c>
      <c r="D2440" s="2" t="s">
        <v>6468</v>
      </c>
      <c r="E2440" s="2" t="s">
        <v>6469</v>
      </c>
      <c r="F2440" s="2" t="s">
        <v>6902</v>
      </c>
      <c r="G2440" s="2" t="s">
        <v>407</v>
      </c>
      <c r="I2440" s="2">
        <v>10.0</v>
      </c>
      <c r="J2440" s="2" t="s">
        <v>6471</v>
      </c>
      <c r="K2440" s="2" t="s">
        <v>6876</v>
      </c>
      <c r="M2440" s="2" t="s">
        <v>6670</v>
      </c>
      <c r="N2440" s="2" t="s">
        <v>6671</v>
      </c>
      <c r="O2440" s="2" t="s">
        <v>1229</v>
      </c>
      <c r="P2440" s="2"/>
      <c r="Q2440" s="2" t="str">
        <f t="shared" si="16"/>
        <v>Bill Title: VEH CD-ELECTRIC LICENSE FEE, Bill Description: Amends the Illinois Vehicle Code. Establishes the registration fee for electric vehicles at no more than $216.00 per year (previously $35 for a 2-year term) and creates a separate registration fee not to exceed $158.50 per year for hybrid vehicles.. </v>
      </c>
      <c r="S2440" s="2" t="s">
        <v>145</v>
      </c>
    </row>
    <row r="2441" ht="15.75" customHeight="1">
      <c r="A2441" s="2" t="s">
        <v>6873</v>
      </c>
      <c r="B2441" s="2" t="s">
        <v>6874</v>
      </c>
      <c r="C2441" s="2" t="s">
        <v>6531</v>
      </c>
      <c r="D2441" s="2" t="s">
        <v>6468</v>
      </c>
      <c r="E2441" s="2" t="s">
        <v>6469</v>
      </c>
      <c r="F2441" s="2" t="s">
        <v>6903</v>
      </c>
      <c r="G2441" s="2" t="s">
        <v>407</v>
      </c>
      <c r="I2441" s="2">
        <v>10.0</v>
      </c>
      <c r="J2441" s="2" t="s">
        <v>6471</v>
      </c>
      <c r="K2441" s="2" t="s">
        <v>6876</v>
      </c>
      <c r="M2441" s="2" t="s">
        <v>6904</v>
      </c>
      <c r="N2441" s="2" t="s">
        <v>6905</v>
      </c>
      <c r="O2441" s="2" t="s">
        <v>92</v>
      </c>
      <c r="P2441" s="2"/>
      <c r="Q2441" s="2" t="str">
        <f t="shared" si="16"/>
        <v>Bill Title: MOTOR FUEL-MEASUREMENTS, Bill Description: Amends the Motor Fuel Tax Law. Provides that the tax imposed on the privilege of operating motor vehicles that use liquefied natural gas or propane is 21.5 cents per gallon. Provides that the tax imposed on compressed natural gas is 19 cents per gallon. Provides that, in the case of liquefied natural gas and propane, "gallon" means a diesel gallon equivalent. Amends the Weights and Measures Act. Provides that liquefied natural gas used as motor fuel shall be sold in diesel gallon equivalents, and compressed natural gas shall be sold in gasoline gallon equivalents. Provides that propane used as motor fuel shall be sold in actual measured gallon volumetric units, subject to adjustment for the purposes of determining the diesel gallon equivalents that are subject to the tax rates under the Motor Fuel Tax Law. Amends the Environmental Impact Fee Law. Provides that no fee is imposed on the importation or receipt of liquefied natural gas (i) sold to or used by a rail carrier or (ii) consumed or used in the operation of ships, barges, or vessels that are used primarily in or for the transportation of property in interstate commerce for hire on rivers bordering Illinois if the natural gas is delivered to the ship, barge, or vessel by a licensed receiver.. </v>
      </c>
      <c r="S2441" s="2" t="s">
        <v>79</v>
      </c>
    </row>
    <row r="2442" ht="15.75" customHeight="1">
      <c r="A2442" s="2" t="s">
        <v>6873</v>
      </c>
      <c r="B2442" s="2" t="s">
        <v>6874</v>
      </c>
      <c r="C2442" s="2" t="s">
        <v>6531</v>
      </c>
      <c r="D2442" s="2" t="s">
        <v>6468</v>
      </c>
      <c r="E2442" s="2" t="s">
        <v>6469</v>
      </c>
      <c r="F2442" s="2" t="s">
        <v>6906</v>
      </c>
      <c r="G2442" s="2" t="s">
        <v>407</v>
      </c>
      <c r="I2442" s="2">
        <v>9.0</v>
      </c>
      <c r="J2442" s="2" t="s">
        <v>6471</v>
      </c>
      <c r="K2442" s="2" t="s">
        <v>6876</v>
      </c>
      <c r="M2442" s="2" t="s">
        <v>6907</v>
      </c>
      <c r="N2442" s="2" t="s">
        <v>6908</v>
      </c>
      <c r="O2442" s="2" t="s">
        <v>3685</v>
      </c>
      <c r="P2442" s="2"/>
      <c r="Q2442" s="2" t="str">
        <f t="shared" si="16"/>
        <v>Bill Title: HGHWY CD-MOTOR FUEL TAX, Bill Description: Amends the Illinois Highway Code. Provides that a county board of any county, any township, or any municipality may use motor fuel tax funds allotted to it for the operation costs of any public transportation service, for capital improvements designed to improve or enhance pedestrian, bicycle, or transit mobility, or for infrastructure used to support publicly or privately owned electric vehicles.. </v>
      </c>
      <c r="S2442" s="2" t="s">
        <v>145</v>
      </c>
    </row>
    <row r="2443" ht="15.75" customHeight="1">
      <c r="A2443" s="2" t="s">
        <v>6873</v>
      </c>
      <c r="B2443" s="2" t="s">
        <v>6874</v>
      </c>
      <c r="C2443" s="2" t="s">
        <v>6531</v>
      </c>
      <c r="D2443" s="2" t="s">
        <v>6468</v>
      </c>
      <c r="E2443" s="2" t="s">
        <v>6469</v>
      </c>
      <c r="F2443" s="2" t="s">
        <v>6909</v>
      </c>
      <c r="G2443" s="2" t="s">
        <v>407</v>
      </c>
      <c r="I2443" s="2">
        <v>8.0</v>
      </c>
      <c r="J2443" s="2" t="s">
        <v>6471</v>
      </c>
      <c r="K2443" s="2" t="s">
        <v>6876</v>
      </c>
      <c r="M2443" s="2" t="s">
        <v>6904</v>
      </c>
      <c r="N2443" s="2" t="s">
        <v>6910</v>
      </c>
      <c r="O2443" s="2" t="s">
        <v>89</v>
      </c>
      <c r="P2443" s="2"/>
      <c r="Q2443" s="2" t="str">
        <f t="shared" si="16"/>
        <v>Bill Title: MOTOR FUEL-MEASUREMENTS, Bill Description: Amends the Motor Fuel Tax Law. Provides that the tax imposed on the privilege of operating motor vehicles that use liquefied natural gas or propane is 21.5 cents per gallon. Provides that the tax imposed on compressed natural gas is 19 cents per gallon. Provides that, in the case of liquefied natural gas and propane, "gallon" means a diesel gallon equivalent. Amends the Weights and Measures Act. Provides that liquefied natural gas used as motor fuel shall be sold in diesel gallon equivalents, and compressed natural gas shall be sold in gasoline gallon equivalents. Provides that propane used as motor fuel shall be sold in actual measured gallon volumetric units, subject to adjustment for the purposes of determining the diesel gallon equivalents that are subject to the tax rates under the Motor Fuel Tax Law. Amends the Environmental Impact Fee Law. Provides that no fee is imposed on the importation or receipt of liquefied natural gas (i) sold to or used by a rail carrier or (ii) consumed or used in the operation of ships, barges, or vessels that are used primarily in or for the transportation of property in interstate commerce for hire on rivers bordering Illinois if the natural gas is delivered to the ship, barge, or vessel by a licensed receiver. Effective immediately.. </v>
      </c>
      <c r="S2443" s="2" t="s">
        <v>79</v>
      </c>
    </row>
    <row r="2444" ht="15.75" customHeight="1">
      <c r="A2444" s="2" t="s">
        <v>6873</v>
      </c>
      <c r="B2444" s="2" t="s">
        <v>6874</v>
      </c>
      <c r="C2444" s="2" t="s">
        <v>6531</v>
      </c>
      <c r="D2444" s="2" t="s">
        <v>6468</v>
      </c>
      <c r="E2444" s="2" t="s">
        <v>6469</v>
      </c>
      <c r="F2444" s="2" t="s">
        <v>6911</v>
      </c>
      <c r="G2444" s="2" t="s">
        <v>407</v>
      </c>
      <c r="I2444" s="2">
        <v>7.0</v>
      </c>
      <c r="J2444" s="2" t="s">
        <v>6471</v>
      </c>
      <c r="K2444" s="2" t="s">
        <v>6876</v>
      </c>
      <c r="M2444" s="2" t="s">
        <v>6912</v>
      </c>
      <c r="N2444" s="2" t="s">
        <v>6913</v>
      </c>
      <c r="O2444" s="2" t="s">
        <v>6914</v>
      </c>
      <c r="P2444" s="2"/>
      <c r="Q2444" s="2" t="str">
        <f t="shared" si="16"/>
        <v>Bill Title: ENTERPRISE ZONE ELIGIBILITY, Bill Description: Reinserts the provisions of the introduced bill with additions. Adds requirements concerning provisional certification and decertification of enterprise zones. Provides for the suspension of the benefits to specific businesses rather than an outright decertification of the particular Enterprise Zone for failure to submit specified information. Modifies the criteria for determining Enterprise Zones and underserved areas under the Act. Modifies reporting requirements under the Act. Makes conforming and other changes.. </v>
      </c>
      <c r="S2444" s="2" t="s">
        <v>260</v>
      </c>
    </row>
    <row r="2445" ht="15.75" customHeight="1">
      <c r="A2445" s="2" t="s">
        <v>6873</v>
      </c>
      <c r="B2445" s="2" t="s">
        <v>6874</v>
      </c>
      <c r="C2445" s="2" t="s">
        <v>6531</v>
      </c>
      <c r="D2445" s="2" t="s">
        <v>6468</v>
      </c>
      <c r="E2445" s="2" t="s">
        <v>6469</v>
      </c>
      <c r="F2445" s="2" t="s">
        <v>6915</v>
      </c>
      <c r="G2445" s="2" t="s">
        <v>407</v>
      </c>
      <c r="I2445" s="2">
        <v>7.0</v>
      </c>
      <c r="J2445" s="2" t="s">
        <v>6471</v>
      </c>
      <c r="K2445" s="2" t="s">
        <v>6876</v>
      </c>
      <c r="M2445" s="2" t="s">
        <v>6750</v>
      </c>
      <c r="N2445" s="2" t="s">
        <v>6751</v>
      </c>
      <c r="O2445" s="2" t="s">
        <v>208</v>
      </c>
      <c r="P2445" s="2"/>
      <c r="Q2445" s="2" t="str">
        <f t="shared" si="16"/>
        <v>Bill Title: PUB UTIL-ENERGY EFFICIENCY, Bill Description: Amends the Illinois Power Agency Act. Includes references to the reduction of thermal load in the definitions of "energy efficiency" and "renewable energy resources". Makes corresponding changes to the definition of "Energy Efficiency Project" in the Illinois Finance Authority Act. Effective immediately.. </v>
      </c>
    </row>
    <row r="2446" ht="15.75" customHeight="1">
      <c r="A2446" s="2" t="s">
        <v>6873</v>
      </c>
      <c r="B2446" s="2" t="s">
        <v>6874</v>
      </c>
      <c r="C2446" s="2" t="s">
        <v>6531</v>
      </c>
      <c r="D2446" s="2" t="s">
        <v>6468</v>
      </c>
      <c r="E2446" s="2" t="s">
        <v>6469</v>
      </c>
      <c r="F2446" s="2" t="s">
        <v>6916</v>
      </c>
      <c r="G2446" s="2" t="s">
        <v>407</v>
      </c>
      <c r="I2446" s="2">
        <v>7.0</v>
      </c>
      <c r="J2446" s="2" t="s">
        <v>6471</v>
      </c>
      <c r="K2446" s="2" t="s">
        <v>6876</v>
      </c>
      <c r="M2446" s="2" t="s">
        <v>6917</v>
      </c>
      <c r="N2446" s="2" t="s">
        <v>6918</v>
      </c>
      <c r="O2446" s="2" t="s">
        <v>1441</v>
      </c>
      <c r="P2446" s="2"/>
      <c r="Q2446" s="2" t="str">
        <f t="shared" si="16"/>
        <v>Bill Title: MUNI CD-MOTOR FUEL, Bill Description: Amends the Illinois Municipal Code. Provides that a municipality may, by ordinance, impose a tax on motor fuel in one cent per gallon increments, but not to exceed $0.05 per gallon total (currently, a municipality of over 100,000 inhabitants may impose such a tax, but only upon referendum approval and only at the rate of one cent per gallon). Effective immediately.. </v>
      </c>
      <c r="S2446" s="2" t="s">
        <v>79</v>
      </c>
    </row>
    <row r="2447" ht="15.75" customHeight="1">
      <c r="A2447" s="2" t="s">
        <v>6873</v>
      </c>
      <c r="B2447" s="2" t="s">
        <v>6874</v>
      </c>
      <c r="C2447" s="2" t="s">
        <v>6531</v>
      </c>
      <c r="D2447" s="2" t="s">
        <v>6468</v>
      </c>
      <c r="E2447" s="2" t="s">
        <v>6469</v>
      </c>
      <c r="F2447" s="2" t="s">
        <v>6919</v>
      </c>
      <c r="G2447" s="2" t="s">
        <v>407</v>
      </c>
      <c r="I2447" s="2">
        <v>7.0</v>
      </c>
      <c r="J2447" s="2" t="s">
        <v>6471</v>
      </c>
      <c r="K2447" s="2" t="s">
        <v>6876</v>
      </c>
      <c r="M2447" s="2" t="s">
        <v>6881</v>
      </c>
      <c r="N2447" s="2" t="s">
        <v>6920</v>
      </c>
      <c r="O2447" s="2" t="s">
        <v>89</v>
      </c>
      <c r="P2447" s="2"/>
      <c r="Q2447" s="2" t="str">
        <f t="shared" si="16"/>
        <v>Bill Title: USE/OCC TAX-BIODIESEL, Bill Description: Creates the Illinois Renewable Fuel Standards Act. Provides that diesel fuel must contain at least a stated percentage of biodiesel fuel oil by volume on and after a specified date. Amends the Use Tax Act, the Service Use Tax Act, the Service Occupation Tax Act, and the Retailers' Occupation Tax Act. Makes changes concerning incentives for biodiesel to provide that the current exemptions for 100% biodiesel and biodiesel blends with more than 10% but no more than 99% biodiesel sunset on December 31, 2021. Provides that, with respect to 100% biodiesel and biodiesel blends with more than 20% but no more than 99% biodiesel, the taxes do not apply to proceeds of sales made on or after January 1, 2022 and on or before June 30, 2024 but apply 100% of the proceeds of sales made thereafter. Effective immediately, except that provisions creating the Illinois Renewable Fuel Standards Act take effect on July 1, 2021.. </v>
      </c>
      <c r="S2447" s="2" t="s">
        <v>79</v>
      </c>
    </row>
    <row r="2448" ht="15.75" customHeight="1">
      <c r="A2448" s="2" t="s">
        <v>6873</v>
      </c>
      <c r="B2448" s="2" t="s">
        <v>6874</v>
      </c>
      <c r="C2448" s="2" t="s">
        <v>6531</v>
      </c>
      <c r="D2448" s="2" t="s">
        <v>6468</v>
      </c>
      <c r="E2448" s="2" t="s">
        <v>6469</v>
      </c>
      <c r="F2448" s="2" t="s">
        <v>6921</v>
      </c>
      <c r="G2448" s="2" t="s">
        <v>407</v>
      </c>
      <c r="I2448" s="2">
        <v>7.0</v>
      </c>
      <c r="J2448" s="2" t="s">
        <v>6471</v>
      </c>
      <c r="K2448" s="2" t="s">
        <v>6876</v>
      </c>
      <c r="M2448" s="2" t="s">
        <v>6881</v>
      </c>
      <c r="N2448" s="2" t="s">
        <v>6920</v>
      </c>
      <c r="O2448" s="2" t="s">
        <v>89</v>
      </c>
      <c r="P2448" s="2"/>
      <c r="Q2448" s="2" t="str">
        <f t="shared" si="16"/>
        <v>Bill Title: USE/OCC TAX-BIODIESEL, Bill Description: Creates the Illinois Renewable Fuel Standards Act. Provides that diesel fuel must contain at least a stated percentage of biodiesel fuel oil by volume on and after a specified date. Amends the Use Tax Act, the Service Use Tax Act, the Service Occupation Tax Act, and the Retailers' Occupation Tax Act. Makes changes concerning incentives for biodiesel to provide that the current exemptions for 100% biodiesel and biodiesel blends with more than 10% but no more than 99% biodiesel sunset on December 31, 2021. Provides that, with respect to 100% biodiesel and biodiesel blends with more than 20% but no more than 99% biodiesel, the taxes do not apply to proceeds of sales made on or after January 1, 2022 and on or before June 30, 2024 but apply 100% of the proceeds of sales made thereafter. Effective immediately, except that provisions creating the Illinois Renewable Fuel Standards Act take effect on July 1, 2021.. </v>
      </c>
      <c r="S2448" s="2" t="s">
        <v>79</v>
      </c>
    </row>
    <row r="2449" ht="15.75" customHeight="1">
      <c r="A2449" s="2" t="s">
        <v>6873</v>
      </c>
      <c r="B2449" s="2" t="s">
        <v>6874</v>
      </c>
      <c r="C2449" s="2" t="s">
        <v>6531</v>
      </c>
      <c r="D2449" s="2" t="s">
        <v>6468</v>
      </c>
      <c r="E2449" s="2" t="s">
        <v>6469</v>
      </c>
      <c r="F2449" s="2" t="s">
        <v>6922</v>
      </c>
      <c r="G2449" s="2" t="s">
        <v>407</v>
      </c>
      <c r="I2449" s="2">
        <v>6.0</v>
      </c>
      <c r="J2449" s="2" t="s">
        <v>6471</v>
      </c>
      <c r="K2449" s="2" t="s">
        <v>6876</v>
      </c>
      <c r="M2449" s="2" t="s">
        <v>6889</v>
      </c>
      <c r="N2449" s="2" t="s">
        <v>6890</v>
      </c>
      <c r="O2449" s="2" t="s">
        <v>92</v>
      </c>
      <c r="P2449" s="2"/>
      <c r="Q2449" s="2" t="str">
        <f t="shared" si="16"/>
        <v>Bill Title: NATURAL GAS VEHICLES, Bill Description: Amends the Illinois Income Tax Act. Provides that persons that purchase a new motor vehicle with a gross vehicle weight rating of 33,000 pounds or more that uses natural gas as a motor fuel are entitled to an income tax credit equal to the lesser of $18,000 or half the difference between the purchase price of the natural gas vehicle and a similarly equipped gasoline or diesel vehicle of the same make and model. Amends the Motor Fuel Tax Law. Provides that motor carriers that employ natural gas vehicles are entitled to a refund on taxes paid under the Motor Fuel Tax Law equal to 12% of the taxes paid on the purchase of natural gas. Amends the Illinois Vehicle Code. Provides that the weight limitations on motor vehicles are increased by 2,000 pounds for vehicles that use natural gas as a motor fuel.. </v>
      </c>
      <c r="S2449" s="2" t="s">
        <v>79</v>
      </c>
    </row>
    <row r="2450" ht="15.75" customHeight="1">
      <c r="A2450" s="2" t="s">
        <v>6873</v>
      </c>
      <c r="B2450" s="2" t="s">
        <v>6874</v>
      </c>
      <c r="C2450" s="2" t="s">
        <v>6531</v>
      </c>
      <c r="D2450" s="2" t="s">
        <v>6468</v>
      </c>
      <c r="E2450" s="2" t="s">
        <v>6469</v>
      </c>
      <c r="F2450" s="2" t="s">
        <v>6923</v>
      </c>
      <c r="G2450" s="2" t="s">
        <v>407</v>
      </c>
      <c r="I2450" s="2">
        <v>6.0</v>
      </c>
      <c r="J2450" s="2" t="s">
        <v>6471</v>
      </c>
      <c r="K2450" s="2" t="s">
        <v>6876</v>
      </c>
      <c r="M2450" s="2" t="s">
        <v>6924</v>
      </c>
      <c r="N2450" s="2" t="s">
        <v>6925</v>
      </c>
      <c r="O2450" s="2" t="s">
        <v>89</v>
      </c>
      <c r="P2450" s="2"/>
      <c r="Q2450" s="2" t="str">
        <f t="shared" si="16"/>
        <v>Bill Title: VEH CD-AUTO TRANSPORTER-LENGTH, Bill Description: Amends the Illinois Vehicle Code. Provides a definition for "automobile transporter" and "backhaul". Amends the definition for "stinger-steered semitrailer" and "truck tractor". Provides that the length of a stinger-steered semitrailer specifically designed to transport motor vehicles or an automobile transporter cannot exceed 80 feet (rather than 75 feet), with an overhang of less than 4 feet (rather than 3 feet) and a rear overhang of less than 6 feet (rather than 4 feet). Provides an automobile transporter of these lengths can also be used when transporting other cargo or general freight on a backhaul. Effective immediately.. </v>
      </c>
    </row>
    <row r="2451" ht="15.75" customHeight="1">
      <c r="A2451" s="2" t="s">
        <v>6873</v>
      </c>
      <c r="B2451" s="2" t="s">
        <v>6874</v>
      </c>
      <c r="C2451" s="2" t="s">
        <v>6531</v>
      </c>
      <c r="D2451" s="2" t="s">
        <v>6468</v>
      </c>
      <c r="E2451" s="2" t="s">
        <v>6469</v>
      </c>
      <c r="F2451" s="2" t="s">
        <v>6926</v>
      </c>
      <c r="G2451" s="2" t="s">
        <v>407</v>
      </c>
      <c r="I2451" s="2">
        <v>5.0</v>
      </c>
      <c r="J2451" s="2" t="s">
        <v>6471</v>
      </c>
      <c r="K2451" s="2" t="s">
        <v>6876</v>
      </c>
      <c r="M2451" s="2" t="s">
        <v>6927</v>
      </c>
      <c r="N2451" s="2" t="s">
        <v>6928</v>
      </c>
      <c r="O2451" s="2" t="s">
        <v>89</v>
      </c>
      <c r="P2451" s="2"/>
      <c r="Q2451" s="2" t="str">
        <f t="shared" si="16"/>
        <v>Bill Title: ELECTRIC VEHICLE TASK FORCE, Bill Description: Amends the Environmental Protection Act. Provides that the Electric Vehicle Permitting Task Force shall include one member representing a statewide organization of municipalities as authorized under specified provisions of the Illinois Municipal Code.. </v>
      </c>
      <c r="S2451" s="2" t="s">
        <v>79</v>
      </c>
    </row>
    <row r="2452" ht="15.75" customHeight="1">
      <c r="A2452" s="2" t="s">
        <v>6873</v>
      </c>
      <c r="B2452" s="2" t="s">
        <v>6874</v>
      </c>
      <c r="C2452" s="2" t="s">
        <v>6531</v>
      </c>
      <c r="D2452" s="2" t="s">
        <v>6468</v>
      </c>
      <c r="E2452" s="2" t="s">
        <v>6469</v>
      </c>
      <c r="F2452" s="2" t="s">
        <v>6929</v>
      </c>
      <c r="G2452" s="2" t="s">
        <v>407</v>
      </c>
      <c r="I2452" s="2">
        <v>4.0</v>
      </c>
      <c r="J2452" s="2" t="s">
        <v>6471</v>
      </c>
      <c r="K2452" s="2" t="s">
        <v>6876</v>
      </c>
      <c r="M2452" s="2" t="s">
        <v>6930</v>
      </c>
      <c r="N2452" s="2" t="s">
        <v>6931</v>
      </c>
      <c r="O2452" s="2" t="s">
        <v>128</v>
      </c>
      <c r="P2452" s="2"/>
      <c r="Q2452" s="2" t="str">
        <f t="shared" si="16"/>
        <v>Bill Title: ENT ZONE-HIGH IMPACT BUSINESS, Bill Description: Amends the Illinois Enterprise Zone Act. Provides that a business that intends to establish a fertilizer plant at a designated location in Illinois may be designated as a high impact business. Provides that a business that intends to make a minimum investment of $500,000,000, which will be placed in service in a qualified property, and intends to create 125 full-time equivalent jobs at a designated location in Illinois may be designated as a high impact business. Amends the Property Tax Code to provide for an abatement of property taxes for property of any commercial or industrial development of at least 225 (instead of 500) acres. Effective immediately.. </v>
      </c>
    </row>
    <row r="2453" ht="15.75" customHeight="1">
      <c r="A2453" s="2" t="s">
        <v>6873</v>
      </c>
      <c r="B2453" s="2" t="s">
        <v>6874</v>
      </c>
      <c r="C2453" s="2" t="s">
        <v>6531</v>
      </c>
      <c r="D2453" s="2" t="s">
        <v>6468</v>
      </c>
      <c r="E2453" s="2" t="s">
        <v>6469</v>
      </c>
      <c r="F2453" s="2" t="s">
        <v>6932</v>
      </c>
      <c r="G2453" s="2" t="s">
        <v>407</v>
      </c>
      <c r="I2453" s="2">
        <v>4.0</v>
      </c>
      <c r="J2453" s="2" t="s">
        <v>6471</v>
      </c>
      <c r="K2453" s="2" t="s">
        <v>6876</v>
      </c>
      <c r="M2453" s="2" t="s">
        <v>6930</v>
      </c>
      <c r="N2453" s="2" t="s">
        <v>6931</v>
      </c>
      <c r="O2453" s="2" t="s">
        <v>128</v>
      </c>
      <c r="P2453" s="2"/>
      <c r="Q2453" s="2" t="str">
        <f t="shared" si="16"/>
        <v>Bill Title: ENT ZONE-HIGH IMPACT BUSINESS, Bill Description: Amends the Illinois Enterprise Zone Act. Provides that a business that intends to establish a fertilizer plant at a designated location in Illinois may be designated as a high impact business. Provides that a business that intends to make a minimum investment of $500,000,000, which will be placed in service in a qualified property, and intends to create 125 full-time equivalent jobs at a designated location in Illinois may be designated as a high impact business. Amends the Property Tax Code to provide for an abatement of property taxes for property of any commercial or industrial development of at least 225 (instead of 500) acres. Effective immediately.. </v>
      </c>
    </row>
    <row r="2454" ht="15.75" customHeight="1">
      <c r="A2454" s="2" t="s">
        <v>6873</v>
      </c>
      <c r="B2454" s="2" t="s">
        <v>6874</v>
      </c>
      <c r="C2454" s="2" t="s">
        <v>6531</v>
      </c>
      <c r="D2454" s="2" t="s">
        <v>6468</v>
      </c>
      <c r="E2454" s="2" t="s">
        <v>6469</v>
      </c>
      <c r="F2454" s="2" t="s">
        <v>6933</v>
      </c>
      <c r="G2454" s="2" t="s">
        <v>407</v>
      </c>
      <c r="I2454" s="2">
        <v>4.0</v>
      </c>
      <c r="J2454" s="2" t="s">
        <v>6471</v>
      </c>
      <c r="K2454" s="2" t="s">
        <v>6876</v>
      </c>
      <c r="M2454" s="2" t="s">
        <v>6934</v>
      </c>
      <c r="N2454" s="2" t="s">
        <v>6935</v>
      </c>
      <c r="O2454" s="2" t="s">
        <v>23</v>
      </c>
      <c r="P2454" s="2"/>
      <c r="Q2454" s="2" t="str">
        <f t="shared" si="16"/>
        <v>Bill Title: KEYSTONE XL - PRES. OBAMA, Bill Description: Urges the President of the United States and his administration to speed up the process of granting final permits to enable construction to begin on the completion of the Keystone XL pipeline network for reasons of consumer protection and national security.. </v>
      </c>
    </row>
    <row r="2455" ht="15.75" customHeight="1">
      <c r="A2455" s="2" t="s">
        <v>6873</v>
      </c>
      <c r="B2455" s="2" t="s">
        <v>6874</v>
      </c>
      <c r="C2455" s="2" t="s">
        <v>6531</v>
      </c>
      <c r="D2455" s="2" t="s">
        <v>6468</v>
      </c>
      <c r="E2455" s="2" t="s">
        <v>6469</v>
      </c>
      <c r="F2455" s="2" t="s">
        <v>6936</v>
      </c>
      <c r="G2455" s="2" t="s">
        <v>407</v>
      </c>
      <c r="I2455" s="2">
        <v>4.0</v>
      </c>
      <c r="J2455" s="2" t="s">
        <v>6471</v>
      </c>
      <c r="K2455" s="2" t="s">
        <v>6876</v>
      </c>
      <c r="M2455" s="2" t="s">
        <v>6937</v>
      </c>
      <c r="N2455" s="2" t="s">
        <v>6938</v>
      </c>
      <c r="O2455" s="2" t="s">
        <v>6939</v>
      </c>
      <c r="P2455" s="2"/>
      <c r="Q2455" s="2" t="str">
        <f t="shared" si="16"/>
        <v>Bill Title: TAX COMPLIANCE FUND-TRANSFER, Bill Description: Amends the State Finance Act, Counties Code, Illinois Municipal Code, Metro-East Park and Recreation District Act, Local Mass Transit District Act, Regional Transportation Authority Act, and Water Commission Act of 1985. Provides that the amounts transferred into the Tax Compliance and Administration Fund shall be reduced from 1.5% to 1%. Effective July 1, 2019.. </v>
      </c>
      <c r="S2455" s="2" t="s">
        <v>79</v>
      </c>
    </row>
    <row r="2456" ht="15.75" customHeight="1">
      <c r="A2456" s="2" t="s">
        <v>6873</v>
      </c>
      <c r="B2456" s="2" t="s">
        <v>6874</v>
      </c>
      <c r="C2456" s="2" t="s">
        <v>6531</v>
      </c>
      <c r="D2456" s="2" t="s">
        <v>6468</v>
      </c>
      <c r="E2456" s="2" t="s">
        <v>6469</v>
      </c>
      <c r="F2456" s="2" t="s">
        <v>6940</v>
      </c>
      <c r="G2456" s="2" t="s">
        <v>407</v>
      </c>
      <c r="I2456" s="2">
        <v>4.0</v>
      </c>
      <c r="J2456" s="2" t="s">
        <v>6471</v>
      </c>
      <c r="K2456" s="2" t="s">
        <v>6876</v>
      </c>
      <c r="M2456" s="2" t="s">
        <v>6941</v>
      </c>
      <c r="N2456" s="2" t="s">
        <v>6942</v>
      </c>
      <c r="O2456" s="2" t="s">
        <v>1441</v>
      </c>
      <c r="P2456" s="2"/>
      <c r="Q2456" s="2" t="str">
        <f t="shared" si="16"/>
        <v>Bill Title: COUNTIES-MOTOR FUEL, Bill Description: Amends the County Motor Fuel Tax Law in the Counties Code. Provides that any county (currently, DuPage, Kane, Lake, Will, and McHenry counties only) may impose a tax upon all persons engaged in the business of selling motor fuel. Provides that, in addition to other uses currently allowed by law, the proceeds from the tax shall be used for the purpose of maintaining and constructing essential transportation-related infrastructure.. </v>
      </c>
      <c r="S2456" s="2" t="s">
        <v>79</v>
      </c>
    </row>
    <row r="2457" ht="15.75" customHeight="1">
      <c r="A2457" s="2" t="s">
        <v>6873</v>
      </c>
      <c r="B2457" s="2" t="s">
        <v>6874</v>
      </c>
      <c r="C2457" s="2" t="s">
        <v>6531</v>
      </c>
      <c r="D2457" s="2" t="s">
        <v>6468</v>
      </c>
      <c r="E2457" s="2" t="s">
        <v>6469</v>
      </c>
      <c r="F2457" s="2" t="s">
        <v>6943</v>
      </c>
      <c r="G2457" s="2" t="s">
        <v>407</v>
      </c>
      <c r="I2457" s="2">
        <v>4.0</v>
      </c>
      <c r="J2457" s="2" t="s">
        <v>6471</v>
      </c>
      <c r="K2457" s="2" t="s">
        <v>6876</v>
      </c>
      <c r="M2457" s="2" t="s">
        <v>6944</v>
      </c>
      <c r="N2457" s="2" t="s">
        <v>6945</v>
      </c>
      <c r="O2457" s="2" t="s">
        <v>504</v>
      </c>
      <c r="P2457" s="2"/>
      <c r="Q2457" s="2" t="str">
        <f t="shared" si="16"/>
        <v>Bill Title: VEH CD-OVERWEIGHT PERMITS, Bill Description: Amends the Article of the Illinois Vehicle Code concerning size, weight, load, and permits. Creates a new class of weight limits for vehicles with a distance between 8 and 9 feet between the extremes of any group of 2 or more consecutive axles, with a maximum weight of 38,000 pounds on 2 axles and 42,000 pounds on 3 axles. Provides that 2 consecutive sets of tandem axles may carry 34,000 pounds each if the overall distance between the first and last axles of these tandems is 36 feet or more. Deletes language requiring an applicant for a permit for excess size and weight to make certain disclosures relating to whether the applicant is a motor carrier of property. Makes other changes. Provides that the additional fee for certain gross overweight loads is for each additional 45 (instead of 60) miles traveled. Provides that an applicant shall pay $120 (instead of $40) per hour for an engineering inspection or field investigation. Effective immediately.. </v>
      </c>
    </row>
    <row r="2458" ht="15.75" customHeight="1">
      <c r="A2458" s="2" t="s">
        <v>6873</v>
      </c>
      <c r="B2458" s="2" t="s">
        <v>6874</v>
      </c>
      <c r="C2458" s="2" t="s">
        <v>6531</v>
      </c>
      <c r="D2458" s="2" t="s">
        <v>6468</v>
      </c>
      <c r="E2458" s="2" t="s">
        <v>6469</v>
      </c>
      <c r="F2458" s="2" t="s">
        <v>6946</v>
      </c>
      <c r="G2458" s="2" t="s">
        <v>407</v>
      </c>
      <c r="I2458" s="2">
        <v>3.0</v>
      </c>
      <c r="J2458" s="2" t="s">
        <v>6471</v>
      </c>
      <c r="K2458" s="2" t="s">
        <v>6876</v>
      </c>
      <c r="M2458" s="2" t="s">
        <v>6947</v>
      </c>
      <c r="N2458" s="2" t="s">
        <v>6948</v>
      </c>
      <c r="O2458" s="2" t="s">
        <v>366</v>
      </c>
      <c r="P2458" s="2"/>
      <c r="Q2458" s="2" t="str">
        <f t="shared" si="16"/>
        <v>Bill Title: OIL AND GAS REGULATORY FUND, Bill Description: Amends the State Finance Act. Renames a fund as the Oil and Gas Resource Management Fund (now, Mines and Minerals). Makes corresponding changes. Amends the Hydraulic Fracturing Regulatory Act. Provides that the Fund will be used to support the Division of Oil and Gas Resource Management (now, Office of Mines and Mineral). Effective immediately.. </v>
      </c>
      <c r="S2458" s="2" t="s">
        <v>65</v>
      </c>
    </row>
    <row r="2459" ht="15.75" customHeight="1">
      <c r="A2459" s="2" t="s">
        <v>6873</v>
      </c>
      <c r="B2459" s="2" t="s">
        <v>6874</v>
      </c>
      <c r="C2459" s="2" t="s">
        <v>6531</v>
      </c>
      <c r="D2459" s="2" t="s">
        <v>6468</v>
      </c>
      <c r="E2459" s="2" t="s">
        <v>6469</v>
      </c>
      <c r="F2459" s="2" t="s">
        <v>6949</v>
      </c>
      <c r="G2459" s="2" t="s">
        <v>407</v>
      </c>
      <c r="I2459" s="2">
        <v>3.0</v>
      </c>
      <c r="J2459" s="2" t="s">
        <v>6471</v>
      </c>
      <c r="K2459" s="2" t="s">
        <v>6876</v>
      </c>
      <c r="M2459" s="2" t="s">
        <v>6937</v>
      </c>
      <c r="N2459" s="2" t="s">
        <v>6950</v>
      </c>
      <c r="O2459" s="2" t="s">
        <v>6951</v>
      </c>
      <c r="P2459" s="2"/>
      <c r="Q2459" s="2" t="str">
        <f t="shared" si="16"/>
        <v>Bill Title: TAX COMPLIANCE FUND-TRANSFER, Bill Description: Amends the State Finance Act, the Counties Code, the Illinois Municipal Code, the Metro-East Park and Recreation District Act, the Local Mass Transit District Act, the Regional Transportation Authority Act, and the Water Commission Act of 1985. Eliminates certain transfers into the Tax Compliance and Administration Fund.. </v>
      </c>
      <c r="S2459" s="2" t="s">
        <v>79</v>
      </c>
    </row>
    <row r="2460" ht="15.75" customHeight="1">
      <c r="A2460" s="2" t="s">
        <v>6873</v>
      </c>
      <c r="B2460" s="2" t="s">
        <v>6874</v>
      </c>
      <c r="C2460" s="2" t="s">
        <v>6531</v>
      </c>
      <c r="D2460" s="2" t="s">
        <v>6468</v>
      </c>
      <c r="E2460" s="2" t="s">
        <v>6469</v>
      </c>
      <c r="F2460" s="2" t="s">
        <v>6952</v>
      </c>
      <c r="G2460" s="2" t="s">
        <v>407</v>
      </c>
      <c r="I2460" s="2">
        <v>3.0</v>
      </c>
      <c r="J2460" s="2" t="s">
        <v>6471</v>
      </c>
      <c r="K2460" s="2" t="s">
        <v>6876</v>
      </c>
      <c r="M2460" s="2" t="s">
        <v>6953</v>
      </c>
      <c r="N2460" s="2" t="s">
        <v>6954</v>
      </c>
      <c r="O2460" s="2" t="s">
        <v>112</v>
      </c>
      <c r="P2460" s="2"/>
      <c r="Q2460" s="2" t="str">
        <f t="shared" si="16"/>
        <v>Bill Title: IEMA-CYBER ATTACK, Bill Description: Amends the Illinois Emergency Management Agency Act. Provides that "disaster" includes cyber incidents. Defines "cyber incident".. </v>
      </c>
    </row>
    <row r="2461" ht="15.75" customHeight="1">
      <c r="A2461" s="2" t="s">
        <v>6955</v>
      </c>
      <c r="B2461" s="2" t="s">
        <v>6842</v>
      </c>
      <c r="C2461" s="2" t="s">
        <v>6531</v>
      </c>
      <c r="D2461" s="2" t="s">
        <v>6468</v>
      </c>
      <c r="E2461" s="2" t="s">
        <v>6469</v>
      </c>
      <c r="F2461" s="2" t="s">
        <v>6956</v>
      </c>
      <c r="G2461" s="2" t="s">
        <v>407</v>
      </c>
      <c r="I2461" s="2">
        <v>149.0</v>
      </c>
      <c r="J2461" s="2" t="s">
        <v>6471</v>
      </c>
      <c r="K2461" s="2" t="s">
        <v>6957</v>
      </c>
      <c r="L2461" s="2" t="s">
        <v>6958</v>
      </c>
      <c r="M2461" s="2" t="s">
        <v>6959</v>
      </c>
      <c r="N2461" s="2" t="s">
        <v>6960</v>
      </c>
      <c r="O2461" s="2" t="s">
        <v>6961</v>
      </c>
      <c r="P2461" s="2"/>
      <c r="Q2461" s="2" t="str">
        <f t="shared" si="16"/>
        <v>Bill Title: RENEWABLE ENERGY-VEHICLES, Bill Description: Amends the Illinois Power Agency Act. In provisions concerning the renewable portfolio standards, specifies the goals for procurement of renewable energy credits and cost-effective renewable energy resources that shall be included in the long-term renewable resources procurement plan and makes other changes concerning these procurements and provides for the calculation of the cost of equity for the purposes of recovering all reasonable and prudently incurred costs of energy efficiency measures from retail customers. Provides that savings of fuels other than electricity achieved by measures that educate about, incentivize, encourage, or otherwise support the use of electricity to power vehicles shall count towards the applicable annual incremental goal and shall not be included in determining certain limits. Amends the Public Utilities Act. Provides that an electric utility that serves less than 3,000,000 retail customers but more than 500,000 customers in this State may plan for, construct, install, control, own, manage, or operate photovoltaic electricity production facilities and any energy storage facilities that are planned for, constructed, installed, controlled, owned, managed, or operated in connection with photovoltaic electricity production facilities without obtaining a certificate of public convenience and necessity subject to specified terms and conditions. Provides that a public utility that provided electric service to at least 1,000,000 retail customers in Illinois and gas service to at least 500,000 retail customers in Illinois may elect to recover its natural gas delivery services costs through a performance-based rate. Provides that, beginning in 2022, without obtaining any approvals from the Commission or any other agency, regardless of whether any such approval would otherwise be required, a participating utility that is a combination utility shall pay $1,000,000 per year for 10 years to the energy low-income and support program. Adds provisions authorizing certain utilities to plan for, construct, install, control, own, manage, or operate electric vehicle charging infrastructure. Amends the Prevailing Wage Act to include specified facilities financed in whole or in part with renewable energy resources in the definition of "public works". Makes other changes. Effective immediately.. </v>
      </c>
      <c r="S2461" s="2" t="s">
        <v>65</v>
      </c>
    </row>
    <row r="2462" ht="15.75" customHeight="1">
      <c r="A2462" s="2" t="s">
        <v>6955</v>
      </c>
      <c r="B2462" s="2" t="s">
        <v>6842</v>
      </c>
      <c r="C2462" s="2" t="s">
        <v>6531</v>
      </c>
      <c r="D2462" s="2" t="s">
        <v>6468</v>
      </c>
      <c r="E2462" s="2" t="s">
        <v>6469</v>
      </c>
      <c r="F2462" s="2" t="s">
        <v>6962</v>
      </c>
      <c r="G2462" s="2" t="s">
        <v>407</v>
      </c>
      <c r="I2462" s="2">
        <v>112.0</v>
      </c>
      <c r="J2462" s="2" t="s">
        <v>6471</v>
      </c>
      <c r="K2462" s="2" t="s">
        <v>6957</v>
      </c>
      <c r="M2462" s="2" t="s">
        <v>6959</v>
      </c>
      <c r="N2462" s="2" t="s">
        <v>6960</v>
      </c>
      <c r="O2462" s="2" t="s">
        <v>6963</v>
      </c>
      <c r="P2462" s="2"/>
      <c r="Q2462" s="2" t="str">
        <f t="shared" si="16"/>
        <v>Bill Title: RENEWABLE ENERGY-VEHICLES, Bill Description: Amends the Illinois Power Agency Act. In provisions concerning the renewable portfolio standards, specifies the goals for procurement of renewable energy credits and cost-effective renewable energy resources that shall be included in the long-term renewable resources procurement plan and makes other changes concerning these procurements and provides for the calculation of the cost of equity for the purposes of recovering all reasonable and prudently incurred costs of energy efficiency measures from retail customers. Provides that savings of fuels other than electricity achieved by measures that educate about, incentivize, encourage, or otherwise support the use of electricity to power vehicles shall count towards the applicable annual incremental goal and shall not be included in determining certain limits. Amends the Public Utilities Act. Provides that an electric utility that serves less than 3,000,000 retail customers but more than 500,000 customers in this State may plan for, construct, install, control, own, manage, or operate photovoltaic electricity production facilities and any energy storage facilities that are planned for, constructed, installed, controlled, owned, managed, or operated in connection with photovoltaic electricity production facilities without obtaining a certificate of public convenience and necessity subject to specified terms and conditions. Provides that a public utility that provided electric service to at least 1,000,000 retail customers in Illinois and gas service to at least 500,000 retail customers in Illinois may elect to recover its natural gas delivery services costs through a performance-based rate. Provides that, beginning in 2022, without obtaining any approvals from the Commission or any other agency, regardless of whether any such approval would otherwise be required, a participating utility that is a combination utility shall pay $1,000,000 per year for 10 years to the energy low-income and support program. Adds provisions authorizing certain utilities to plan for, construct, install, control, own, manage, or operate electric vehicle charging infrastructure. Amends the Prevailing Wage Act to include specified facilities financed in whole or in part with renewable energy resources in the definition of "public works". Makes other changes. Effective immediately.. </v>
      </c>
      <c r="S2462" s="2" t="s">
        <v>65</v>
      </c>
    </row>
    <row r="2463" ht="15.75" customHeight="1">
      <c r="A2463" s="2" t="s">
        <v>6955</v>
      </c>
      <c r="B2463" s="2" t="s">
        <v>6842</v>
      </c>
      <c r="C2463" s="2" t="s">
        <v>6531</v>
      </c>
      <c r="D2463" s="2" t="s">
        <v>6468</v>
      </c>
      <c r="E2463" s="2" t="s">
        <v>6469</v>
      </c>
      <c r="F2463" s="2" t="s">
        <v>6964</v>
      </c>
      <c r="G2463" s="2" t="s">
        <v>407</v>
      </c>
      <c r="I2463" s="2">
        <v>13.0</v>
      </c>
      <c r="J2463" s="2" t="s">
        <v>6471</v>
      </c>
      <c r="K2463" s="2" t="s">
        <v>6957</v>
      </c>
      <c r="M2463" s="2" t="s">
        <v>6965</v>
      </c>
      <c r="N2463" s="2" t="s">
        <v>6966</v>
      </c>
      <c r="O2463" s="2" t="s">
        <v>35</v>
      </c>
      <c r="P2463" s="2"/>
      <c r="Q2463" s="2" t="str">
        <f t="shared" si="16"/>
        <v>Bill Title: POWER AGENCY-RENEWABLE ENERGY, Bill Description: Amends the Illinois Power Agency Act. Makes changes to the definition of "distributed renewable energy generation device" by removing language limiting hydropower under the definition to hydropower that does not involve new construction of hydropower dams from the list of sources that power a device. Makes a similar change to the list of energy sources in the definition of "renewable energy resources". In a provision concerning the duties and responsibilities of the Resource Development Bureau, provides that the first electric generation or co-generation facility that the Illinois Power Agency develops, finances, or constructs may be a facility that uses coal produced in Illinois or a renewable energy facility (rather than shall be a facility that uses coal produced in Illinois). Removes language providing that the Agency may also develop, finance, or construct renewable energy facilities after work on the first facility has commenced. Amends the Renewable Energy, Energy Efficiency, and Coal Resources Development Law of 1997 by making a similar change to the Act's definition of "renewable energy resources".. </v>
      </c>
      <c r="S2463" s="2" t="s">
        <v>44</v>
      </c>
    </row>
    <row r="2464" ht="15.75" customHeight="1">
      <c r="A2464" s="2" t="s">
        <v>6955</v>
      </c>
      <c r="B2464" s="2" t="s">
        <v>6842</v>
      </c>
      <c r="C2464" s="2" t="s">
        <v>6531</v>
      </c>
      <c r="D2464" s="2" t="s">
        <v>6468</v>
      </c>
      <c r="E2464" s="2" t="s">
        <v>6469</v>
      </c>
      <c r="F2464" s="2" t="s">
        <v>6967</v>
      </c>
      <c r="G2464" s="2" t="s">
        <v>407</v>
      </c>
      <c r="I2464" s="2">
        <v>5.0</v>
      </c>
      <c r="J2464" s="2" t="s">
        <v>6471</v>
      </c>
      <c r="K2464" s="2" t="s">
        <v>6957</v>
      </c>
      <c r="M2464" s="2" t="s">
        <v>6862</v>
      </c>
      <c r="N2464" s="2" t="s">
        <v>6968</v>
      </c>
      <c r="O2464" s="2" t="s">
        <v>6969</v>
      </c>
      <c r="P2464" s="2"/>
      <c r="Q2464" s="2" t="str">
        <f t="shared" si="16"/>
        <v>Bill Title: ENERGY-CLIMATE WORKS TRAINING, Bill Description: Reinserts the provisions of the introduced bill with changes. Removes a provision of the Illinois Power Agency Act concerning the Planning and Procurement Bureau. Amends the Public Utilities Act. Provides that the annual report in the provisions concerning supplier diversity goals shall include a buying plan for the specific goods and services the company intends to buy in the next 6 to 18 months. Provides that the energy transition assistance charge shall not exceed 1.3% of the amount paid per kilowatthour by eligible retail customers during the year ending May 31, 2009. Provides that specified entities shall submit an annual supplier diversity report to the Illinois Commerce Commission. Provides that the annual report shall be filed on an electronic form as designed by the Commission by June 1, 2023 and every June 1 thereafter on all procurement goals and actual spending for women-owned businesses, minority-owned businesses, veteran-owned businesses, and small business enterprises in the previous calendar year related to performance of obligations in the State of the contracts of licenses. Provides the relevant information that shall be included in the annual report. Provides that each annual report: shall include as much State-specified data as possible; shall include the rules, regulations, and definitions used for the procurement goals; and shall be submitted to the Commission. Provides that the Commission shall not be required or authorized to compel production of any specified report. Provides that the Commission shall hold an annual workshop in 2024 and every year thereafter on the state of supplier diversity, and the Commission shall invite all entities submitting an annual report. Provides that the Commission shall publish a database on its website of the point of contact for each participating entity for supplier diversity. Makes other changes.. </v>
      </c>
      <c r="S2464" s="2" t="s">
        <v>260</v>
      </c>
    </row>
    <row r="2465" ht="15.75" customHeight="1">
      <c r="A2465" s="2" t="s">
        <v>6970</v>
      </c>
      <c r="B2465" s="2" t="s">
        <v>6530</v>
      </c>
      <c r="C2465" s="2" t="s">
        <v>6531</v>
      </c>
      <c r="D2465" s="2" t="s">
        <v>6468</v>
      </c>
      <c r="E2465" s="2" t="s">
        <v>6469</v>
      </c>
      <c r="F2465" s="2" t="s">
        <v>6971</v>
      </c>
      <c r="G2465" s="2" t="s">
        <v>407</v>
      </c>
      <c r="I2465" s="2">
        <v>81.0</v>
      </c>
      <c r="J2465" s="2" t="s">
        <v>6471</v>
      </c>
      <c r="K2465" s="2" t="s">
        <v>6972</v>
      </c>
      <c r="M2465" s="2" t="s">
        <v>6973</v>
      </c>
      <c r="N2465" s="2" t="s">
        <v>6974</v>
      </c>
      <c r="O2465" s="2" t="s">
        <v>23</v>
      </c>
      <c r="P2465" s="2"/>
      <c r="Q2465" s="2" t="str">
        <f t="shared" si="16"/>
        <v>Bill Title: PEMBROKE TWP-NATURAL GAS, Bill Description: Reinserts the provisions of the introduced bill with the following changes: Replaces provisions concerning the Pembroke Township Natural Gas Investment Pilot Program with language providing that the Department of Commerce and Economic Opportunity shall create the Pembroke Township Natural Gas Investment Pilot Program for a duration of 5 years. Provides that the Department shall distribute grants, subject to appropriation, from moneys in the Pembroke Township Natural Gas Investment Fund for the conversion of appliances to be compatible with natural gas. Provides that the Department shall adopt rules for the administration of the Program. Provides that, at a minimum, the rules shall require that the applicant for the grants demonstrate that the grants will result in the conversion of necessary equipment to have the ability to utilize natural gas. Provides that the rules shall allow for conversion grants awarded to residents of Pembroke Township and to Pembroke Township to provide assistance for the use of natural gas and shall ensure that the applicant complies with all other requirements of the rules. In provisions amending the Public Utilities Act, makes changes concerning what a gas public utility applying for a certificate of public convenience and necessity shall include in the application and the criteria the Illinois Commerce Commission shall consider in granting the certificate. Effective immediately.. </v>
      </c>
      <c r="S2465" s="2" t="s">
        <v>145</v>
      </c>
    </row>
    <row r="2466" ht="15.75" customHeight="1">
      <c r="A2466" s="2" t="s">
        <v>6970</v>
      </c>
      <c r="B2466" s="2" t="s">
        <v>6530</v>
      </c>
      <c r="C2466" s="2" t="s">
        <v>6531</v>
      </c>
      <c r="D2466" s="2" t="s">
        <v>6468</v>
      </c>
      <c r="E2466" s="2" t="s">
        <v>6469</v>
      </c>
      <c r="F2466" s="2" t="s">
        <v>6975</v>
      </c>
      <c r="G2466" s="2" t="s">
        <v>407</v>
      </c>
      <c r="I2466" s="2">
        <v>35.0</v>
      </c>
      <c r="J2466" s="2" t="s">
        <v>6471</v>
      </c>
      <c r="K2466" s="2" t="s">
        <v>6972</v>
      </c>
      <c r="M2466" s="2" t="s">
        <v>6778</v>
      </c>
      <c r="N2466" s="2" t="s">
        <v>6779</v>
      </c>
      <c r="O2466" s="2" t="s">
        <v>6780</v>
      </c>
      <c r="P2466" s="2"/>
      <c r="Q2466" s="2" t="str">
        <f t="shared" si="16"/>
        <v>Bill Title: UTILITIES-ENERGY EFFICIENCY, Bill Description: Provides that the amendatory Act may be referred to as the Coal to Solar and Energy Storage Act. Amends the Illinois Power Agency Act, the State Finance Act, and the Public Utilities Act. Authorizes the procurement of renewable energy credits by electric utilities serving more than 300,000 retail customers as of January 1, 2019. Provides for the renewable energy credits to be related to new renewable energy resources installed at the site of electric generation that on January 1, 2019 burned coal as the primary fuel source. Provides for the Illinois Power Agency to manage the procurement of the credits. Establishes the requirements for eligibility for the credits. Requires the electric utilities to file a tariff for the billing and collection of a Coal to Solar and Energy Storage Initiative Charge on each kilowatthour of electricity delivered to its delivery services customers within its service territory at specified rates and to deposit a percentage of its collections in the Coal to Solar and Energy Storage Incentive and Plant Transition Fund. Establishes the Coal to Solar and Energy Storage Incentive and Plant Transition Fund as a special fund in the State treasury to provide transitional support funding to coal-fueled electric utilities participating in the utilization of the renewable energy credits. Effective immediately.. </v>
      </c>
      <c r="S2466" s="2" t="s">
        <v>44</v>
      </c>
    </row>
    <row r="2467" ht="15.75" customHeight="1">
      <c r="A2467" s="2" t="s">
        <v>6970</v>
      </c>
      <c r="B2467" s="2" t="s">
        <v>6530</v>
      </c>
      <c r="C2467" s="2" t="s">
        <v>6531</v>
      </c>
      <c r="D2467" s="2" t="s">
        <v>6468</v>
      </c>
      <c r="E2467" s="2" t="s">
        <v>6469</v>
      </c>
      <c r="F2467" s="2" t="s">
        <v>6976</v>
      </c>
      <c r="G2467" s="2" t="s">
        <v>407</v>
      </c>
      <c r="I2467" s="2">
        <v>33.0</v>
      </c>
      <c r="J2467" s="2" t="s">
        <v>6471</v>
      </c>
      <c r="K2467" s="2" t="s">
        <v>6972</v>
      </c>
      <c r="M2467" s="2" t="s">
        <v>6973</v>
      </c>
      <c r="N2467" s="2" t="s">
        <v>6977</v>
      </c>
      <c r="O2467" s="2" t="s">
        <v>23</v>
      </c>
      <c r="P2467" s="2"/>
      <c r="Q2467" s="2" t="str">
        <f t="shared" si="16"/>
        <v>Bill Title: PEMBROKE TWP-NATURAL GAS, Bill Description: Creates the Pembroke Township Natural Gas Investment Pilot Program Act. Directs the Department of Commerce and Economic Opportunity to create a pilot program for the distribution of grants for the construction of new natural gas pipelines and infrastructure in Pembroke Township. Requires applicants for grants to demonstrate that the grants will result in the construction of a new natural gas pipeline to provide natural gas to the residents of the township. Provides that the Department shall report annually to the Governor and General Assembly beginning in 2022 regarding cost estimates for the Pilot Program, recommendations for improvement to the Pilot Program, and a recommendation as to whether the Pilot Program should be continued. Amends the State Finance Act to create the Pembroke Township Natural Gas Investment Pilot Program Fund as a special fund in the State treasury. Amends the Public Utilities Act. Provides that a gas public utility may apply for a certificate of public convenience and necessity to increase its gas service territory and extend its gas distribution system to serve a designated hardship area. Provides that the Illinois Commerce Commission shall, after notice and hearing, grant a certificate of public convenience and necessity if, based upon the application filed with the Commission and the evidentiary record, the Commission finds that specified criteria are satisfied. Makes other changes. Effective immediately.. </v>
      </c>
      <c r="S2467" s="2" t="s">
        <v>145</v>
      </c>
    </row>
    <row r="2468" ht="15.75" customHeight="1">
      <c r="A2468" s="2" t="s">
        <v>6970</v>
      </c>
      <c r="B2468" s="2" t="s">
        <v>6530</v>
      </c>
      <c r="C2468" s="2" t="s">
        <v>6531</v>
      </c>
      <c r="D2468" s="2" t="s">
        <v>6468</v>
      </c>
      <c r="E2468" s="2" t="s">
        <v>6469</v>
      </c>
      <c r="F2468" s="2" t="s">
        <v>6978</v>
      </c>
      <c r="G2468" s="2" t="s">
        <v>407</v>
      </c>
      <c r="I2468" s="2">
        <v>32.0</v>
      </c>
      <c r="J2468" s="2" t="s">
        <v>6471</v>
      </c>
      <c r="K2468" s="2" t="s">
        <v>6972</v>
      </c>
      <c r="M2468" s="2" t="s">
        <v>6845</v>
      </c>
      <c r="N2468" s="2" t="s">
        <v>6979</v>
      </c>
      <c r="O2468" s="2" t="s">
        <v>658</v>
      </c>
      <c r="P2468" s="2"/>
      <c r="Q2468" s="2" t="str">
        <f t="shared" si="16"/>
        <v>Bill Title: REGULATION-TECH, Bill Description: Creates the Illinois Regional Generation Reliability Task Force Act. Sets forth findings of the General Assembly. Creates the Illinois Regional Generation Reliability Task Force. Provides that the Task Force shall monitor the reliability of the Illinois power grid. Contains provisions concerning: the membership of the Task Force; duties of the Task Force; administrative support; and an annual report. Effective immediately.. </v>
      </c>
    </row>
    <row r="2469" ht="15.75" customHeight="1">
      <c r="A2469" s="2" t="s">
        <v>6970</v>
      </c>
      <c r="B2469" s="2" t="s">
        <v>6530</v>
      </c>
      <c r="C2469" s="2" t="s">
        <v>6531</v>
      </c>
      <c r="D2469" s="2" t="s">
        <v>6468</v>
      </c>
      <c r="E2469" s="2" t="s">
        <v>6469</v>
      </c>
      <c r="F2469" s="2" t="s">
        <v>6980</v>
      </c>
      <c r="G2469" s="2" t="s">
        <v>407</v>
      </c>
      <c r="I2469" s="2">
        <v>27.0</v>
      </c>
      <c r="J2469" s="2" t="s">
        <v>6471</v>
      </c>
      <c r="K2469" s="2" t="s">
        <v>6972</v>
      </c>
      <c r="M2469" s="2" t="s">
        <v>6862</v>
      </c>
      <c r="N2469" s="2" t="s">
        <v>6968</v>
      </c>
      <c r="O2469" s="2" t="s">
        <v>6969</v>
      </c>
      <c r="P2469" s="2"/>
      <c r="Q2469" s="2" t="str">
        <f t="shared" si="16"/>
        <v>Bill Title: ENERGY-CLIMATE WORKS TRAINING, Bill Description: Reinserts the provisions of the introduced bill with changes. Removes a provision of the Illinois Power Agency Act concerning the Planning and Procurement Bureau. Amends the Public Utilities Act. Provides that the annual report in the provisions concerning supplier diversity goals shall include a buying plan for the specific goods and services the company intends to buy in the next 6 to 18 months. Provides that the energy transition assistance charge shall not exceed 1.3% of the amount paid per kilowatthour by eligible retail customers during the year ending May 31, 2009. Provides that specified entities shall submit an annual supplier diversity report to the Illinois Commerce Commission. Provides that the annual report shall be filed on an electronic form as designed by the Commission by June 1, 2023 and every June 1 thereafter on all procurement goals and actual spending for women-owned businesses, minority-owned businesses, veteran-owned businesses, and small business enterprises in the previous calendar year related to performance of obligations in the State of the contracts of licenses. Provides the relevant information that shall be included in the annual report. Provides that each annual report: shall include as much State-specified data as possible; shall include the rules, regulations, and definitions used for the procurement goals; and shall be submitted to the Commission. Provides that the Commission shall not be required or authorized to compel production of any specified report. Provides that the Commission shall hold an annual workshop in 2024 and every year thereafter on the state of supplier diversity, and the Commission shall invite all entities submitting an annual report. Provides that the Commission shall publish a database on its website of the point of contact for each participating entity for supplier diversity. Makes other changes.. </v>
      </c>
      <c r="S2469" s="2" t="s">
        <v>260</v>
      </c>
    </row>
    <row r="2470" ht="15.75" customHeight="1">
      <c r="A2470" s="2" t="s">
        <v>6970</v>
      </c>
      <c r="B2470" s="2" t="s">
        <v>6530</v>
      </c>
      <c r="C2470" s="2" t="s">
        <v>6531</v>
      </c>
      <c r="D2470" s="2" t="s">
        <v>6468</v>
      </c>
      <c r="E2470" s="2" t="s">
        <v>6469</v>
      </c>
      <c r="F2470" s="2" t="s">
        <v>6981</v>
      </c>
      <c r="G2470" s="2" t="s">
        <v>407</v>
      </c>
      <c r="I2470" s="2">
        <v>27.0</v>
      </c>
      <c r="J2470" s="2" t="s">
        <v>6471</v>
      </c>
      <c r="K2470" s="2" t="s">
        <v>6972</v>
      </c>
      <c r="M2470" s="2" t="s">
        <v>6982</v>
      </c>
      <c r="N2470" s="2" t="s">
        <v>6983</v>
      </c>
      <c r="O2470" s="2" t="s">
        <v>1265</v>
      </c>
      <c r="P2470" s="2"/>
      <c r="Q2470" s="2" t="str">
        <f t="shared" si="16"/>
        <v>Bill Title: GOVERNMENT-TECH, Bill Description: Amends the Uniform Electronic Legal Material Act. Makes a technical change in a Section concerning the short title.. </v>
      </c>
    </row>
    <row r="2471" ht="15.75" customHeight="1">
      <c r="A2471" s="2" t="s">
        <v>6970</v>
      </c>
      <c r="B2471" s="2" t="s">
        <v>6530</v>
      </c>
      <c r="C2471" s="2" t="s">
        <v>6531</v>
      </c>
      <c r="D2471" s="2" t="s">
        <v>6468</v>
      </c>
      <c r="E2471" s="2" t="s">
        <v>6469</v>
      </c>
      <c r="F2471" s="2" t="s">
        <v>6984</v>
      </c>
      <c r="G2471" s="2" t="s">
        <v>407</v>
      </c>
      <c r="I2471" s="2">
        <v>23.0</v>
      </c>
      <c r="J2471" s="2" t="s">
        <v>6471</v>
      </c>
      <c r="K2471" s="2" t="s">
        <v>6972</v>
      </c>
      <c r="M2471" s="2" t="s">
        <v>6973</v>
      </c>
      <c r="N2471" s="2" t="s">
        <v>6977</v>
      </c>
      <c r="O2471" s="2" t="s">
        <v>23</v>
      </c>
      <c r="P2471" s="2"/>
      <c r="Q2471" s="2" t="str">
        <f t="shared" si="16"/>
        <v>Bill Title: PEMBROKE TWP-NATURAL GAS, Bill Description: Creates the Pembroke Township Natural Gas Investment Pilot Program Act. Directs the Department of Commerce and Economic Opportunity to create a pilot program for the distribution of grants for the construction of new natural gas pipelines and infrastructure in Pembroke Township. Requires applicants for grants to demonstrate that the grants will result in the construction of a new natural gas pipeline to provide natural gas to the residents of the township. Provides that the Department shall report annually to the Governor and General Assembly beginning in 2022 regarding cost estimates for the Pilot Program, recommendations for improvement to the Pilot Program, and a recommendation as to whether the Pilot Program should be continued. Amends the State Finance Act to create the Pembroke Township Natural Gas Investment Pilot Program Fund as a special fund in the State treasury. Amends the Public Utilities Act. Provides that a gas public utility may apply for a certificate of public convenience and necessity to increase its gas service territory and extend its gas distribution system to serve a designated hardship area. Provides that the Illinois Commerce Commission shall, after notice and hearing, grant a certificate of public convenience and necessity if, based upon the application filed with the Commission and the evidentiary record, the Commission finds that specified criteria are satisfied. Makes other changes. Effective immediately.. </v>
      </c>
      <c r="S2471" s="2" t="s">
        <v>145</v>
      </c>
    </row>
    <row r="2472" ht="15.75" customHeight="1">
      <c r="A2472" s="2" t="s">
        <v>6970</v>
      </c>
      <c r="B2472" s="2" t="s">
        <v>6530</v>
      </c>
      <c r="C2472" s="2" t="s">
        <v>6531</v>
      </c>
      <c r="D2472" s="2" t="s">
        <v>6468</v>
      </c>
      <c r="E2472" s="2" t="s">
        <v>6469</v>
      </c>
      <c r="F2472" s="2" t="s">
        <v>6985</v>
      </c>
      <c r="G2472" s="2" t="s">
        <v>407</v>
      </c>
      <c r="I2472" s="2">
        <v>20.0</v>
      </c>
      <c r="J2472" s="2" t="s">
        <v>6471</v>
      </c>
      <c r="K2472" s="2" t="s">
        <v>6972</v>
      </c>
      <c r="M2472" s="2" t="s">
        <v>6706</v>
      </c>
      <c r="N2472" s="2" t="s">
        <v>6986</v>
      </c>
      <c r="O2472" s="2" t="s">
        <v>214</v>
      </c>
      <c r="P2472" s="2"/>
      <c r="Q2472" s="2" t="str">
        <f t="shared" si="16"/>
        <v>Bill Title: ENERGY EFFICIENCY MEASURES, Bill Description: Amends the Illinois Power Agency Act, the State Finance Act, and the Public Utilities Act. Provides that this Act may be referred to as the Coal to Solar and Energy Storage Act. Authorizes the procurement of renewable energy credits by electric utilities serving more than 300,000 retail customers as of January 1, 2019. Provides for the renewable energy credits to be related to new renewable energy resources installed at the site of electric generation that on January 1, 2019 burned coal as the primary fuel source. Provides for the Illinois Power Agency to manage the procurement of the credits. Establishes the requirements for eligibility for the credits. Requires the electric utilities to file a tariff for the billing and collection of a Coal to Solar Energy Storage Initiative Charge on each kilowatthour of electricity delivered to its delivery services customers within its service territory at specified rates and to deposit a percentage of its collections in the Coal to Solar and Energy Storage Incentive and Plant Transition Fund. Establishes the Coal to Solar and Energy Storage Incentive and Plant Transition Fund as a special fund in the State treasury to provide transitional support funding to coal-fueled electric utilities participating in the utilization of the renewable energy credits. Effective immediately.. </v>
      </c>
      <c r="S2472" s="2" t="s">
        <v>287</v>
      </c>
    </row>
    <row r="2473" ht="15.75" customHeight="1">
      <c r="A2473" s="2" t="s">
        <v>6970</v>
      </c>
      <c r="B2473" s="2" t="s">
        <v>6530</v>
      </c>
      <c r="C2473" s="2" t="s">
        <v>6531</v>
      </c>
      <c r="D2473" s="2" t="s">
        <v>6468</v>
      </c>
      <c r="E2473" s="2" t="s">
        <v>6469</v>
      </c>
      <c r="F2473" s="2" t="s">
        <v>6987</v>
      </c>
      <c r="G2473" s="2" t="s">
        <v>407</v>
      </c>
      <c r="I2473" s="2">
        <v>20.0</v>
      </c>
      <c r="J2473" s="2" t="s">
        <v>6471</v>
      </c>
      <c r="K2473" s="2" t="s">
        <v>6972</v>
      </c>
      <c r="M2473" s="2" t="s">
        <v>6988</v>
      </c>
      <c r="N2473" s="2" t="s">
        <v>6989</v>
      </c>
      <c r="O2473" s="2" t="s">
        <v>1265</v>
      </c>
      <c r="P2473" s="2"/>
      <c r="Q2473" s="2" t="str">
        <f t="shared" si="16"/>
        <v>Bill Title: ICC-WORKSHOPS AND REPORTS, Bill Description: Amends the Illinois Power Agency Act. Provides that the Illinois Power Agency shall conduct at least one workshop and issue a report regarding the importance of fuel diversity in Illinois for capacity. Provides that the Agency shall conduct at least one workshop and issue a report on the level of demand response resources in the Illinois capacity markets and the benefits that demand response brings to wholesale markets and demand response providers, and identify barriers to market participation by consumers. Provides that the reports shall be submitted to the Governor and the General Assembly, as well as posted on the Internet website of the Agency, on or before March 1, 2020. Repeals the provisions on January 1, 2021. Effective immediately.. </v>
      </c>
      <c r="S2473" s="2" t="s">
        <v>65</v>
      </c>
    </row>
    <row r="2474" ht="15.75" customHeight="1">
      <c r="A2474" s="2" t="s">
        <v>6970</v>
      </c>
      <c r="B2474" s="2" t="s">
        <v>6530</v>
      </c>
      <c r="C2474" s="2" t="s">
        <v>6531</v>
      </c>
      <c r="D2474" s="2" t="s">
        <v>6468</v>
      </c>
      <c r="E2474" s="2" t="s">
        <v>6469</v>
      </c>
      <c r="F2474" s="2" t="s">
        <v>6990</v>
      </c>
      <c r="G2474" s="2" t="s">
        <v>407</v>
      </c>
      <c r="I2474" s="2">
        <v>19.0</v>
      </c>
      <c r="J2474" s="2" t="s">
        <v>6471</v>
      </c>
      <c r="K2474" s="2" t="s">
        <v>6972</v>
      </c>
      <c r="M2474" s="2" t="s">
        <v>6991</v>
      </c>
      <c r="N2474" s="2" t="s">
        <v>6992</v>
      </c>
      <c r="O2474" s="2" t="s">
        <v>6993</v>
      </c>
      <c r="P2474" s="2"/>
      <c r="Q2474" s="2" t="str">
        <f t="shared" si="16"/>
        <v>Bill Title: RENEWABLE GAS/LOW-CARBON FUELS, Bill Description: Creates the Renewable Gas and Low-Carbon Fuels Act. Provides that a public utility that provides natural gas distribution services in the State shall incorporate low-carbon fuels into its gas supply portfolio. Provides for goals for the total amount of renewable gas and other low-carbon fuels incorporated by the natural gas utility. Provides that for purposes of meeting the goals, low-carbon fuels that are purchased by the natural gas utility must include environmental commodities associated with the gas. Provides that a natural gas utility may seek authorization from the Illinois Commerce Commission to engage in low-carbon fuels activities. Provides that the Commission shall approve a low-carbon fuels activity if it determines the low-carbon fuels activity investment and expenses are consistent with the provisions of the Act and the natural gas utility has demonstrated that the low-carbon fuels activity provides one or more specified benefits. Provides that the Commission shall review and, by order, approve, or approve as modified, the natural gas utility's low-carbon fuels activity proposal within 180 days after the date on which it is filed. Provides that the Commission shall adopt rules governing filing requirements, reporting requirements, and the process for natural gas utilities to fully recover prudently incurred costs associated with low-carbon fuels activity. Provides that all environmental commodities from low-carbon fuels resulting from the purchase of low-carbon fuels for gas supply or the ownership of a low-carbon fuels facility shall be applied to the benefit of gas customers. Amends the Illinois Administrative Procedure Act to allow the Illinois Commerce Commission to adopt emergency rules. Effective immediately.. </v>
      </c>
      <c r="S2474" s="2" t="s">
        <v>44</v>
      </c>
    </row>
    <row r="2475" ht="15.75" customHeight="1">
      <c r="A2475" s="2" t="s">
        <v>6970</v>
      </c>
      <c r="B2475" s="2" t="s">
        <v>6530</v>
      </c>
      <c r="C2475" s="2" t="s">
        <v>6531</v>
      </c>
      <c r="D2475" s="2" t="s">
        <v>6468</v>
      </c>
      <c r="E2475" s="2" t="s">
        <v>6469</v>
      </c>
      <c r="F2475" s="2" t="s">
        <v>6994</v>
      </c>
      <c r="G2475" s="2" t="s">
        <v>407</v>
      </c>
      <c r="I2475" s="2">
        <v>19.0</v>
      </c>
      <c r="J2475" s="2" t="s">
        <v>6471</v>
      </c>
      <c r="K2475" s="2" t="s">
        <v>6972</v>
      </c>
      <c r="M2475" s="2" t="s">
        <v>6973</v>
      </c>
      <c r="N2475" s="2" t="s">
        <v>6974</v>
      </c>
      <c r="O2475" s="2" t="s">
        <v>23</v>
      </c>
      <c r="P2475" s="2"/>
      <c r="Q2475" s="2" t="str">
        <f t="shared" si="16"/>
        <v>Bill Title: PEMBROKE TWP-NATURAL GAS, Bill Description: Reinserts the provisions of the introduced bill with the following changes: Replaces provisions concerning the Pembroke Township Natural Gas Investment Pilot Program with language providing that the Department of Commerce and Economic Opportunity shall create the Pembroke Township Natural Gas Investment Pilot Program for a duration of 5 years. Provides that the Department shall distribute grants, subject to appropriation, from moneys in the Pembroke Township Natural Gas Investment Fund for the conversion of appliances to be compatible with natural gas. Provides that the Department shall adopt rules for the administration of the Program. Provides that, at a minimum, the rules shall require that the applicant for the grants demonstrate that the grants will result in the conversion of necessary equipment to have the ability to utilize natural gas. Provides that the rules shall allow for conversion grants awarded to residents of Pembroke Township and to Pembroke Township to provide assistance for the use of natural gas and shall ensure that the applicant complies with all other requirements of the rules. In provisions amending the Public Utilities Act, makes changes concerning what a gas public utility applying for a certificate of public convenience and necessity shall include in the application and the criteria the Illinois Commerce Commission shall consider in granting the certificate. Effective immediately.. </v>
      </c>
      <c r="S2475" s="2" t="s">
        <v>145</v>
      </c>
    </row>
    <row r="2476" ht="15.75" customHeight="1">
      <c r="A2476" s="2" t="s">
        <v>6970</v>
      </c>
      <c r="B2476" s="2" t="s">
        <v>6530</v>
      </c>
      <c r="C2476" s="2" t="s">
        <v>6531</v>
      </c>
      <c r="D2476" s="2" t="s">
        <v>6468</v>
      </c>
      <c r="E2476" s="2" t="s">
        <v>6469</v>
      </c>
      <c r="F2476" s="2" t="s">
        <v>6995</v>
      </c>
      <c r="G2476" s="2" t="s">
        <v>407</v>
      </c>
      <c r="I2476" s="2">
        <v>19.0</v>
      </c>
      <c r="J2476" s="2" t="s">
        <v>6471</v>
      </c>
      <c r="K2476" s="2" t="s">
        <v>6972</v>
      </c>
      <c r="M2476" s="2" t="s">
        <v>6996</v>
      </c>
      <c r="N2476" s="2" t="s">
        <v>6997</v>
      </c>
      <c r="O2476" s="2" t="s">
        <v>493</v>
      </c>
      <c r="P2476" s="2"/>
      <c r="Q2476" s="2" t="str">
        <f t="shared" si="16"/>
        <v>Bill Title: KEYSTONE PIPELINE-SUPPORT, Bill Description: Supports the continued and increased development and delivery of oil derived from North American oil reserves to American and Illinois refineries. Urges Congress to support continued and increased development and delivery of oil from Canada to the United States. Urges approval of the Keystone XL pipeline project to ensure America's oil independence, improve our national security, reduce the cost of gasoline, create new jobs, and strengthen ties between the United States and Canada.. </v>
      </c>
    </row>
    <row r="2477" ht="15.75" customHeight="1">
      <c r="A2477" s="2" t="s">
        <v>6970</v>
      </c>
      <c r="B2477" s="2" t="s">
        <v>6530</v>
      </c>
      <c r="C2477" s="2" t="s">
        <v>6531</v>
      </c>
      <c r="D2477" s="2" t="s">
        <v>6468</v>
      </c>
      <c r="E2477" s="2" t="s">
        <v>6469</v>
      </c>
      <c r="F2477" s="2" t="s">
        <v>6998</v>
      </c>
      <c r="G2477" s="2" t="s">
        <v>407</v>
      </c>
      <c r="I2477" s="2">
        <v>17.0</v>
      </c>
      <c r="J2477" s="2" t="s">
        <v>6471</v>
      </c>
      <c r="K2477" s="2" t="s">
        <v>6972</v>
      </c>
      <c r="M2477" s="2" t="s">
        <v>6999</v>
      </c>
      <c r="N2477" s="2" t="s">
        <v>7000</v>
      </c>
      <c r="O2477" s="2" t="s">
        <v>493</v>
      </c>
      <c r="P2477" s="2"/>
      <c r="Q2477" s="2" t="str">
        <f t="shared" si="16"/>
        <v>Bill Title: SECURE AMERICAN ENERGY, Bill Description: Urges the President of the United States to take measures and support policies that ensure long-term American energy leadership, security, and progress, including those that result in the continued operation of existing oil and natural gas pipelines, the construction of new oil and gas pipelines, the resumption of consistent, credible federal lease sales, and the immediate preparation of a new five-year Program to guide future offshore leasing.. </v>
      </c>
    </row>
    <row r="2478" ht="15.75" customHeight="1">
      <c r="A2478" s="2" t="s">
        <v>6970</v>
      </c>
      <c r="B2478" s="2" t="s">
        <v>6530</v>
      </c>
      <c r="C2478" s="2" t="s">
        <v>6531</v>
      </c>
      <c r="D2478" s="2" t="s">
        <v>6468</v>
      </c>
      <c r="E2478" s="2" t="s">
        <v>6469</v>
      </c>
      <c r="F2478" s="2" t="s">
        <v>7001</v>
      </c>
      <c r="G2478" s="2" t="s">
        <v>407</v>
      </c>
      <c r="I2478" s="2">
        <v>16.0</v>
      </c>
      <c r="J2478" s="2" t="s">
        <v>6471</v>
      </c>
      <c r="K2478" s="2" t="s">
        <v>6972</v>
      </c>
      <c r="M2478" s="2" t="s">
        <v>6845</v>
      </c>
      <c r="N2478" s="2" t="s">
        <v>7002</v>
      </c>
      <c r="O2478" s="2" t="s">
        <v>35</v>
      </c>
      <c r="P2478" s="2"/>
      <c r="Q2478" s="2" t="str">
        <f t="shared" si="16"/>
        <v>Bill Title: REGULATION-TECH, Bill Description: Amends the Illinois Long-Term Care Partnership Program Act. Makes a technical change in a Section concerning the short title.. </v>
      </c>
    </row>
    <row r="2479" ht="15.75" customHeight="1">
      <c r="A2479" s="2" t="s">
        <v>6970</v>
      </c>
      <c r="B2479" s="2" t="s">
        <v>6530</v>
      </c>
      <c r="C2479" s="2" t="s">
        <v>6531</v>
      </c>
      <c r="D2479" s="2" t="s">
        <v>6468</v>
      </c>
      <c r="E2479" s="2" t="s">
        <v>6469</v>
      </c>
      <c r="F2479" s="2" t="s">
        <v>7003</v>
      </c>
      <c r="G2479" s="2" t="s">
        <v>407</v>
      </c>
      <c r="I2479" s="2">
        <v>16.0</v>
      </c>
      <c r="J2479" s="2" t="s">
        <v>6471</v>
      </c>
      <c r="K2479" s="2" t="s">
        <v>6972</v>
      </c>
      <c r="M2479" s="2" t="s">
        <v>7004</v>
      </c>
      <c r="N2479" s="2" t="s">
        <v>7005</v>
      </c>
      <c r="O2479" s="2" t="s">
        <v>493</v>
      </c>
      <c r="P2479" s="2"/>
      <c r="Q2479" s="2" t="str">
        <f t="shared" si="16"/>
        <v>Bill Title: ENERGY INDEPENDENCE, Bill Description: Declares U.S. oil and natural gas energy independence to be an urgent national priority. Calls upon the federal government and President Joe Biden to reverse current anti-production policies and to take all possible steps to maximize immediate U.S. oil and gas production, including from U.S. federal lands and waters.. </v>
      </c>
    </row>
    <row r="2480" ht="15.75" customHeight="1">
      <c r="A2480" s="2" t="s">
        <v>6970</v>
      </c>
      <c r="B2480" s="2" t="s">
        <v>6530</v>
      </c>
      <c r="C2480" s="2" t="s">
        <v>6531</v>
      </c>
      <c r="D2480" s="2" t="s">
        <v>6468</v>
      </c>
      <c r="E2480" s="2" t="s">
        <v>6469</v>
      </c>
      <c r="F2480" s="2" t="s">
        <v>7006</v>
      </c>
      <c r="G2480" s="2" t="s">
        <v>407</v>
      </c>
      <c r="I2480" s="2">
        <v>15.0</v>
      </c>
      <c r="J2480" s="2" t="s">
        <v>6471</v>
      </c>
      <c r="K2480" s="2" t="s">
        <v>6972</v>
      </c>
      <c r="M2480" s="2" t="s">
        <v>6845</v>
      </c>
      <c r="N2480" s="2" t="s">
        <v>7007</v>
      </c>
      <c r="O2480" s="2" t="s">
        <v>63</v>
      </c>
      <c r="P2480" s="2"/>
      <c r="Q2480" s="2" t="str">
        <f t="shared" si="16"/>
        <v>Bill Title: REGULATION-TECH, Bill Description: Amends the Public Utilities Act. Makes a technical change in a Section concerning the Illinois Commerce Commission.. </v>
      </c>
    </row>
    <row r="2481" ht="15.75" customHeight="1">
      <c r="A2481" s="2" t="s">
        <v>6970</v>
      </c>
      <c r="B2481" s="2" t="s">
        <v>6530</v>
      </c>
      <c r="C2481" s="2" t="s">
        <v>6531</v>
      </c>
      <c r="D2481" s="2" t="s">
        <v>6468</v>
      </c>
      <c r="E2481" s="2" t="s">
        <v>6469</v>
      </c>
      <c r="F2481" s="2" t="s">
        <v>7008</v>
      </c>
      <c r="G2481" s="2" t="s">
        <v>407</v>
      </c>
      <c r="I2481" s="2">
        <v>15.0</v>
      </c>
      <c r="J2481" s="2" t="s">
        <v>6471</v>
      </c>
      <c r="K2481" s="2" t="s">
        <v>6972</v>
      </c>
      <c r="M2481" s="2" t="s">
        <v>6706</v>
      </c>
      <c r="N2481" s="2" t="s">
        <v>6986</v>
      </c>
      <c r="O2481" s="2" t="s">
        <v>214</v>
      </c>
      <c r="P2481" s="2"/>
      <c r="Q2481" s="2" t="str">
        <f t="shared" si="16"/>
        <v>Bill Title: ENERGY EFFICIENCY MEASURES, Bill Description: Amends the Illinois Power Agency Act, the State Finance Act, and the Public Utilities Act. Provides that this Act may be referred to as the Coal to Solar and Energy Storage Act. Authorizes the procurement of renewable energy credits by electric utilities serving more than 300,000 retail customers as of January 1, 2019. Provides for the renewable energy credits to be related to new renewable energy resources installed at the site of electric generation that on January 1, 2019 burned coal as the primary fuel source. Provides for the Illinois Power Agency to manage the procurement of the credits. Establishes the requirements for eligibility for the credits. Requires the electric utilities to file a tariff for the billing and collection of a Coal to Solar Energy Storage Initiative Charge on each kilowatthour of electricity delivered to its delivery services customers within its service territory at specified rates and to deposit a percentage of its collections in the Coal to Solar and Energy Storage Incentive and Plant Transition Fund. Establishes the Coal to Solar and Energy Storage Incentive and Plant Transition Fund as a special fund in the State treasury to provide transitional support funding to coal-fueled electric utilities participating in the utilization of the renewable energy credits. Effective immediately.. </v>
      </c>
      <c r="S2481" s="2" t="s">
        <v>287</v>
      </c>
    </row>
    <row r="2482" ht="15.75" customHeight="1">
      <c r="A2482" s="2" t="s">
        <v>6970</v>
      </c>
      <c r="B2482" s="2" t="s">
        <v>6530</v>
      </c>
      <c r="C2482" s="2" t="s">
        <v>6531</v>
      </c>
      <c r="D2482" s="2" t="s">
        <v>6468</v>
      </c>
      <c r="E2482" s="2" t="s">
        <v>6469</v>
      </c>
      <c r="F2482" s="2" t="s">
        <v>7009</v>
      </c>
      <c r="G2482" s="2" t="s">
        <v>407</v>
      </c>
      <c r="I2482" s="2">
        <v>10.0</v>
      </c>
      <c r="J2482" s="2" t="s">
        <v>6471</v>
      </c>
      <c r="K2482" s="2" t="s">
        <v>6972</v>
      </c>
      <c r="M2482" s="2" t="s">
        <v>6845</v>
      </c>
      <c r="N2482" s="2" t="s">
        <v>6979</v>
      </c>
      <c r="O2482" s="2" t="s">
        <v>658</v>
      </c>
      <c r="P2482" s="2"/>
      <c r="Q2482" s="2" t="str">
        <f t="shared" si="16"/>
        <v>Bill Title: REGULATION-TECH, Bill Description: Creates the Illinois Regional Generation Reliability Task Force Act. Sets forth findings of the General Assembly. Creates the Illinois Regional Generation Reliability Task Force. Provides that the Task Force shall monitor the reliability of the Illinois power grid. Contains provisions concerning: the membership of the Task Force; duties of the Task Force; administrative support; and an annual report. Effective immediately.. </v>
      </c>
    </row>
    <row r="2483" ht="15.75" customHeight="1">
      <c r="A2483" s="2" t="s">
        <v>6970</v>
      </c>
      <c r="B2483" s="2" t="s">
        <v>6530</v>
      </c>
      <c r="C2483" s="2" t="s">
        <v>6531</v>
      </c>
      <c r="D2483" s="2" t="s">
        <v>6468</v>
      </c>
      <c r="E2483" s="2" t="s">
        <v>6469</v>
      </c>
      <c r="F2483" s="2" t="s">
        <v>7010</v>
      </c>
      <c r="G2483" s="2" t="s">
        <v>407</v>
      </c>
      <c r="I2483" s="2">
        <v>9.0</v>
      </c>
      <c r="J2483" s="2" t="s">
        <v>6471</v>
      </c>
      <c r="K2483" s="2" t="s">
        <v>6972</v>
      </c>
      <c r="M2483" s="2" t="s">
        <v>7011</v>
      </c>
      <c r="N2483" s="2" t="s">
        <v>7012</v>
      </c>
      <c r="O2483" s="2" t="s">
        <v>51</v>
      </c>
      <c r="P2483" s="2"/>
      <c r="Q2483" s="2" t="str">
        <f t="shared" si="16"/>
        <v>Bill Title: UTILITIES-IMPORTS&amp;EXPORTS, Bill Description: Amends the Public Utilities Act. Provides that beginning June 1, 2022, alternative retail electric suppliers may procure renewable energy resources from a renewable energy generator located in Illinois for self-directing retail customers. Sets forth qualifications to be a self-directing retail customer. Provides for the duration of self-supply renewable portfolio standard agreements. Provides that an electric utility shall include an additional separate line item credit on the monthly bills of self-directing retail customers to fully rebate to self-directing retail customers the costs associated with the purchase of renewable energy resources. Provides that an electric utility shall not procure renewable energy resources for self-directing retail customers. Amends the Illinois Power Agency Act. Provides that all renewable energy credits procured by alternative retail electric suppliers under the terms of self-supply renewable portfolio standard agreements, shall be used to meet the goals set forth in the long-term renewable resources procurement plan for the delivery year. Defines terms.. </v>
      </c>
      <c r="S2483" s="2" t="s">
        <v>44</v>
      </c>
    </row>
    <row r="2484" ht="15.75" customHeight="1">
      <c r="A2484" s="2" t="s">
        <v>6970</v>
      </c>
      <c r="B2484" s="2" t="s">
        <v>6530</v>
      </c>
      <c r="C2484" s="2" t="s">
        <v>6531</v>
      </c>
      <c r="D2484" s="2" t="s">
        <v>6468</v>
      </c>
      <c r="E2484" s="2" t="s">
        <v>6469</v>
      </c>
      <c r="F2484" s="2" t="s">
        <v>7013</v>
      </c>
      <c r="G2484" s="2" t="s">
        <v>407</v>
      </c>
      <c r="I2484" s="2">
        <v>6.0</v>
      </c>
      <c r="J2484" s="2" t="s">
        <v>6471</v>
      </c>
      <c r="K2484" s="2" t="s">
        <v>6972</v>
      </c>
      <c r="M2484" s="2" t="s">
        <v>7011</v>
      </c>
      <c r="N2484" s="2" t="s">
        <v>7012</v>
      </c>
      <c r="O2484" s="2" t="s">
        <v>51</v>
      </c>
      <c r="P2484" s="2"/>
      <c r="Q2484" s="2" t="str">
        <f t="shared" si="16"/>
        <v>Bill Title: UTILITIES-IMPORTS&amp;EXPORTS, Bill Description: Amends the Public Utilities Act. Provides that beginning June 1, 2022, alternative retail electric suppliers may procure renewable energy resources from a renewable energy generator located in Illinois for self-directing retail customers. Sets forth qualifications to be a self-directing retail customer. Provides for the duration of self-supply renewable portfolio standard agreements. Provides that an electric utility shall include an additional separate line item credit on the monthly bills of self-directing retail customers to fully rebate to self-directing retail customers the costs associated with the purchase of renewable energy resources. Provides that an electric utility shall not procure renewable energy resources for self-directing retail customers. Amends the Illinois Power Agency Act. Provides that all renewable energy credits procured by alternative retail electric suppliers under the terms of self-supply renewable portfolio standard agreements, shall be used to meet the goals set forth in the long-term renewable resources procurement plan for the delivery year. Defines terms.. </v>
      </c>
      <c r="S2484" s="2" t="s">
        <v>44</v>
      </c>
    </row>
    <row r="2485" ht="15.75" customHeight="1">
      <c r="A2485" s="2" t="s">
        <v>6970</v>
      </c>
      <c r="B2485" s="2" t="s">
        <v>6530</v>
      </c>
      <c r="C2485" s="2" t="s">
        <v>6531</v>
      </c>
      <c r="D2485" s="2" t="s">
        <v>6468</v>
      </c>
      <c r="E2485" s="2" t="s">
        <v>6469</v>
      </c>
      <c r="F2485" s="2" t="s">
        <v>7014</v>
      </c>
      <c r="G2485" s="2" t="s">
        <v>407</v>
      </c>
      <c r="I2485" s="2">
        <v>5.0</v>
      </c>
      <c r="J2485" s="2" t="s">
        <v>6471</v>
      </c>
      <c r="K2485" s="2" t="s">
        <v>6972</v>
      </c>
      <c r="M2485" s="2" t="s">
        <v>6973</v>
      </c>
      <c r="N2485" s="2" t="s">
        <v>6977</v>
      </c>
      <c r="O2485" s="2" t="s">
        <v>23</v>
      </c>
      <c r="P2485" s="2"/>
      <c r="Q2485" s="2" t="str">
        <f t="shared" si="16"/>
        <v>Bill Title: PEMBROKE TWP-NATURAL GAS, Bill Description: Creates the Pembroke Township Natural Gas Investment Pilot Program Act. Directs the Department of Commerce and Economic Opportunity to create a pilot program for the distribution of grants for the construction of new natural gas pipelines and infrastructure in Pembroke Township. Requires applicants for grants to demonstrate that the grants will result in the construction of a new natural gas pipeline to provide natural gas to the residents of the township. Provides that the Department shall report annually to the Governor and General Assembly beginning in 2022 regarding cost estimates for the Pilot Program, recommendations for improvement to the Pilot Program, and a recommendation as to whether the Pilot Program should be continued. Amends the State Finance Act to create the Pembroke Township Natural Gas Investment Pilot Program Fund as a special fund in the State treasury. Amends the Public Utilities Act. Provides that a gas public utility may apply for a certificate of public convenience and necessity to increase its gas service territory and extend its gas distribution system to serve a designated hardship area. Provides that the Illinois Commerce Commission shall, after notice and hearing, grant a certificate of public convenience and necessity if, based upon the application filed with the Commission and the evidentiary record, the Commission finds that specified criteria are satisfied. Makes other changes. Effective immediately.. </v>
      </c>
      <c r="S2485" s="2" t="s">
        <v>145</v>
      </c>
    </row>
    <row r="2486" ht="15.75" customHeight="1">
      <c r="A2486" s="2" t="s">
        <v>7015</v>
      </c>
      <c r="B2486" s="2" t="s">
        <v>6874</v>
      </c>
      <c r="C2486" s="2" t="s">
        <v>6531</v>
      </c>
      <c r="D2486" s="2" t="s">
        <v>6468</v>
      </c>
      <c r="E2486" s="2" t="s">
        <v>6469</v>
      </c>
      <c r="F2486" s="2" t="s">
        <v>7016</v>
      </c>
      <c r="G2486" s="2" t="s">
        <v>407</v>
      </c>
      <c r="I2486" s="2">
        <v>37.0</v>
      </c>
      <c r="J2486" s="2" t="s">
        <v>6471</v>
      </c>
      <c r="K2486" s="2" t="s">
        <v>7017</v>
      </c>
      <c r="L2486" s="2" t="s">
        <v>7018</v>
      </c>
      <c r="M2486" s="2" t="s">
        <v>7019</v>
      </c>
      <c r="N2486" s="2" t="s">
        <v>7020</v>
      </c>
      <c r="O2486" s="2" t="s">
        <v>427</v>
      </c>
      <c r="P2486" s="2"/>
      <c r="Q2486" s="2" t="str">
        <f t="shared" si="16"/>
        <v>Bill Title: WEIGHTS AND MEASURES, Bill Description: Amends the Weights and Measures Act. Provides that weights and measures or weighing and measuring devices used for commercial or law enforcement purposes must have a Certificate of Conformance or have been certified by the Department or the city sealer on or before July 1, 2012. Provides that any apparatus certified by the Department or city sealer as of July 1, 2012 satisfies construction and installation requirements. Provides that the Department shall furnish an identification plate for registration and tracking purposes for any type of weight or measure or weighing or measuring device is impracticable to mark as required by the Act. Effective immediately.. </v>
      </c>
      <c r="S2486" s="2" t="s">
        <v>368</v>
      </c>
    </row>
    <row r="2487" ht="15.75" customHeight="1">
      <c r="A2487" s="2" t="s">
        <v>7015</v>
      </c>
      <c r="B2487" s="2" t="s">
        <v>6874</v>
      </c>
      <c r="C2487" s="2" t="s">
        <v>6531</v>
      </c>
      <c r="D2487" s="2" t="s">
        <v>6468</v>
      </c>
      <c r="E2487" s="2" t="s">
        <v>6469</v>
      </c>
      <c r="F2487" s="2" t="s">
        <v>7021</v>
      </c>
      <c r="G2487" s="2" t="s">
        <v>407</v>
      </c>
      <c r="I2487" s="2">
        <v>33.0</v>
      </c>
      <c r="J2487" s="2" t="s">
        <v>6471</v>
      </c>
      <c r="K2487" s="2" t="s">
        <v>7017</v>
      </c>
      <c r="M2487" s="2" t="s">
        <v>7022</v>
      </c>
      <c r="N2487" s="2" t="s">
        <v>7023</v>
      </c>
      <c r="O2487" s="2" t="s">
        <v>427</v>
      </c>
      <c r="P2487" s="2"/>
      <c r="Q2487" s="2" t="str">
        <f t="shared" si="16"/>
        <v>Bill Title: HYDRAULIC FRACTURING REG ACT, Bill Description: Creates the Illinois Hydraulic Fracturing Regulatory Act. Prohibits high volume horizontal hydraulic fracturing operations performed without a permit. Regulates where high volume horizontal hydraulic fracturing operations are proposed, planned, or occurring may be located. Provides requirements for permit applications, modification, suspension, and revocation of permits, insurance, well construction and drilling, disclosures, water quality monitoring, investigation and enforcement, violations and penalties, and administrative review. Authorizes the Department of Natural Resources to adopt rules as may be necessary to accomplish the purposes of this Act. Amends the State Finance Act. Creates the Mines and Minerals Regulatory Fund. Effective immediately.. </v>
      </c>
      <c r="S2487" s="2" t="s">
        <v>368</v>
      </c>
    </row>
    <row r="2488" ht="15.75" customHeight="1">
      <c r="A2488" s="2" t="s">
        <v>7015</v>
      </c>
      <c r="B2488" s="2" t="s">
        <v>6874</v>
      </c>
      <c r="C2488" s="2" t="s">
        <v>6531</v>
      </c>
      <c r="D2488" s="2" t="s">
        <v>6468</v>
      </c>
      <c r="E2488" s="2" t="s">
        <v>6469</v>
      </c>
      <c r="F2488" s="2" t="s">
        <v>7024</v>
      </c>
      <c r="G2488" s="2" t="s">
        <v>407</v>
      </c>
      <c r="I2488" s="2">
        <v>23.0</v>
      </c>
      <c r="J2488" s="2" t="s">
        <v>6471</v>
      </c>
      <c r="K2488" s="2" t="s">
        <v>7017</v>
      </c>
      <c r="M2488" s="2" t="s">
        <v>7025</v>
      </c>
      <c r="N2488" s="2" t="s">
        <v>7026</v>
      </c>
      <c r="O2488" s="2" t="s">
        <v>7027</v>
      </c>
      <c r="P2488" s="2"/>
      <c r="Q2488" s="2" t="str">
        <f t="shared" si="16"/>
        <v>Bill Title: INFRASTRUCTURE DESIGN BUILD, Bill Description: Reinserts the provisions of the introduced bill with the following changes: Changes the definition of "Progressive design-build project delivery method" to include the negotiations of the contract price can contain either a lump sum or a guaranteed maximum price (instead of either a lump sum or a guaranteed minimum price). Adds a provision that the Act shall be excepted from Illinois Public Contract Fraud Act. In provisions regarding the Illinois Department of Transportation or the Illinois State Toll Highway Authority offering to pay stipends, changes a provision allowing payment after the proposal has been released, but before the due date for proposals (instead of before the due date for proposals). In provisions regarding taxpayer accountability, adds a provision limiting the provisions to any project with an estimated cost over $30,000,000. Removes provisions requiring the firm to be prequalified in Construction Inspection. Adds a provision requiring the implementation of a disadvantaged business enterprise program to include minority-owned and women-owned businesses and disadvantaged businesses when applicable under federal law. Adds provisions establishing a disadvantaged business enterprise liaison. Makes other changes.. </v>
      </c>
    </row>
    <row r="2489" ht="15.75" customHeight="1">
      <c r="A2489" s="2" t="s">
        <v>7015</v>
      </c>
      <c r="B2489" s="2" t="s">
        <v>6874</v>
      </c>
      <c r="C2489" s="2" t="s">
        <v>6531</v>
      </c>
      <c r="D2489" s="2" t="s">
        <v>6468</v>
      </c>
      <c r="E2489" s="2" t="s">
        <v>6469</v>
      </c>
      <c r="F2489" s="2" t="s">
        <v>7028</v>
      </c>
      <c r="G2489" s="2" t="s">
        <v>407</v>
      </c>
      <c r="I2489" s="2">
        <v>23.0</v>
      </c>
      <c r="J2489" s="2" t="s">
        <v>6471</v>
      </c>
      <c r="K2489" s="2" t="s">
        <v>7017</v>
      </c>
      <c r="M2489" s="2" t="s">
        <v>7019</v>
      </c>
      <c r="N2489" s="2" t="s">
        <v>7020</v>
      </c>
      <c r="O2489" s="2" t="s">
        <v>427</v>
      </c>
      <c r="P2489" s="2"/>
      <c r="Q2489" s="2" t="str">
        <f t="shared" si="16"/>
        <v>Bill Title: WEIGHTS AND MEASURES, Bill Description: Amends the Weights and Measures Act. Provides that weights and measures or weighing and measuring devices used for commercial or law enforcement purposes must have a Certificate of Conformance or have been certified by the Department or the city sealer on or before July 1, 2012. Provides that any apparatus certified by the Department or city sealer as of July 1, 2012 satisfies construction and installation requirements. Provides that the Department shall furnish an identification plate for registration and tracking purposes for any type of weight or measure or weighing or measuring device is impracticable to mark as required by the Act. Effective immediately.. </v>
      </c>
      <c r="S2489" s="2" t="s">
        <v>368</v>
      </c>
    </row>
    <row r="2490" ht="15.75" customHeight="1">
      <c r="A2490" s="2" t="s">
        <v>7015</v>
      </c>
      <c r="B2490" s="2" t="s">
        <v>6874</v>
      </c>
      <c r="C2490" s="2" t="s">
        <v>6531</v>
      </c>
      <c r="D2490" s="2" t="s">
        <v>6468</v>
      </c>
      <c r="E2490" s="2" t="s">
        <v>6469</v>
      </c>
      <c r="F2490" s="2" t="s">
        <v>7029</v>
      </c>
      <c r="G2490" s="2" t="s">
        <v>407</v>
      </c>
      <c r="I2490" s="2">
        <v>18.0</v>
      </c>
      <c r="J2490" s="2" t="s">
        <v>6471</v>
      </c>
      <c r="K2490" s="2" t="s">
        <v>7017</v>
      </c>
      <c r="M2490" s="2" t="s">
        <v>7030</v>
      </c>
      <c r="N2490" s="2" t="s">
        <v>7031</v>
      </c>
      <c r="O2490" s="2" t="s">
        <v>7032</v>
      </c>
      <c r="P2490" s="2"/>
      <c r="Q2490" s="2" t="str">
        <f t="shared" si="16"/>
        <v>Bill Title: CARBON CAPTURE TASK FORCE, Bill Description: Amends the University of Illinois Act. Provides that subject to appropriation, the Prairie Research Institute at the University of Illinois at Urbana-Champaign, in consultation with an intergovernmental advisory committee, must file a report on potential for carbon capture, utilization, and storage as a climate mitigation technology throughout Illinois with the Governor and General Assembly no later than December 31, 2022. Provides that the report must provide an assessment of Illinois subsurface storage resources, state of readiness, and provide recommendations for policy and regulatory needs at the State level based on its findings. Provides that in developing the report, the Prairie Research Institute shall form an advisory committee and provides for membership of the committee. Provides that the Prairie Research Institute shall also engage with interested stakeholders throughout the State to gain insights into socio-economic perspectives from environmental justice organizations, environmental non-governmental organizations, industry, landowners, farm bureaus, manufacturing, labor unions, and others. Repeals the provisions on January 1, 2023. Effective immediately.. </v>
      </c>
      <c r="S2490" s="2" t="s">
        <v>172</v>
      </c>
    </row>
    <row r="2491" ht="15.75" customHeight="1">
      <c r="A2491" s="2" t="s">
        <v>7015</v>
      </c>
      <c r="B2491" s="2" t="s">
        <v>6874</v>
      </c>
      <c r="C2491" s="2" t="s">
        <v>6531</v>
      </c>
      <c r="D2491" s="2" t="s">
        <v>6468</v>
      </c>
      <c r="E2491" s="2" t="s">
        <v>6469</v>
      </c>
      <c r="F2491" s="2" t="s">
        <v>7033</v>
      </c>
      <c r="G2491" s="2" t="s">
        <v>407</v>
      </c>
      <c r="I2491" s="2">
        <v>7.0</v>
      </c>
      <c r="J2491" s="2" t="s">
        <v>6471</v>
      </c>
      <c r="K2491" s="2" t="s">
        <v>7017</v>
      </c>
      <c r="M2491" s="2" t="s">
        <v>7034</v>
      </c>
      <c r="N2491" s="2" t="s">
        <v>7035</v>
      </c>
      <c r="O2491" s="2" t="s">
        <v>92</v>
      </c>
      <c r="P2491" s="2"/>
      <c r="Q2491" s="2" t="str">
        <f t="shared" si="16"/>
        <v>Bill Title: PROCUREMENT-CARGO SERVICES, Bill Description: Creates the Transportation Sustainability Procurement Program Act. Requires the Bureau of Strategic Sourcing and Procurement in the Department of Central Management Services, in consultation with the Illinois Environmental Protection Agency, to develop a sustainability program for the State's procurement of freight, small package delivery, and other forms of cargo shipping and transportation services. Provides that State contracts for the procurement of those services shall require providers to report greenhouse gas emissions and energy consumption. Sets forth disclosure requirements that apply to the State's solicitations for those services. Requires the State to consider the bidder's environmental disclosures and the price and quality of the services to be provided. Amends the Illinois Procurement Code. Provides that, when procuring freight, small package delivery, and other forms of cargo shipping and transportation services, appropriate weight shall be given to the requirements of the Transportation Sustainability Procurement Program Act. Effective immediately.. </v>
      </c>
    </row>
    <row r="2492" ht="15.75" customHeight="1">
      <c r="A2492" s="2" t="s">
        <v>7036</v>
      </c>
      <c r="B2492" s="2" t="s">
        <v>6874</v>
      </c>
      <c r="C2492" s="2" t="s">
        <v>6531</v>
      </c>
      <c r="D2492" s="2" t="s">
        <v>6468</v>
      </c>
      <c r="E2492" s="2" t="s">
        <v>6469</v>
      </c>
      <c r="F2492" s="2" t="s">
        <v>7037</v>
      </c>
      <c r="G2492" s="2" t="s">
        <v>407</v>
      </c>
      <c r="I2492" s="2">
        <v>176.0</v>
      </c>
      <c r="J2492" s="2" t="s">
        <v>6471</v>
      </c>
      <c r="K2492" s="2" t="s">
        <v>7038</v>
      </c>
      <c r="L2492" s="2" t="s">
        <v>6663</v>
      </c>
      <c r="M2492" s="2" t="s">
        <v>6679</v>
      </c>
      <c r="N2492" s="2" t="s">
        <v>6680</v>
      </c>
      <c r="O2492" s="2" t="s">
        <v>6681</v>
      </c>
      <c r="P2492" s="2"/>
      <c r="Q2492" s="2" t="str">
        <f t="shared" si="16"/>
        <v>Bill Title: UTILITIES-INFRASTRUCTURE, Bill Description: Amends the Electric Service Customer Choice and Rate Relief Law of 1997 of the Public Utilities Act. In provisions concerning infrastructure investment and modernization: Provides that beginning in 2022, a participating utility other than a combination utility shall pay $10,000,000 per year for 5 years and a participating utility that is a combination utility shall pay $1,000,000 per year for 10 years to the energy low-income and support program, which is intended to fund customer assistance programs with the primary purpose being avoidance of imminent disconnection and reconnecting customers who have been disconnected for nonpayment and makes conforming changes. Makes a change concerning the computation of the performance-based formula rate beginning with the rates applicable for the rate year commencing January 1, 2023, and each rate year thereafter. Removes provisions requiring that, by December 31, 2017, the Illinois Commerce Commission shall prepare and file with the General Assembly a report on the infrastructure program and the performance-based formula rate; provisions making the infrastructure investment and modernization, Smart Grid Advanced Metering Infrastructure Deployment Plan, Illinois Science and Energy Innovation Trust, and Illinois Smart Grid test bed provisions inoperative after December 31, 2022; and provisions limiting the ability of a participating utility to annually update the performance-based formula rate. Makes other changes. Effective immediately.. </v>
      </c>
      <c r="S2492" s="2" t="s">
        <v>65</v>
      </c>
    </row>
    <row r="2493" ht="15.75" customHeight="1">
      <c r="A2493" s="2" t="s">
        <v>7036</v>
      </c>
      <c r="B2493" s="2" t="s">
        <v>6874</v>
      </c>
      <c r="C2493" s="2" t="s">
        <v>6531</v>
      </c>
      <c r="D2493" s="2" t="s">
        <v>6468</v>
      </c>
      <c r="E2493" s="2" t="s">
        <v>6469</v>
      </c>
      <c r="F2493" s="2" t="s">
        <v>7039</v>
      </c>
      <c r="G2493" s="2" t="s">
        <v>407</v>
      </c>
      <c r="I2493" s="2">
        <v>101.0</v>
      </c>
      <c r="J2493" s="2" t="s">
        <v>6471</v>
      </c>
      <c r="K2493" s="2" t="s">
        <v>7038</v>
      </c>
      <c r="M2493" s="2" t="s">
        <v>7040</v>
      </c>
      <c r="N2493" s="2" t="s">
        <v>7041</v>
      </c>
      <c r="O2493" s="2" t="s">
        <v>7042</v>
      </c>
      <c r="P2493" s="2"/>
      <c r="Q2493" s="2" t="str">
        <f t="shared" si="16"/>
        <v>Bill Title: COAL MINING-SELF RESCUERS, Bill Description: Amends the Coal Mining Act. Provides that a mine operator must provide the number of self-contained self-rescuer devices as required by the mine's approved Mine Safety and Health Administration Emergency Response Plan. Removes language concerning plan requirements submitted for approval to the Mining Board. Provides that rescue chambers must be provided and located within 1,000 (rather than 3,000) feet from the nearest working face of each working section of a mine. Provides that outby rescue chambers must be provided at distances and locations approved in the mine's approved Mine Safety and Health Administration Emergency Response Plan. Makes other changes. Effective immediately.. </v>
      </c>
      <c r="S2493" s="2" t="s">
        <v>25</v>
      </c>
    </row>
    <row r="2494" ht="15.75" customHeight="1">
      <c r="A2494" s="2" t="s">
        <v>7036</v>
      </c>
      <c r="B2494" s="2" t="s">
        <v>6874</v>
      </c>
      <c r="C2494" s="2" t="s">
        <v>6531</v>
      </c>
      <c r="D2494" s="2" t="s">
        <v>6468</v>
      </c>
      <c r="E2494" s="2" t="s">
        <v>6469</v>
      </c>
      <c r="F2494" s="2" t="s">
        <v>7043</v>
      </c>
      <c r="G2494" s="2" t="s">
        <v>407</v>
      </c>
      <c r="I2494" s="2">
        <v>45.0</v>
      </c>
      <c r="J2494" s="2" t="s">
        <v>6471</v>
      </c>
      <c r="K2494" s="2" t="s">
        <v>7038</v>
      </c>
      <c r="M2494" s="2" t="s">
        <v>6551</v>
      </c>
      <c r="N2494" s="2" t="s">
        <v>6552</v>
      </c>
      <c r="O2494" s="2" t="s">
        <v>6553</v>
      </c>
      <c r="P2494" s="2"/>
      <c r="Q2494" s="2" t="str">
        <f t="shared" si="16"/>
        <v>Bill Title: FOIA/ELECTIONS-CYBERSECURITY, Bill Description: Amends the Election Code. Creates the Conduct of the 2020 General Election Article in the Code. For the 2020 general election, provides for changes to vote by mail, first time registrants and changes of address for registrants, the public dissemination of information for the 2020 general election, early voting and election day requirements, judges of election, electronic service of objections, additional duties of election authorities and the State Board of Elections, and 2020 county party conventions. Establishes November 3, 2020 as a State holiday to be known as 2020 General Election Day to be observed throughout the State. Provides that all government offices (with the exception of election authorities) shall be closed unless authorized to be used as a location for election day services or as a polling place. Provides the State Board of Elections with emergency rulemaking authority. Repeals the Article on January 1, 2021. Makes conforming changes in the Illinois Administrative Procedure Act, the Illinois Procurement Code, the School Code, and the State Universities Civil Service Act. Effective immediately.. </v>
      </c>
    </row>
    <row r="2495" ht="15.75" customHeight="1">
      <c r="A2495" s="2" t="s">
        <v>7044</v>
      </c>
      <c r="B2495" s="2" t="s">
        <v>7045</v>
      </c>
      <c r="C2495" s="2" t="s">
        <v>7046</v>
      </c>
      <c r="D2495" s="2" t="s">
        <v>6468</v>
      </c>
      <c r="E2495" s="2" t="s">
        <v>6469</v>
      </c>
      <c r="F2495" s="2" t="s">
        <v>7047</v>
      </c>
      <c r="G2495" s="2" t="s">
        <v>407</v>
      </c>
      <c r="I2495" s="2">
        <v>26.0</v>
      </c>
      <c r="J2495" s="2" t="s">
        <v>6471</v>
      </c>
      <c r="K2495" s="2" t="s">
        <v>7048</v>
      </c>
      <c r="L2495" s="2" t="s">
        <v>7049</v>
      </c>
      <c r="M2495" s="2" t="s">
        <v>7050</v>
      </c>
      <c r="N2495" s="2" t="s">
        <v>7051</v>
      </c>
      <c r="O2495" s="2" t="s">
        <v>568</v>
      </c>
      <c r="P2495" s="2"/>
      <c r="Q2495" s="2" t="str">
        <f t="shared" si="16"/>
        <v>Bill Title: UTILITIES-CERTIFIED MAIL, Bill Description: Amends the Criminal Code of 2012. Provides that it shall be unlawful for any person to knowingly sell, offer to sell, or transfer an unserialized unfinished frame or receiver or unserialized firearm, including those produced using a three-dimensional printer, unless the party purchasing or receiving the unfinished frame or receiver or unserialized firearm is a federal firearms importer, federal firearms manufacturer, or federal firearms dealer. Provides that 180 days after the effective date of the amendatory Act, it shall be unlawful for any person to knowingly possess, transport, or receive an unfinished frame or receiver, unless: (A) the party possessing or receiving the unfinished frame or receiver is a federal firearms importer or federal firearms manufacturer; (B) the unfinished frame or receiver is possessed or transported by a person for transfer to a federal firearms importer or federal firearms manufacturer; or (C) the unfinished frame or receiver has been imprinted with a serial number issued by a federal firearms importer or federal firearms manufacturer as specified. Provides that 180 days after the effective date of the amendatory Act, unless the party receiving the firearm is a federal firearms importer or federal firearms manufacturer, it shall be unlawful for any person to knowingly possess, purchase, transport, or receive a firearm that is not imprinted with a serial number by (1) a federal firearms importer or federal firearms manufacturer in compliance with all federal laws and regulations regulating the manufacture and import of firearms or (2) a federal firearms manufacturer, federal firearms dealer, or other federal licensee authorized to provide marking services in compliance with the unserialized firearm serialization process. Specifies requirements for the firearm serialization process. Requires the Director of the Illinois State Police to issue a public notice regarding the provisions concerning serialization of unfinished frames or receivers, prohibition on unserialized firearms, exceptions, and penalties within 30 days after the effective date of the amendatory Act. Provides exemptions and establishes penalties for violations. Effective immediately.. </v>
      </c>
    </row>
    <row r="2496" ht="15.75" customHeight="1">
      <c r="A2496" s="2" t="s">
        <v>7044</v>
      </c>
      <c r="B2496" s="2" t="s">
        <v>7045</v>
      </c>
      <c r="C2496" s="2" t="s">
        <v>7046</v>
      </c>
      <c r="D2496" s="2" t="s">
        <v>6468</v>
      </c>
      <c r="E2496" s="2" t="s">
        <v>6469</v>
      </c>
      <c r="F2496" s="2" t="s">
        <v>7052</v>
      </c>
      <c r="G2496" s="2" t="s">
        <v>407</v>
      </c>
      <c r="I2496" s="2">
        <v>23.0</v>
      </c>
      <c r="J2496" s="2" t="s">
        <v>6471</v>
      </c>
      <c r="K2496" s="2" t="s">
        <v>7048</v>
      </c>
      <c r="M2496" s="2" t="s">
        <v>7053</v>
      </c>
      <c r="N2496" s="2" t="s">
        <v>7054</v>
      </c>
      <c r="O2496" s="2" t="s">
        <v>1666</v>
      </c>
      <c r="P2496" s="2"/>
      <c r="Q2496" s="2" t="str">
        <f t="shared" si="16"/>
        <v>Bill Title: LIHEAP-ENERGY ASSISTANCE, Bill Description: Amends the Energy Assistance Act. Provides that the Department of Commerce and Economic Opportunity may not set the annual eligibility level for energy assistance higher than 60% of the State median income as established by the U.S. Department of Health and Human Services. Requires the Department to ensure that households with children under the age of 6 years old are offered a priority application period. Provides that the Supplemental Low-Income Energy Assistance Fund is not subject to sweeps, administrative charge-backs, or any other fiscal or budgetary maneuver that would in any way transfer any amounts from the Supplemental Low-Income Energy Assistance Fund into any other fund of the State. Contains provisions concerning certain unspent funds being utilized for weatherization expenses; allowances to Local Administrative Agencies for administrative expenses; incremental changes to the monthly energy assistance charges billed to utility customers; Department reports on monies collected and allocated to utilities for implementation of their Percentage of Income Payment Plans; and other matters. Provides that all energy assistance programs under the Act shall be available to eligible residents regardless of immigration status.. </v>
      </c>
      <c r="S2496" s="2" t="s">
        <v>145</v>
      </c>
    </row>
    <row r="2497" ht="15.75" customHeight="1">
      <c r="A2497" s="2" t="s">
        <v>7044</v>
      </c>
      <c r="B2497" s="2" t="s">
        <v>7045</v>
      </c>
      <c r="C2497" s="2" t="s">
        <v>7046</v>
      </c>
      <c r="D2497" s="2" t="s">
        <v>6468</v>
      </c>
      <c r="E2497" s="2" t="s">
        <v>6469</v>
      </c>
      <c r="F2497" s="2" t="s">
        <v>7055</v>
      </c>
      <c r="G2497" s="2" t="s">
        <v>407</v>
      </c>
      <c r="I2497" s="2">
        <v>23.0</v>
      </c>
      <c r="J2497" s="2" t="s">
        <v>6471</v>
      </c>
      <c r="K2497" s="2" t="s">
        <v>7048</v>
      </c>
      <c r="M2497" s="2" t="s">
        <v>7056</v>
      </c>
      <c r="N2497" s="2" t="s">
        <v>7057</v>
      </c>
      <c r="O2497" s="2" t="s">
        <v>496</v>
      </c>
      <c r="P2497" s="2"/>
      <c r="Q2497" s="2" t="str">
        <f t="shared" si="16"/>
        <v>Bill Title: ALTERNATIVE ELEC/GAS SUPPLIERS, Bill Description: 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 </v>
      </c>
      <c r="S2497" s="2" t="s">
        <v>65</v>
      </c>
    </row>
    <row r="2498" ht="15.75" customHeight="1">
      <c r="A2498" s="2" t="s">
        <v>7044</v>
      </c>
      <c r="B2498" s="2" t="s">
        <v>7045</v>
      </c>
      <c r="C2498" s="2" t="s">
        <v>7046</v>
      </c>
      <c r="D2498" s="2" t="s">
        <v>6468</v>
      </c>
      <c r="E2498" s="2" t="s">
        <v>6469</v>
      </c>
      <c r="F2498" s="2" t="s">
        <v>7058</v>
      </c>
      <c r="G2498" s="2" t="s">
        <v>407</v>
      </c>
      <c r="I2498" s="2">
        <v>17.0</v>
      </c>
      <c r="J2498" s="2" t="s">
        <v>6471</v>
      </c>
      <c r="K2498" s="2" t="s">
        <v>7048</v>
      </c>
      <c r="M2498" s="2" t="s">
        <v>7056</v>
      </c>
      <c r="N2498" s="2" t="s">
        <v>7057</v>
      </c>
      <c r="O2498" s="2" t="s">
        <v>496</v>
      </c>
      <c r="P2498" s="2"/>
      <c r="Q2498" s="2" t="str">
        <f t="shared" si="16"/>
        <v>Bill Title: ALTERNATIVE ELEC/GAS SUPPLIERS, Bill Description: 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 </v>
      </c>
      <c r="S2498" s="2" t="s">
        <v>65</v>
      </c>
    </row>
    <row r="2499" ht="15.75" customHeight="1">
      <c r="A2499" s="2" t="s">
        <v>7044</v>
      </c>
      <c r="B2499" s="2" t="s">
        <v>7045</v>
      </c>
      <c r="C2499" s="2" t="s">
        <v>7046</v>
      </c>
      <c r="D2499" s="2" t="s">
        <v>6468</v>
      </c>
      <c r="E2499" s="2" t="s">
        <v>6469</v>
      </c>
      <c r="F2499" s="2" t="s">
        <v>7059</v>
      </c>
      <c r="G2499" s="2" t="s">
        <v>407</v>
      </c>
      <c r="I2499" s="2">
        <v>11.0</v>
      </c>
      <c r="J2499" s="2" t="s">
        <v>6471</v>
      </c>
      <c r="K2499" s="2" t="s">
        <v>7048</v>
      </c>
      <c r="M2499" s="2" t="s">
        <v>7056</v>
      </c>
      <c r="N2499" s="2" t="s">
        <v>7057</v>
      </c>
      <c r="O2499" s="2" t="s">
        <v>496</v>
      </c>
      <c r="P2499" s="2"/>
      <c r="Q2499" s="2" t="str">
        <f t="shared" si="16"/>
        <v>Bill Title: ALTERNATIVE ELEC/GAS SUPPLIERS, Bill Description: 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 </v>
      </c>
      <c r="S2499" s="2" t="s">
        <v>65</v>
      </c>
    </row>
    <row r="2500" ht="15.75" customHeight="1">
      <c r="A2500" s="2" t="s">
        <v>7044</v>
      </c>
      <c r="B2500" s="2" t="s">
        <v>7045</v>
      </c>
      <c r="C2500" s="2" t="s">
        <v>7046</v>
      </c>
      <c r="D2500" s="2" t="s">
        <v>6468</v>
      </c>
      <c r="E2500" s="2" t="s">
        <v>6469</v>
      </c>
      <c r="F2500" s="2" t="s">
        <v>7060</v>
      </c>
      <c r="G2500" s="2" t="s">
        <v>407</v>
      </c>
      <c r="I2500" s="2">
        <v>10.0</v>
      </c>
      <c r="J2500" s="2" t="s">
        <v>6471</v>
      </c>
      <c r="K2500" s="2" t="s">
        <v>7048</v>
      </c>
      <c r="M2500" s="2" t="s">
        <v>7061</v>
      </c>
      <c r="N2500" s="2" t="s">
        <v>7062</v>
      </c>
      <c r="O2500" s="2" t="s">
        <v>143</v>
      </c>
      <c r="P2500" s="2"/>
      <c r="Q2500" s="2" t="str">
        <f t="shared" si="16"/>
        <v>Bill Title: STATE GOVERNMENT-TECH, Bill Description: Amends the State Fair Act. Makes a technical change in a Section concerning the short title.. </v>
      </c>
    </row>
    <row r="2501" ht="15.75" customHeight="1">
      <c r="A2501" s="2" t="s">
        <v>7044</v>
      </c>
      <c r="B2501" s="2" t="s">
        <v>7045</v>
      </c>
      <c r="C2501" s="2" t="s">
        <v>7046</v>
      </c>
      <c r="D2501" s="2" t="s">
        <v>6468</v>
      </c>
      <c r="E2501" s="2" t="s">
        <v>6469</v>
      </c>
      <c r="F2501" s="2" t="s">
        <v>7063</v>
      </c>
      <c r="G2501" s="2" t="s">
        <v>407</v>
      </c>
      <c r="I2501" s="2">
        <v>4.0</v>
      </c>
      <c r="J2501" s="2" t="s">
        <v>6471</v>
      </c>
      <c r="K2501" s="2" t="s">
        <v>7048</v>
      </c>
      <c r="M2501" s="2" t="s">
        <v>7064</v>
      </c>
      <c r="N2501" s="2" t="s">
        <v>7065</v>
      </c>
      <c r="O2501" s="2" t="s">
        <v>7066</v>
      </c>
      <c r="P2501" s="2"/>
      <c r="Q2501" s="2" t="str">
        <f t="shared" si="16"/>
        <v>Bill Title: DHS-GAMBLING DISORDERS, Bill Description: Creates the FY2023 Budget Implementation Act. Makes the changes necessary to implement the State budget for fiscal year 2023. Effective immediately, except that (i) some specified provisions take effect on July 1, 2022 and (ii) other specified provisions take effect upon becoming law or on the date Senate Bill 3023 of the 102nd General Assembly takes effect, whichever is later.. </v>
      </c>
    </row>
    <row r="2502" ht="15.75" customHeight="1">
      <c r="A2502" s="2" t="s">
        <v>7044</v>
      </c>
      <c r="B2502" s="2" t="s">
        <v>7045</v>
      </c>
      <c r="C2502" s="2" t="s">
        <v>7046</v>
      </c>
      <c r="D2502" s="2" t="s">
        <v>6468</v>
      </c>
      <c r="E2502" s="2" t="s">
        <v>6469</v>
      </c>
      <c r="F2502" s="2" t="s">
        <v>7067</v>
      </c>
      <c r="G2502" s="2" t="s">
        <v>407</v>
      </c>
      <c r="I2502" s="2">
        <v>3.0</v>
      </c>
      <c r="J2502" s="2" t="s">
        <v>6471</v>
      </c>
      <c r="K2502" s="2" t="s">
        <v>7048</v>
      </c>
      <c r="M2502" s="2" t="s">
        <v>7068</v>
      </c>
      <c r="N2502" s="2" t="s">
        <v>6741</v>
      </c>
      <c r="O2502" s="2" t="s">
        <v>208</v>
      </c>
      <c r="P2502" s="2"/>
      <c r="Q2502" s="2" t="str">
        <f t="shared" si="16"/>
        <v>Bill Title: FINANCE-GREEN SPECIAL SERVICE, Bill Description: Amends the Special Service Area Tax Law in the Property Tax Code. Provides that the corporate authorities of a county or a municipality may establish a green special service area. Provides that those green special service areas shall include only property for which each owner of record has executed a contract or agreement with the county or municipality consenting to the inclusion of the property within the green special service area. Provides that counties and municipalities may levy property taxes in connection with green special service areas. Provides that counties and municipalities may issue bonds in connection with green special service areas and may sell, assign, or pledge those bonds to the Illinois Finance Authority. Amends the Counties Code and the Illinois Municipal Code to provide that each county or municipality shall have the power and authority to engage in specified activities that relate to green special service areas. Amends the Illinois Finance Authority Act. Provides that the Illinois Finance Authority has the power to purchase special service area bonds and to accept assignments or pledges, or both, of special service area bonds or agreements relating to green special service area projects. Effective immediately.. </v>
      </c>
      <c r="S2502" s="2" t="s">
        <v>145</v>
      </c>
    </row>
    <row r="2503" ht="15.75" customHeight="1">
      <c r="A2503" s="2" t="s">
        <v>7069</v>
      </c>
      <c r="B2503" s="2" t="s">
        <v>7070</v>
      </c>
      <c r="C2503" s="2" t="s">
        <v>7046</v>
      </c>
      <c r="D2503" s="2" t="s">
        <v>6468</v>
      </c>
      <c r="E2503" s="2" t="s">
        <v>6469</v>
      </c>
      <c r="F2503" s="2" t="s">
        <v>7071</v>
      </c>
      <c r="G2503" s="2" t="s">
        <v>407</v>
      </c>
      <c r="I2503" s="2">
        <v>28.0</v>
      </c>
      <c r="J2503" s="2" t="s">
        <v>6471</v>
      </c>
      <c r="K2503" s="2" t="s">
        <v>7072</v>
      </c>
      <c r="M2503" s="2" t="s">
        <v>7073</v>
      </c>
      <c r="N2503" s="2" t="s">
        <v>7074</v>
      </c>
      <c r="O2503" s="2" t="s">
        <v>128</v>
      </c>
      <c r="P2503" s="2" t="str">
        <f t="shared" ref="P2503:P2799" si="19">SUBSTITUTE(O2503, "ncsl_database__energy_legislation_tracking_database__ncsl_topic__", "")</f>
        <v>renewable_energy; renewable_energy_wind</v>
      </c>
      <c r="Q2503" s="2" t="str">
        <f t="shared" si="16"/>
        <v>Bill Title: WIND ENERGY FACILITY CONSTRUCT, Bill Description: Creates the Wind Energy Facilities Construction and Deconstruction Act. Requires a commercial wind energy operator of a commercial wind energy facility located on land owned by another to enter into an agricultural impact mitigation agreement with the Department of Agriculture. Provides that the commercial wind energy operator is responsible for deconstruction of a commercial wind energy facility. Requires the filing of a deconstruction plan detailing the cost of deconstruction per turbine. Provides that the plan must be prepared by an independent third party. Requires the Department of Agriculture to require reclamation bonds for deconstruction. Contains provisions concerning public informational meetings, final determinations related to approval of siting, and deconstruction activities. Amends the State Finance Act to create the Wind Energy Administration Fund as a special fund in the State Treasury. Amends the Counties Code. Deletes language allowing a county to establish standards for wind farms and electric-generating wind devices. Effective immediately.. </v>
      </c>
      <c r="S2503" s="2" t="s">
        <v>31</v>
      </c>
    </row>
    <row r="2504" ht="15.75" customHeight="1">
      <c r="A2504" s="2" t="s">
        <v>7069</v>
      </c>
      <c r="B2504" s="2" t="s">
        <v>7070</v>
      </c>
      <c r="C2504" s="2" t="s">
        <v>7046</v>
      </c>
      <c r="D2504" s="2" t="s">
        <v>6468</v>
      </c>
      <c r="E2504" s="2" t="s">
        <v>6469</v>
      </c>
      <c r="F2504" s="2" t="s">
        <v>7075</v>
      </c>
      <c r="G2504" s="2" t="s">
        <v>407</v>
      </c>
      <c r="I2504" s="2">
        <v>6.0</v>
      </c>
      <c r="J2504" s="2" t="s">
        <v>6471</v>
      </c>
      <c r="K2504" s="2" t="s">
        <v>7072</v>
      </c>
      <c r="M2504" s="2" t="s">
        <v>7076</v>
      </c>
      <c r="N2504" s="2" t="s">
        <v>7077</v>
      </c>
      <c r="O2504" s="2" t="s">
        <v>143</v>
      </c>
      <c r="P2504" s="2" t="str">
        <f t="shared" si="19"/>
        <v>energy_efficiency</v>
      </c>
      <c r="Q2504" s="2" t="str">
        <f t="shared" si="16"/>
        <v>Bill Title: ENERGY EFFICIENCY-AUDITS, Bill Description: Amends the Agency Energy Efficiency Act. Provides that the Capital Development Board may: (1) annually conduct energy efficiency audits of State-owned real property; (2) annually rank State-owned real properties according to their energy efficiency; and (3) encourage energy efficiency audits of State-owned real properties based on those rankings. Provides that State agencies may elect to conduct energy efficiency audits of State-owned real property and may retain the amount of savings realized from energy improvements and conservation measures, subject to certain limitations.. </v>
      </c>
      <c r="S2504" s="2" t="s">
        <v>287</v>
      </c>
    </row>
    <row r="2505" ht="15.75" customHeight="1">
      <c r="A2505" s="2" t="s">
        <v>7069</v>
      </c>
      <c r="B2505" s="2" t="s">
        <v>7070</v>
      </c>
      <c r="C2505" s="2" t="s">
        <v>7046</v>
      </c>
      <c r="D2505" s="2" t="s">
        <v>6468</v>
      </c>
      <c r="E2505" s="2" t="s">
        <v>6469</v>
      </c>
      <c r="F2505" s="2" t="s">
        <v>7078</v>
      </c>
      <c r="G2505" s="2" t="s">
        <v>407</v>
      </c>
      <c r="I2505" s="2">
        <v>6.0</v>
      </c>
      <c r="J2505" s="2" t="s">
        <v>6471</v>
      </c>
      <c r="K2505" s="2" t="s">
        <v>7072</v>
      </c>
      <c r="M2505" s="2" t="s">
        <v>7079</v>
      </c>
      <c r="N2505" s="2" t="s">
        <v>7080</v>
      </c>
      <c r="O2505" s="2" t="s">
        <v>1265</v>
      </c>
      <c r="P2505" s="2" t="str">
        <f t="shared" si="19"/>
        <v>fossil_energy; fossil_energy_coal</v>
      </c>
      <c r="Q2505" s="2" t="str">
        <f t="shared" si="16"/>
        <v>Bill Title: PROCUREMENT-INTERGOVERNMENTAL, Bill Description: Amends the Illinois Procurement Code. Provides that contracts of $250,000 or more between (i) the State and its political subdivisions, (ii) the State and other governments, or (iii) State governmental bodies are not exempt from the Code. Effective immediately.. </v>
      </c>
    </row>
    <row r="2506" ht="15.75" customHeight="1">
      <c r="A2506" s="2" t="s">
        <v>7069</v>
      </c>
      <c r="B2506" s="2" t="s">
        <v>7070</v>
      </c>
      <c r="C2506" s="2" t="s">
        <v>7046</v>
      </c>
      <c r="D2506" s="2" t="s">
        <v>6468</v>
      </c>
      <c r="E2506" s="2" t="s">
        <v>6469</v>
      </c>
      <c r="F2506" s="2" t="s">
        <v>7081</v>
      </c>
      <c r="G2506" s="2" t="s">
        <v>407</v>
      </c>
      <c r="I2506" s="2">
        <v>5.0</v>
      </c>
      <c r="J2506" s="2" t="s">
        <v>6471</v>
      </c>
      <c r="K2506" s="2" t="s">
        <v>7072</v>
      </c>
      <c r="M2506" s="2" t="s">
        <v>7082</v>
      </c>
      <c r="N2506" s="2" t="s">
        <v>7083</v>
      </c>
      <c r="O2506" s="2" t="s">
        <v>2469</v>
      </c>
      <c r="P2506" s="2" t="str">
        <f t="shared" si="19"/>
        <v>fossil_energy_natural_gas; utility_regulation</v>
      </c>
      <c r="Q2506" s="2" t="str">
        <f t="shared" si="16"/>
        <v>Bill Title: UTIL-PUBLIC CONVENIENCE CERT, Bill Description: Amends the Public Utilities Act. Provides that no land or personal property of any landowner shall be taken or infringed upon by eminent domain, easement, or other mechanism for the installation of any infrastructure for the distribution of natural gas that was approved without the express and written consent of the landowner or property owner. Provides that the Illinois Commerce Commission shall cancel any agreement or contract entered into in furtherance of any project if it determines that corrupt or fraudulent practices were engaged in by any individual in creation of the agreement, and the Commission has the authority to inspect and audit accounts and records of any entity relating to the execution and performance of any agreement entered into in furtherance of any project. Provides that to protect the unique natural ecosystem of Pembroke Township, the Commission shall provide public notice in an easily accessible manner of past or pending complaints concerning public safety, health, or the environment involving any individual that is agreeing to contracting to perform work related to construction of any natural gas pipeline. Provides that the natural gas utility prior to construction of natural gas utilities shall submit a compliance filing to the Commission demonstrating that specified preconstruction requirements are satisfied.. </v>
      </c>
      <c r="S2506" s="2" t="s">
        <v>31</v>
      </c>
    </row>
    <row r="2507" ht="15.75" customHeight="1">
      <c r="A2507" s="2" t="s">
        <v>7069</v>
      </c>
      <c r="B2507" s="2" t="s">
        <v>7070</v>
      </c>
      <c r="C2507" s="2" t="s">
        <v>7046</v>
      </c>
      <c r="D2507" s="2" t="s">
        <v>6468</v>
      </c>
      <c r="E2507" s="2" t="s">
        <v>6469</v>
      </c>
      <c r="F2507" s="2" t="s">
        <v>7084</v>
      </c>
      <c r="G2507" s="2" t="s">
        <v>407</v>
      </c>
      <c r="I2507" s="2">
        <v>4.0</v>
      </c>
      <c r="J2507" s="2" t="s">
        <v>6471</v>
      </c>
      <c r="K2507" s="2" t="s">
        <v>7072</v>
      </c>
      <c r="M2507" s="2" t="s">
        <v>7085</v>
      </c>
      <c r="N2507" s="2" t="s">
        <v>7086</v>
      </c>
      <c r="O2507" s="2" t="s">
        <v>92</v>
      </c>
      <c r="P2507" s="2" t="str">
        <f t="shared" si="19"/>
        <v>transportation</v>
      </c>
      <c r="Q2507" s="2" t="str">
        <f t="shared" si="16"/>
        <v>Bill Title: CMS-SELL STATE VEHICLES, Bill Description: Amends the Department of Central Management Services Law of the Civil Administrative Code of Illinois. Provides that all State-owned vehicles that were reported in the Performance Audit of the Department of Central Management Services' Operation of the State Vehicles Fleet released by the Office of the Auditor General in November 2011 to have been driven 7,000 miles or less in Fiscal Year 2010 or that have an odometer reading of 7,000 miles or less on the effective date of the amendatory Act are deemed surplus and shall be sold using a competitive sealed bid method of sale on or before July 1, 2016. Provides that proceeds from the sale of those vehicles shall be deposited into the General Revenue Fund. Provides that those provisions do not apply to police or emergency vehicles. Effective immediately.. </v>
      </c>
    </row>
    <row r="2508" ht="15.75" customHeight="1">
      <c r="A2508" s="2" t="s">
        <v>7069</v>
      </c>
      <c r="B2508" s="2" t="s">
        <v>7070</v>
      </c>
      <c r="C2508" s="2" t="s">
        <v>7046</v>
      </c>
      <c r="D2508" s="2" t="s">
        <v>6468</v>
      </c>
      <c r="E2508" s="2" t="s">
        <v>6469</v>
      </c>
      <c r="F2508" s="2" t="s">
        <v>7087</v>
      </c>
      <c r="G2508" s="2" t="s">
        <v>407</v>
      </c>
      <c r="I2508" s="2">
        <v>4.0</v>
      </c>
      <c r="J2508" s="2" t="s">
        <v>6471</v>
      </c>
      <c r="K2508" s="2" t="s">
        <v>7072</v>
      </c>
      <c r="M2508" s="2" t="s">
        <v>7088</v>
      </c>
      <c r="N2508" s="2" t="s">
        <v>7089</v>
      </c>
      <c r="P2508" s="2" t="str">
        <f t="shared" si="19"/>
        <v/>
      </c>
      <c r="Q2508" s="2" t="str">
        <f t="shared" si="16"/>
        <v>Bill Title: PRIVATE WATER WELL TESTING, Bill Description: Amends the Environmental Protection Act. Provides that in counties with a population of more than 100,000 and less than 150,000, an owner or operator of a solid waste disposal site, clean construction or demolition debris fill operation, waste transfer station, recycling center, or other similar landfill site shall conduct and pay for semiannual water well testing for private well owners in a 5-mile radius around the site. Effective immediately.. </v>
      </c>
    </row>
    <row r="2509" ht="15.75" customHeight="1">
      <c r="A2509" s="2" t="s">
        <v>7069</v>
      </c>
      <c r="B2509" s="2" t="s">
        <v>7070</v>
      </c>
      <c r="C2509" s="2" t="s">
        <v>7046</v>
      </c>
      <c r="D2509" s="2" t="s">
        <v>6468</v>
      </c>
      <c r="E2509" s="2" t="s">
        <v>6469</v>
      </c>
      <c r="F2509" s="2" t="s">
        <v>7090</v>
      </c>
      <c r="G2509" s="2" t="s">
        <v>407</v>
      </c>
      <c r="I2509" s="2">
        <v>3.0</v>
      </c>
      <c r="J2509" s="2" t="s">
        <v>6471</v>
      </c>
      <c r="K2509" s="2" t="s">
        <v>7072</v>
      </c>
      <c r="M2509" s="2" t="s">
        <v>6585</v>
      </c>
      <c r="N2509" s="2" t="s">
        <v>6620</v>
      </c>
      <c r="O2509" s="2" t="s">
        <v>274</v>
      </c>
      <c r="P2509" s="2" t="str">
        <f t="shared" si="19"/>
        <v>financing_energy_efficiency_and_renewable_energy; renewable_energy</v>
      </c>
      <c r="Q2509" s="2" t="str">
        <f t="shared" si="16"/>
        <v>Bill Title: PROCURE-RENEW ENERGY RESOURCES, Bill Description: Amends the Illinois Procurement Code. Provides that, among other types of contracts, renewable energy resources contracts and leases may be entered into for a period of time deemed to be in the best interest of the State but not exceeding 15 years inclusive of proposed contract or lease renewals. Makes conforming changes. Defines "renewable energy resources". Effective immediately.. </v>
      </c>
      <c r="S2509" s="2" t="s">
        <v>44</v>
      </c>
    </row>
    <row r="2510" ht="15.75" customHeight="1">
      <c r="A2510" s="2" t="s">
        <v>7091</v>
      </c>
      <c r="B2510" s="2" t="s">
        <v>6874</v>
      </c>
      <c r="C2510" s="2" t="s">
        <v>6531</v>
      </c>
      <c r="D2510" s="2" t="s">
        <v>6468</v>
      </c>
      <c r="E2510" s="2" t="s">
        <v>6469</v>
      </c>
      <c r="F2510" s="2" t="s">
        <v>7092</v>
      </c>
      <c r="G2510" s="2" t="s">
        <v>407</v>
      </c>
      <c r="I2510" s="2">
        <v>23.0</v>
      </c>
      <c r="J2510" s="2" t="s">
        <v>6471</v>
      </c>
      <c r="K2510" s="2" t="s">
        <v>7093</v>
      </c>
      <c r="M2510" s="2" t="s">
        <v>7094</v>
      </c>
      <c r="N2510" s="2" t="s">
        <v>7095</v>
      </c>
      <c r="O2510" s="2" t="s">
        <v>72</v>
      </c>
      <c r="P2510" s="2" t="str">
        <f t="shared" si="19"/>
        <v>climate_change; climate_change_emissions_reduction</v>
      </c>
      <c r="Q2510" s="2" t="str">
        <f t="shared" si="16"/>
        <v>Bill Title: EPA-POLLUTION CONTROL BD-REGS, Bill Description: Amends the Environmental Protection Act. Provides that the Pollution Control Board shall adopt rules establishing permit programs meeting specified requirements. Provides that the permit programs shall satisfy the requirements of, and may not impose restrictions greater than, the provisions of specified federal regulations.. </v>
      </c>
      <c r="S2510" s="2" t="s">
        <v>172</v>
      </c>
    </row>
    <row r="2511" ht="15.75" customHeight="1">
      <c r="A2511" s="2" t="s">
        <v>7091</v>
      </c>
      <c r="B2511" s="2" t="s">
        <v>6874</v>
      </c>
      <c r="C2511" s="2" t="s">
        <v>6531</v>
      </c>
      <c r="D2511" s="2" t="s">
        <v>6468</v>
      </c>
      <c r="E2511" s="2" t="s">
        <v>6469</v>
      </c>
      <c r="F2511" s="2" t="s">
        <v>7096</v>
      </c>
      <c r="G2511" s="2" t="s">
        <v>407</v>
      </c>
      <c r="I2511" s="2">
        <v>17.0</v>
      </c>
      <c r="J2511" s="2" t="s">
        <v>6471</v>
      </c>
      <c r="K2511" s="2" t="s">
        <v>7093</v>
      </c>
      <c r="M2511" s="2" t="s">
        <v>7097</v>
      </c>
      <c r="N2511" s="2" t="s">
        <v>7098</v>
      </c>
      <c r="O2511" s="2" t="s">
        <v>1265</v>
      </c>
      <c r="P2511" s="2" t="str">
        <f t="shared" si="19"/>
        <v>fossil_energy; fossil_energy_coal</v>
      </c>
      <c r="Q2511" s="2" t="str">
        <f t="shared" si="16"/>
        <v>Bill Title: EPA-COAL COMBUSTION BY-PRODUCT, Bill Description: Amends the Environmental Protection Act. Makes a technical change in a Section concerning NPDES discharge fees.. </v>
      </c>
      <c r="S2511" s="2" t="s">
        <v>25</v>
      </c>
    </row>
    <row r="2512" ht="15.75" customHeight="1">
      <c r="A2512" s="2" t="s">
        <v>7091</v>
      </c>
      <c r="B2512" s="2" t="s">
        <v>6874</v>
      </c>
      <c r="C2512" s="2" t="s">
        <v>6531</v>
      </c>
      <c r="D2512" s="2" t="s">
        <v>6468</v>
      </c>
      <c r="E2512" s="2" t="s">
        <v>6469</v>
      </c>
      <c r="F2512" s="2" t="s">
        <v>7099</v>
      </c>
      <c r="G2512" s="2" t="s">
        <v>407</v>
      </c>
      <c r="I2512" s="2">
        <v>16.0</v>
      </c>
      <c r="J2512" s="2" t="s">
        <v>6471</v>
      </c>
      <c r="K2512" s="2" t="s">
        <v>7093</v>
      </c>
      <c r="M2512" s="2" t="s">
        <v>7094</v>
      </c>
      <c r="N2512" s="2" t="s">
        <v>7095</v>
      </c>
      <c r="O2512" s="2" t="s">
        <v>72</v>
      </c>
      <c r="P2512" s="2" t="str">
        <f t="shared" si="19"/>
        <v>climate_change; climate_change_emissions_reduction</v>
      </c>
      <c r="Q2512" s="2" t="str">
        <f t="shared" si="16"/>
        <v>Bill Title: EPA-POLLUTION CONTROL BD-REGS, Bill Description: Amends the Environmental Protection Act. Provides that the Pollution Control Board shall adopt rules establishing permit programs meeting specified requirements. Provides that the permit programs shall satisfy the requirements of, and may not impose restrictions greater than, the provisions of specified federal regulations.. </v>
      </c>
      <c r="S2512" s="2" t="s">
        <v>172</v>
      </c>
    </row>
    <row r="2513" ht="15.75" customHeight="1">
      <c r="A2513" s="2" t="s">
        <v>7091</v>
      </c>
      <c r="B2513" s="2" t="s">
        <v>6874</v>
      </c>
      <c r="C2513" s="2" t="s">
        <v>6531</v>
      </c>
      <c r="D2513" s="2" t="s">
        <v>6468</v>
      </c>
      <c r="E2513" s="2" t="s">
        <v>6469</v>
      </c>
      <c r="F2513" s="2" t="s">
        <v>7100</v>
      </c>
      <c r="G2513" s="2" t="s">
        <v>407</v>
      </c>
      <c r="I2513" s="2">
        <v>16.0</v>
      </c>
      <c r="J2513" s="2" t="s">
        <v>6471</v>
      </c>
      <c r="K2513" s="2" t="s">
        <v>7093</v>
      </c>
      <c r="M2513" s="2" t="s">
        <v>7101</v>
      </c>
      <c r="N2513" s="2" t="s">
        <v>7102</v>
      </c>
      <c r="O2513" s="2" t="s">
        <v>1739</v>
      </c>
      <c r="P2513" s="2" t="str">
        <f t="shared" si="19"/>
        <v>climate_change; climate_change_emissions_reduction; nuclear_energy_facilities</v>
      </c>
      <c r="Q2513" s="2" t="str">
        <f t="shared" si="16"/>
        <v>Bill Title: NUCLEAR POWER PLANT CLOSURES, Bill Description: Urges the Federal Energy Regulatory Commission, PJM Interconnection, LLC, and the Mid-Continent Independent Systems Operator to adopt rules and policies to ensure the continued operation of nuclear power plants in Illinois; urges the United States Environmental Protection Agency to adopt certain rules concerning the use of nuclear energy; urges State agencies to review federal greenhouse gas regulations and adopt policies to promote economic activity in Illinois; urges the examination of existing policies regarding the transmission of electricity to other states; and urges the Illinois Commerce Commission, the Illinois Power Agency, and the Department of Commerce and Economic Opportunity to prepare reports concerning the potential impacts from the premature closure of existing nuclear power plants and to present those reports between November 15, 2014 and the adjournment sine die of the 98th General Assembly.. </v>
      </c>
      <c r="S2513" s="2" t="s">
        <v>172</v>
      </c>
    </row>
    <row r="2514" ht="15.75" customHeight="1">
      <c r="A2514" s="2" t="s">
        <v>7091</v>
      </c>
      <c r="B2514" s="2" t="s">
        <v>6874</v>
      </c>
      <c r="C2514" s="2" t="s">
        <v>6531</v>
      </c>
      <c r="D2514" s="2" t="s">
        <v>6468</v>
      </c>
      <c r="E2514" s="2" t="s">
        <v>6469</v>
      </c>
      <c r="F2514" s="2" t="s">
        <v>7103</v>
      </c>
      <c r="G2514" s="2" t="s">
        <v>407</v>
      </c>
      <c r="I2514" s="2">
        <v>13.0</v>
      </c>
      <c r="J2514" s="2" t="s">
        <v>6471</v>
      </c>
      <c r="K2514" s="2" t="s">
        <v>7093</v>
      </c>
      <c r="M2514" s="2" t="s">
        <v>7094</v>
      </c>
      <c r="N2514" s="2" t="s">
        <v>7095</v>
      </c>
      <c r="O2514" s="2" t="s">
        <v>72</v>
      </c>
      <c r="P2514" s="2" t="str">
        <f t="shared" si="19"/>
        <v>climate_change; climate_change_emissions_reduction</v>
      </c>
      <c r="Q2514" s="2" t="str">
        <f t="shared" si="16"/>
        <v>Bill Title: EPA-POLLUTION CONTROL BD-REGS, Bill Description: Amends the Environmental Protection Act. Provides that the Pollution Control Board shall adopt rules establishing permit programs meeting specified requirements. Provides that the permit programs shall satisfy the requirements of, and may not impose restrictions greater than, the provisions of specified federal regulations.. </v>
      </c>
      <c r="S2514" s="2" t="s">
        <v>172</v>
      </c>
    </row>
    <row r="2515" ht="15.75" customHeight="1">
      <c r="A2515" s="2" t="s">
        <v>7091</v>
      </c>
      <c r="B2515" s="2" t="s">
        <v>6874</v>
      </c>
      <c r="C2515" s="2" t="s">
        <v>6531</v>
      </c>
      <c r="D2515" s="2" t="s">
        <v>6468</v>
      </c>
      <c r="E2515" s="2" t="s">
        <v>6469</v>
      </c>
      <c r="F2515" s="2" t="s">
        <v>7104</v>
      </c>
      <c r="G2515" s="2" t="s">
        <v>407</v>
      </c>
      <c r="I2515" s="2">
        <v>8.0</v>
      </c>
      <c r="J2515" s="2" t="s">
        <v>6471</v>
      </c>
      <c r="K2515" s="2" t="s">
        <v>7093</v>
      </c>
      <c r="M2515" s="2" t="s">
        <v>7094</v>
      </c>
      <c r="N2515" s="2" t="s">
        <v>7095</v>
      </c>
      <c r="O2515" s="2" t="s">
        <v>72</v>
      </c>
      <c r="P2515" s="2" t="str">
        <f t="shared" si="19"/>
        <v>climate_change; climate_change_emissions_reduction</v>
      </c>
      <c r="Q2515" s="2" t="str">
        <f t="shared" si="16"/>
        <v>Bill Title: EPA-POLLUTION CONTROL BD-REGS, Bill Description: Amends the Environmental Protection Act. Provides that the Pollution Control Board shall adopt rules establishing permit programs meeting specified requirements. Provides that the permit programs shall satisfy the requirements of, and may not impose restrictions greater than, the provisions of specified federal regulations.. </v>
      </c>
      <c r="S2515" s="2" t="s">
        <v>172</v>
      </c>
    </row>
    <row r="2516" ht="15.75" customHeight="1">
      <c r="A2516" s="2" t="s">
        <v>7091</v>
      </c>
      <c r="B2516" s="2" t="s">
        <v>6874</v>
      </c>
      <c r="C2516" s="2" t="s">
        <v>6531</v>
      </c>
      <c r="D2516" s="2" t="s">
        <v>6468</v>
      </c>
      <c r="E2516" s="2" t="s">
        <v>6469</v>
      </c>
      <c r="F2516" s="2" t="s">
        <v>7105</v>
      </c>
      <c r="G2516" s="2" t="s">
        <v>407</v>
      </c>
      <c r="I2516" s="2">
        <v>6.0</v>
      </c>
      <c r="J2516" s="2" t="s">
        <v>6471</v>
      </c>
      <c r="K2516" s="2" t="s">
        <v>7093</v>
      </c>
      <c r="M2516" s="2" t="s">
        <v>6490</v>
      </c>
      <c r="N2516" s="2" t="s">
        <v>7106</v>
      </c>
      <c r="P2516" s="2" t="str">
        <f t="shared" si="19"/>
        <v/>
      </c>
      <c r="Q2516" s="2" t="str">
        <f t="shared" si="16"/>
        <v>Bill Title: SAFETY-TECH, Bill Description: Amends the Environmental Protection Act. Makes a technical change in a Section concerning noise.. </v>
      </c>
    </row>
    <row r="2517" ht="15.75" customHeight="1">
      <c r="A2517" s="2" t="s">
        <v>7091</v>
      </c>
      <c r="B2517" s="2" t="s">
        <v>6874</v>
      </c>
      <c r="C2517" s="2" t="s">
        <v>6531</v>
      </c>
      <c r="D2517" s="2" t="s">
        <v>6468</v>
      </c>
      <c r="E2517" s="2" t="s">
        <v>6469</v>
      </c>
      <c r="F2517" s="2" t="s">
        <v>7107</v>
      </c>
      <c r="G2517" s="2" t="s">
        <v>407</v>
      </c>
      <c r="I2517" s="2">
        <v>6.0</v>
      </c>
      <c r="J2517" s="2" t="s">
        <v>6471</v>
      </c>
      <c r="K2517" s="2" t="s">
        <v>7093</v>
      </c>
      <c r="M2517" s="2" t="s">
        <v>7108</v>
      </c>
      <c r="N2517" s="2" t="s">
        <v>7109</v>
      </c>
      <c r="O2517" s="2" t="s">
        <v>1265</v>
      </c>
      <c r="P2517" s="2" t="str">
        <f t="shared" si="19"/>
        <v>fossil_energy; fossil_energy_coal</v>
      </c>
      <c r="Q2517" s="2" t="str">
        <f t="shared" si="16"/>
        <v>Bill Title: COAL ASH TASK FORCE, Bill Description: Creates the Illinois Coal Ash Task Force to bring legislators, coal company representatives, environmental experts, and the public to together to study the effects of coal ash on the Vermilion River and the rest of the State.. </v>
      </c>
    </row>
    <row r="2518" ht="15.75" customHeight="1">
      <c r="A2518" s="2" t="s">
        <v>7091</v>
      </c>
      <c r="B2518" s="2" t="s">
        <v>6874</v>
      </c>
      <c r="C2518" s="2" t="s">
        <v>6531</v>
      </c>
      <c r="D2518" s="2" t="s">
        <v>6468</v>
      </c>
      <c r="E2518" s="2" t="s">
        <v>6469</v>
      </c>
      <c r="F2518" s="2" t="s">
        <v>7110</v>
      </c>
      <c r="G2518" s="2" t="s">
        <v>407</v>
      </c>
      <c r="I2518" s="2">
        <v>5.0</v>
      </c>
      <c r="J2518" s="2" t="s">
        <v>6471</v>
      </c>
      <c r="K2518" s="2" t="s">
        <v>7093</v>
      </c>
      <c r="M2518" s="2" t="s">
        <v>7111</v>
      </c>
      <c r="N2518" s="2" t="s">
        <v>7112</v>
      </c>
      <c r="O2518" s="2" t="s">
        <v>1265</v>
      </c>
      <c r="P2518" s="2" t="str">
        <f t="shared" si="19"/>
        <v>fossil_energy; fossil_energy_coal</v>
      </c>
      <c r="Q2518" s="2" t="str">
        <f t="shared" si="16"/>
        <v>Bill Title: UTILITIES-COAL, Bill Description: Creates the Energy and Environmental Security Act. Amends the Energy Conservation and Coal Development Act. Creates a Qualified Clean Coal Technology Grant Program for the purpose of funding grants that will allow the grant recipient to (i) meet the qualifications of a qualified clean coal facility, (ii) operate the electric generating unit as a qualified clean coal facility while complying with State and federal emissions requirements, and (iii) mitigate the environmental impacts of the operation of coal-fueled electric generation units. Creates the Clean Coal Development and Utilization Fund to provide funding for grants. Amends the State Finance Act to make a conforming change. Effective immediately.. </v>
      </c>
      <c r="S2518" s="2" t="s">
        <v>145</v>
      </c>
    </row>
    <row r="2519" ht="15.75" customHeight="1">
      <c r="A2519" s="2" t="s">
        <v>7091</v>
      </c>
      <c r="B2519" s="2" t="s">
        <v>6874</v>
      </c>
      <c r="C2519" s="2" t="s">
        <v>6531</v>
      </c>
      <c r="D2519" s="2" t="s">
        <v>6468</v>
      </c>
      <c r="E2519" s="2" t="s">
        <v>6469</v>
      </c>
      <c r="F2519" s="2" t="s">
        <v>7113</v>
      </c>
      <c r="G2519" s="2" t="s">
        <v>407</v>
      </c>
      <c r="I2519" s="2">
        <v>5.0</v>
      </c>
      <c r="J2519" s="2" t="s">
        <v>6471</v>
      </c>
      <c r="K2519" s="2" t="s">
        <v>7093</v>
      </c>
      <c r="M2519" s="2" t="s">
        <v>7114</v>
      </c>
      <c r="N2519" s="2" t="s">
        <v>7115</v>
      </c>
      <c r="O2519" s="2" t="s">
        <v>7116</v>
      </c>
      <c r="P2519" s="2" t="str">
        <f t="shared" si="19"/>
        <v>energy_efficiency; fossil_energy; fossil_energy_coal; nuclear_/_radioactive_waste; renewable_energy</v>
      </c>
      <c r="Q2519" s="2" t="str">
        <f t="shared" si="16"/>
        <v>Bill Title: ENERGY COAL DEV LAW REPEAL, Bill Description: Amends the Renewable Energy, Energy Efficiency, and Coal Resources Development Law of 1997. Provides that provisions of this law are repealed on December 12, 2020 (now, 2015). Effective immediately.. </v>
      </c>
      <c r="S2519" s="2" t="s">
        <v>44</v>
      </c>
    </row>
    <row r="2520" ht="15.75" customHeight="1">
      <c r="A2520" s="2" t="s">
        <v>7091</v>
      </c>
      <c r="B2520" s="2" t="s">
        <v>6874</v>
      </c>
      <c r="C2520" s="2" t="s">
        <v>6531</v>
      </c>
      <c r="D2520" s="2" t="s">
        <v>6468</v>
      </c>
      <c r="E2520" s="2" t="s">
        <v>6469</v>
      </c>
      <c r="F2520" s="2" t="s">
        <v>7117</v>
      </c>
      <c r="G2520" s="2" t="s">
        <v>407</v>
      </c>
      <c r="I2520" s="2">
        <v>5.0</v>
      </c>
      <c r="J2520" s="2" t="s">
        <v>6471</v>
      </c>
      <c r="K2520" s="2" t="s">
        <v>7093</v>
      </c>
      <c r="M2520" s="2" t="s">
        <v>7118</v>
      </c>
      <c r="N2520" s="2" t="s">
        <v>7119</v>
      </c>
      <c r="O2520" s="2" t="s">
        <v>72</v>
      </c>
      <c r="P2520" s="2" t="str">
        <f t="shared" si="19"/>
        <v>climate_change; climate_change_emissions_reduction</v>
      </c>
      <c r="Q2520" s="2" t="str">
        <f t="shared" si="16"/>
        <v>Bill Title: FUTUREGEN 2.0 FUNDING, Bill Description: Urges the United States Department of Energy to continue funding the FutureGen 2.0 Project and urges Congress and the members of the Illinois congressional delegation to continue to support the FutureGen 2.0 project and to extend the September 30, 2015 deadline on American Recovery and Reinvestment Act funding for the project.. </v>
      </c>
    </row>
    <row r="2521" ht="15.75" customHeight="1">
      <c r="A2521" s="2" t="s">
        <v>7091</v>
      </c>
      <c r="B2521" s="2" t="s">
        <v>6874</v>
      </c>
      <c r="C2521" s="2" t="s">
        <v>6531</v>
      </c>
      <c r="D2521" s="2" t="s">
        <v>6468</v>
      </c>
      <c r="E2521" s="2" t="s">
        <v>6469</v>
      </c>
      <c r="F2521" s="2" t="s">
        <v>7120</v>
      </c>
      <c r="G2521" s="2" t="s">
        <v>407</v>
      </c>
      <c r="I2521" s="2">
        <v>5.0</v>
      </c>
      <c r="J2521" s="2" t="s">
        <v>6471</v>
      </c>
      <c r="K2521" s="2" t="s">
        <v>7093</v>
      </c>
      <c r="M2521" s="2" t="s">
        <v>7121</v>
      </c>
      <c r="N2521" s="2" t="s">
        <v>7122</v>
      </c>
      <c r="O2521" s="2" t="s">
        <v>2757</v>
      </c>
      <c r="P2521" s="2" t="str">
        <f t="shared" si="19"/>
        <v>climate_change; climate_change_emissions_reduction; fossil_energy; fossil_energy_coal</v>
      </c>
      <c r="Q2521" s="2" t="str">
        <f t="shared" si="16"/>
        <v>Bill Title: IL COAL - COST STUDY, Bill Description: Urges the Illinois Commerce Commission to prepare a report on the cost and efficiency benefits of using Illinois coal at Illinois coal-burning plants, including any legislative impediments and the impact on residential and commercial ratepayer; urges the Illinois Power Agency to prepare a report on the effect that burning Illinois coal has on reliability and capacity for the Midwest region and the mechanisms that could be utilized to provide cost recovery of incremental environmental investments to generators switching to Illinois coal; urges the Department of Commerce and Economic Opportunity to prepare a report on the economic benefits and job creation potential from switching to Illinois coal and the result of more coal production; urges the Illinois Environmental Protection Agency to prepare a report on the environmental impact (including reduced C02 emissions) of burning Illinois coal with the use of flue gas desulfurization equipment, reduced rail travel and associated C02 emission reductions, more efficient energy production as a result of Illinois coal's high energy density and the potential for the development of the carbon storage capacity of the Mount Simon Sandstone and the impact of bringing Illinois air emission standards in line with those of the federal government; and urges the Illinois Department of Revenue to prepare a report on the impact on State and local taxes from Illinois power plants switching to Illinois coal.. </v>
      </c>
    </row>
    <row r="2522" ht="15.75" customHeight="1">
      <c r="A2522" s="2" t="s">
        <v>7091</v>
      </c>
      <c r="B2522" s="2" t="s">
        <v>6874</v>
      </c>
      <c r="C2522" s="2" t="s">
        <v>6531</v>
      </c>
      <c r="D2522" s="2" t="s">
        <v>6468</v>
      </c>
      <c r="E2522" s="2" t="s">
        <v>6469</v>
      </c>
      <c r="F2522" s="2" t="s">
        <v>7123</v>
      </c>
      <c r="G2522" s="2" t="s">
        <v>407</v>
      </c>
      <c r="I2522" s="2">
        <v>5.0</v>
      </c>
      <c r="J2522" s="2" t="s">
        <v>6471</v>
      </c>
      <c r="K2522" s="2" t="s">
        <v>7093</v>
      </c>
      <c r="M2522" s="2" t="s">
        <v>7124</v>
      </c>
      <c r="N2522" s="2" t="s">
        <v>7125</v>
      </c>
      <c r="O2522" s="2" t="s">
        <v>332</v>
      </c>
      <c r="P2522" s="2" t="str">
        <f t="shared" si="19"/>
        <v>renewable_energy; renewable_energy_solar; renewable_energy_wind</v>
      </c>
      <c r="Q2522" s="2" t="str">
        <f t="shared" si="16"/>
        <v>Bill Title: AGR-RENEWABLE ENERGY FACILITY, Bill Description: Amends the Wind Energy Facilities Agricultural Impact Mitigation Act. Provides that the Act may be cited as the Renewable Energy Facilities Agricultural Impact Mitigation Act. Changes references in the Act from "commercial wind energy facility" to "commercial renewable energy facility". Provides that "commercial renewable energy facility" means a commercial wind energy facility or commercial solar energy facility. Defines "commercial solar energy facility". Provides that for commercial renewable energy facility owners of a commercial solar energy facility, the agricultural impact mitigation agreement shall be entered into prior to the commercial renewable energy facility owner making contact with a landowner seeking an underlying agreement for the development of a commercial solar energy facility. Makes conforming changes in the Counties Code and the Illinois Municipal Code. Effective immediately.. </v>
      </c>
      <c r="S2522" s="2" t="s">
        <v>31</v>
      </c>
    </row>
    <row r="2523" ht="15.75" customHeight="1">
      <c r="A2523" s="2" t="s">
        <v>7091</v>
      </c>
      <c r="B2523" s="2" t="s">
        <v>6874</v>
      </c>
      <c r="C2523" s="2" t="s">
        <v>6531</v>
      </c>
      <c r="D2523" s="2" t="s">
        <v>6468</v>
      </c>
      <c r="E2523" s="2" t="s">
        <v>6469</v>
      </c>
      <c r="F2523" s="2" t="s">
        <v>7126</v>
      </c>
      <c r="G2523" s="2" t="s">
        <v>407</v>
      </c>
      <c r="I2523" s="2">
        <v>4.0</v>
      </c>
      <c r="J2523" s="2" t="s">
        <v>6471</v>
      </c>
      <c r="K2523" s="2" t="s">
        <v>7093</v>
      </c>
      <c r="M2523" s="2" t="s">
        <v>7127</v>
      </c>
      <c r="N2523" s="2" t="s">
        <v>7128</v>
      </c>
      <c r="O2523" s="2" t="s">
        <v>1783</v>
      </c>
      <c r="P2523" s="2" t="str">
        <f t="shared" si="19"/>
        <v>electric_grid_and_transmission; energy_security_and_critical_infrastructure</v>
      </c>
      <c r="Q2523" s="2" t="str">
        <f t="shared" si="16"/>
        <v>Bill Title: ELECTRICAL GRID-IMPROVEMENTS, Bill Description: Supports (1) the investigation and consideration of new advanced transmission technologies that offer revolutionary performance benefits when replacing aged transmission infrastructure; (2) the evaluation of new advanced transmission technologies to determine whether they are best able to cost-effectively ensure the continued reliable delivery of electricity while providing revolutionary greater capacity and revolutionary enhanced efficiency on schedules required to meet the state's public policy objectives; (3) the consideration of the ability of these technologies to greatly reduce environmental and visual impacts to communities; and (4) the consideration of the ability of these and other technologies to greatly reduce the overall cost of energy delivery.. </v>
      </c>
    </row>
    <row r="2524" ht="15.75" customHeight="1">
      <c r="A2524" s="2" t="s">
        <v>7091</v>
      </c>
      <c r="B2524" s="2" t="s">
        <v>6874</v>
      </c>
      <c r="C2524" s="2" t="s">
        <v>6531</v>
      </c>
      <c r="D2524" s="2" t="s">
        <v>6468</v>
      </c>
      <c r="E2524" s="2" t="s">
        <v>6469</v>
      </c>
      <c r="F2524" s="2" t="s">
        <v>7129</v>
      </c>
      <c r="G2524" s="2" t="s">
        <v>407</v>
      </c>
      <c r="I2524" s="2">
        <v>4.0</v>
      </c>
      <c r="J2524" s="2" t="s">
        <v>6471</v>
      </c>
      <c r="K2524" s="2" t="s">
        <v>7093</v>
      </c>
      <c r="M2524" s="2" t="s">
        <v>6706</v>
      </c>
      <c r="N2524" s="2" t="s">
        <v>7130</v>
      </c>
      <c r="O2524" s="2" t="s">
        <v>7131</v>
      </c>
      <c r="P2524" s="2" t="str">
        <f t="shared" si="19"/>
        <v>energy_efficiency; energy_security_and_critical_infrastructure; fossil_energy; fossil_energy_coal</v>
      </c>
      <c r="Q2524" s="2" t="str">
        <f t="shared" si="16"/>
        <v>Bill Title: ENERGY EFFICIENCY MEASURES, Bill Description: Amends the Illinois Finance Authority Act. In the definition of "Energy Efficiency Project", includes measures that decrease the heat rate in the generation of electricity. Amends the Illinois Power Agency Act. In the definition of "energy efficiency", includes measures that decrease the heat rate in the generation of electricity. Effective immediately.. </v>
      </c>
      <c r="S2524" s="2" t="s">
        <v>287</v>
      </c>
    </row>
    <row r="2525" ht="15.75" customHeight="1">
      <c r="A2525" s="2" t="s">
        <v>7091</v>
      </c>
      <c r="B2525" s="2" t="s">
        <v>6874</v>
      </c>
      <c r="C2525" s="2" t="s">
        <v>6531</v>
      </c>
      <c r="D2525" s="2" t="s">
        <v>6468</v>
      </c>
      <c r="E2525" s="2" t="s">
        <v>6469</v>
      </c>
      <c r="F2525" s="2" t="s">
        <v>7132</v>
      </c>
      <c r="G2525" s="2" t="s">
        <v>407</v>
      </c>
      <c r="I2525" s="2">
        <v>4.0</v>
      </c>
      <c r="J2525" s="2" t="s">
        <v>6471</v>
      </c>
      <c r="K2525" s="2" t="s">
        <v>7093</v>
      </c>
      <c r="M2525" s="2" t="s">
        <v>7111</v>
      </c>
      <c r="N2525" s="2" t="s">
        <v>7112</v>
      </c>
      <c r="O2525" s="2" t="s">
        <v>2693</v>
      </c>
      <c r="P2525" s="2" t="str">
        <f t="shared" si="19"/>
        <v>climate_change; climate_change_carbon_capture_and_sequestration; fossil_energy; fossil_energy_coal</v>
      </c>
      <c r="Q2525" s="2" t="str">
        <f t="shared" si="16"/>
        <v>Bill Title: UTILITIES-COAL, Bill Description: Creates the Energy and Environmental Security Act. Amends the Energy Conservation and Coal Development Act. Creates a Qualified Clean Coal Technology Grant Program for the purpose of funding grants that will allow the grant recipient to (i) meet the qualifications of a qualified clean coal facility, (ii) operate the electric generating unit as a qualified clean coal facility while complying with State and federal emissions requirements, and (iii) mitigate the environmental impacts of the operation of coal-fueled electric generation units. Creates the Clean Coal Development and Utilization Fund to provide funding for grants. Amends the State Finance Act to make a conforming change. Effective immediately.. </v>
      </c>
      <c r="S2525" s="2" t="s">
        <v>145</v>
      </c>
    </row>
    <row r="2526" ht="15.75" customHeight="1">
      <c r="A2526" s="2" t="s">
        <v>7091</v>
      </c>
      <c r="B2526" s="2" t="s">
        <v>6874</v>
      </c>
      <c r="C2526" s="2" t="s">
        <v>6531</v>
      </c>
      <c r="D2526" s="2" t="s">
        <v>6468</v>
      </c>
      <c r="E2526" s="2" t="s">
        <v>6469</v>
      </c>
      <c r="F2526" s="2" t="s">
        <v>7133</v>
      </c>
      <c r="G2526" s="2" t="s">
        <v>407</v>
      </c>
      <c r="I2526" s="2">
        <v>4.0</v>
      </c>
      <c r="J2526" s="2" t="s">
        <v>6471</v>
      </c>
      <c r="K2526" s="2" t="s">
        <v>7093</v>
      </c>
      <c r="M2526" s="2" t="s">
        <v>6795</v>
      </c>
      <c r="N2526" s="2" t="s">
        <v>6796</v>
      </c>
      <c r="O2526" s="2" t="s">
        <v>100</v>
      </c>
      <c r="P2526" s="2" t="str">
        <f t="shared" si="19"/>
        <v>renewable_energy; renewable_energy_solar</v>
      </c>
      <c r="Q2526" s="2" t="str">
        <f t="shared" si="16"/>
        <v>Bill Title: UTILITIES- SOLAR CUSTOMER, Bill Description: Amends the Public Utilities Act. Defines "solar customer" as any class of customer of an electric utility or an alternative retail electric supplier that uses a photovoltaic electric delivery system. Effective immediately.. </v>
      </c>
      <c r="S2526" s="2" t="s">
        <v>25</v>
      </c>
    </row>
    <row r="2527" ht="15.75" customHeight="1">
      <c r="A2527" s="2" t="s">
        <v>7091</v>
      </c>
      <c r="B2527" s="2" t="s">
        <v>6874</v>
      </c>
      <c r="C2527" s="2" t="s">
        <v>6531</v>
      </c>
      <c r="D2527" s="2" t="s">
        <v>6468</v>
      </c>
      <c r="E2527" s="2" t="s">
        <v>6469</v>
      </c>
      <c r="F2527" s="2" t="s">
        <v>7134</v>
      </c>
      <c r="G2527" s="2" t="s">
        <v>407</v>
      </c>
      <c r="I2527" s="2">
        <v>4.0</v>
      </c>
      <c r="J2527" s="2" t="s">
        <v>6471</v>
      </c>
      <c r="K2527" s="2" t="s">
        <v>7093</v>
      </c>
      <c r="M2527" s="2" t="s">
        <v>7135</v>
      </c>
      <c r="N2527" s="2" t="s">
        <v>7136</v>
      </c>
      <c r="O2527" s="2" t="s">
        <v>183</v>
      </c>
      <c r="P2527" s="2" t="str">
        <f t="shared" si="19"/>
        <v>energy_efficiency; renewable_energy</v>
      </c>
      <c r="Q2527" s="2" t="str">
        <f t="shared" si="16"/>
        <v>Bill Title: HUMAN RIGHTS ACT-EMPLOYMENT, Bill Description: Amends the General Assembly Organization Act. Makes a technical change in a Section concerning the deposit of books, bills, documents, and papers with the Secretary of State.. </v>
      </c>
    </row>
    <row r="2528" ht="15.75" customHeight="1">
      <c r="A2528" s="2" t="s">
        <v>7091</v>
      </c>
      <c r="B2528" s="2" t="s">
        <v>6874</v>
      </c>
      <c r="C2528" s="2" t="s">
        <v>6531</v>
      </c>
      <c r="D2528" s="2" t="s">
        <v>6468</v>
      </c>
      <c r="E2528" s="2" t="s">
        <v>6469</v>
      </c>
      <c r="F2528" s="2" t="s">
        <v>7137</v>
      </c>
      <c r="G2528" s="2" t="s">
        <v>407</v>
      </c>
      <c r="I2528" s="2">
        <v>4.0</v>
      </c>
      <c r="J2528" s="2" t="s">
        <v>6471</v>
      </c>
      <c r="K2528" s="2" t="s">
        <v>7093</v>
      </c>
      <c r="M2528" s="2" t="s">
        <v>7138</v>
      </c>
      <c r="N2528" s="2" t="s">
        <v>7139</v>
      </c>
      <c r="O2528" s="2" t="s">
        <v>3494</v>
      </c>
      <c r="P2528" s="2" t="str">
        <f t="shared" si="19"/>
        <v>fossil_energy_natural_gas</v>
      </c>
      <c r="Q2528" s="2" t="str">
        <f t="shared" si="16"/>
        <v>Bill Title: USE/OCC TAX-GRAPHIC ARTS, Bill Description: Amends the Use Tax Act, the Service Use Tax Act, the Service Occupation Tax Act, and the Retailers' Occupation Tax Act. Provides that, beginning on August 31, 2014, the manufacturing and assembling machinery and equipment exemption includes graphic arts machinery and equipment. Provides that, beginning on August 31, 2014 and through December 31, 2019, the manufacturing and assembling machinery and equipment exemption includes production related tangible personal property. Provides that, except with respect to production related tangible personal property, the manufacturing and assembling machinery and equipment exemption is exempt from the Acts' automatic sunset provisions. Effective immediately.. </v>
      </c>
    </row>
    <row r="2529" ht="15.75" customHeight="1">
      <c r="A2529" s="2" t="s">
        <v>7091</v>
      </c>
      <c r="B2529" s="2" t="s">
        <v>6874</v>
      </c>
      <c r="C2529" s="2" t="s">
        <v>6531</v>
      </c>
      <c r="D2529" s="2" t="s">
        <v>6468</v>
      </c>
      <c r="E2529" s="2" t="s">
        <v>6469</v>
      </c>
      <c r="F2529" s="2" t="s">
        <v>7140</v>
      </c>
      <c r="G2529" s="2" t="s">
        <v>407</v>
      </c>
      <c r="I2529" s="2">
        <v>4.0</v>
      </c>
      <c r="J2529" s="2" t="s">
        <v>6471</v>
      </c>
      <c r="K2529" s="2" t="s">
        <v>7093</v>
      </c>
      <c r="M2529" s="2" t="s">
        <v>7141</v>
      </c>
      <c r="N2529" s="2" t="s">
        <v>7142</v>
      </c>
      <c r="O2529" s="2" t="s">
        <v>39</v>
      </c>
      <c r="P2529" s="2" t="str">
        <f t="shared" si="19"/>
        <v>nuclear_/_radioactive_waste; nuclear_energy_facilities</v>
      </c>
      <c r="Q2529" s="2" t="str">
        <f t="shared" si="16"/>
        <v>Bill Title: NUCLEAR SAFETY-COBALT 60, Bill Description: Amends the Illinois Nuclear Safety Preparedness Act. Provides that specified shipping fees shall not apply to shipments consisting entirely of cobalt-60 or other medical isotopes, or both.. </v>
      </c>
    </row>
    <row r="2530" ht="15.75" customHeight="1">
      <c r="A2530" s="2" t="s">
        <v>7091</v>
      </c>
      <c r="B2530" s="2" t="s">
        <v>6874</v>
      </c>
      <c r="C2530" s="2" t="s">
        <v>6531</v>
      </c>
      <c r="D2530" s="2" t="s">
        <v>6468</v>
      </c>
      <c r="E2530" s="2" t="s">
        <v>6469</v>
      </c>
      <c r="F2530" s="2" t="s">
        <v>7143</v>
      </c>
      <c r="G2530" s="2" t="s">
        <v>407</v>
      </c>
      <c r="I2530" s="2">
        <v>3.0</v>
      </c>
      <c r="J2530" s="2" t="s">
        <v>6471</v>
      </c>
      <c r="K2530" s="2" t="s">
        <v>7093</v>
      </c>
      <c r="M2530" s="2" t="s">
        <v>7144</v>
      </c>
      <c r="N2530" s="2" t="s">
        <v>7145</v>
      </c>
      <c r="O2530" s="2" t="s">
        <v>77</v>
      </c>
      <c r="P2530" s="2" t="str">
        <f t="shared" si="19"/>
        <v>fossil_energy; transportation</v>
      </c>
      <c r="Q2530" s="2" t="str">
        <f t="shared" si="16"/>
        <v>Bill Title: RAILROAD - HAZARDOUS MATERIALS, Bill Description: Urges the railroad industry to continue its efforts to educate and inform public officials on its handling of hazardous materials, both in normal operating circumstances and in times of unanticipated incidents, and to maintain its great commitment to conducting its operations in as safe and effective of a manner as possible in its ongoing efforts to meet the needs of its customers as consistently and efficiently as practicable.. </v>
      </c>
    </row>
    <row r="2531" ht="15.75" customHeight="1">
      <c r="A2531" s="2" t="s">
        <v>7091</v>
      </c>
      <c r="B2531" s="2" t="s">
        <v>6874</v>
      </c>
      <c r="C2531" s="2" t="s">
        <v>6531</v>
      </c>
      <c r="D2531" s="2" t="s">
        <v>6468</v>
      </c>
      <c r="E2531" s="2" t="s">
        <v>6469</v>
      </c>
      <c r="F2531" s="2" t="s">
        <v>7146</v>
      </c>
      <c r="G2531" s="2" t="s">
        <v>407</v>
      </c>
      <c r="I2531" s="2">
        <v>3.0</v>
      </c>
      <c r="J2531" s="2" t="s">
        <v>6471</v>
      </c>
      <c r="K2531" s="2" t="s">
        <v>7093</v>
      </c>
      <c r="M2531" s="2" t="s">
        <v>6871</v>
      </c>
      <c r="N2531" s="2" t="s">
        <v>7147</v>
      </c>
      <c r="O2531" s="2" t="s">
        <v>2757</v>
      </c>
      <c r="P2531" s="2" t="str">
        <f t="shared" si="19"/>
        <v>climate_change; climate_change_emissions_reduction; fossil_energy; fossil_energy_coal</v>
      </c>
      <c r="Q2531" s="2" t="str">
        <f t="shared" si="16"/>
        <v>Bill Title: EPA-COAL-FIRED GENERATING UNIT, Bill Description: Amends the Environmental Protection Act. Requires the Environmental Protection Agency to conduct a study comparing airborne emission reductions of coal-fired electric generating units within the State of Illinois between 1990 and 2015 and forecasting additional reductions for the period from 2015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 </v>
      </c>
      <c r="S2531" s="2" t="s">
        <v>172</v>
      </c>
    </row>
    <row r="2532" ht="15.75" customHeight="1">
      <c r="A2532" s="2" t="s">
        <v>7091</v>
      </c>
      <c r="B2532" s="2" t="s">
        <v>6874</v>
      </c>
      <c r="C2532" s="2" t="s">
        <v>6531</v>
      </c>
      <c r="D2532" s="2" t="s">
        <v>6468</v>
      </c>
      <c r="E2532" s="2" t="s">
        <v>6469</v>
      </c>
      <c r="F2532" s="2" t="s">
        <v>7148</v>
      </c>
      <c r="G2532" s="2" t="s">
        <v>407</v>
      </c>
      <c r="I2532" s="2">
        <v>3.0</v>
      </c>
      <c r="J2532" s="2" t="s">
        <v>6471</v>
      </c>
      <c r="K2532" s="2" t="s">
        <v>7093</v>
      </c>
      <c r="M2532" s="2" t="s">
        <v>6871</v>
      </c>
      <c r="N2532" s="2" t="s">
        <v>7149</v>
      </c>
      <c r="O2532" s="2" t="s">
        <v>72</v>
      </c>
      <c r="P2532" s="2" t="str">
        <f t="shared" si="19"/>
        <v>climate_change; climate_change_emissions_reduction</v>
      </c>
      <c r="Q2532" s="2" t="str">
        <f t="shared" si="16"/>
        <v>Bill Title: EPA-COAL-FIRED GENERATING UNIT, Bill Description: Amends the Environmental Protection Act. Requires the Environmental Protection Agency to conduct a study comparing airborne emission reductions of coal-fired electric generating units within the State of Illinois between 1990 and 2014 and forecasting additional reductions for the period from 2015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 </v>
      </c>
      <c r="S2532" s="2" t="s">
        <v>172</v>
      </c>
    </row>
    <row r="2533" ht="15.75" customHeight="1">
      <c r="A2533" s="2" t="s">
        <v>7091</v>
      </c>
      <c r="B2533" s="2" t="s">
        <v>6874</v>
      </c>
      <c r="C2533" s="2" t="s">
        <v>6531</v>
      </c>
      <c r="D2533" s="2" t="s">
        <v>6468</v>
      </c>
      <c r="E2533" s="2" t="s">
        <v>6469</v>
      </c>
      <c r="F2533" s="2" t="s">
        <v>7150</v>
      </c>
      <c r="G2533" s="2" t="s">
        <v>407</v>
      </c>
      <c r="I2533" s="2">
        <v>3.0</v>
      </c>
      <c r="J2533" s="2" t="s">
        <v>6471</v>
      </c>
      <c r="K2533" s="2" t="s">
        <v>7093</v>
      </c>
      <c r="M2533" s="2" t="s">
        <v>6871</v>
      </c>
      <c r="N2533" s="2" t="s">
        <v>7151</v>
      </c>
      <c r="O2533" s="2" t="s">
        <v>72</v>
      </c>
      <c r="P2533" s="2" t="str">
        <f t="shared" si="19"/>
        <v>climate_change; climate_change_emissions_reduction</v>
      </c>
      <c r="Q2533" s="2" t="str">
        <f t="shared" si="16"/>
        <v>Bill Title: EPA-COAL-FIRED GENERATING UNIT, Bill Description: Amends the Environmental Protection Act. Requires the Environmental Protection Agency to conduct a study comparing airborne emission reductions of coal-fired electric generating units within the State of Illinois between 1990 and 2016 and forecasting additional reductions for the period from 2017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the owners of each coal-fired electric generating unit in the State when compiling this information. Effective immediately.. </v>
      </c>
      <c r="S2533" s="2" t="s">
        <v>172</v>
      </c>
    </row>
    <row r="2534" ht="15.75" customHeight="1">
      <c r="A2534" s="2" t="s">
        <v>7091</v>
      </c>
      <c r="B2534" s="2" t="s">
        <v>6874</v>
      </c>
      <c r="C2534" s="2" t="s">
        <v>6531</v>
      </c>
      <c r="D2534" s="2" t="s">
        <v>6468</v>
      </c>
      <c r="E2534" s="2" t="s">
        <v>6469</v>
      </c>
      <c r="F2534" s="2" t="s">
        <v>7152</v>
      </c>
      <c r="G2534" s="2" t="s">
        <v>407</v>
      </c>
      <c r="I2534" s="2">
        <v>3.0</v>
      </c>
      <c r="J2534" s="2" t="s">
        <v>6471</v>
      </c>
      <c r="K2534" s="2" t="s">
        <v>7093</v>
      </c>
      <c r="M2534" s="2" t="s">
        <v>7153</v>
      </c>
      <c r="N2534" s="2" t="s">
        <v>7154</v>
      </c>
      <c r="O2534" s="2" t="s">
        <v>961</v>
      </c>
      <c r="P2534" s="2" t="str">
        <f t="shared" si="19"/>
        <v>fossil_energy; renewable_energy</v>
      </c>
      <c r="Q2534" s="2" t="str">
        <f t="shared" si="16"/>
        <v>Bill Title: DCEO-BUSINESS ASSIST REFORM, Bill Description: Amends the Business Assistance and Regulatory Reform Act. Modifies requirements concerning the Office of Business Permits and Regulatory Assistance. Provides that the office shall implement reforms to improve interagency coordination that allow for expeditious permitting issuance. Provides that the office shall utilize information technology tools to track project schedules and metrics to improve transparency and accountability of the permitting process, reduce uncertainty and delays, and reduce costs and risks to taxpayers. Modifies provisions and adds requirements concerning the provision of information and the expediting of permit reviews. Provides for the creation of an Interagency Permitting Advisory Committee. Provides additional requirements concerning the permitting process under the Act. Defines terms. Makes other changes.. </v>
      </c>
      <c r="S2534" s="2" t="s">
        <v>260</v>
      </c>
    </row>
    <row r="2535" ht="15.75" customHeight="1">
      <c r="A2535" s="2" t="s">
        <v>7091</v>
      </c>
      <c r="B2535" s="2" t="s">
        <v>6874</v>
      </c>
      <c r="C2535" s="2" t="s">
        <v>6531</v>
      </c>
      <c r="D2535" s="2" t="s">
        <v>6468</v>
      </c>
      <c r="E2535" s="2" t="s">
        <v>6469</v>
      </c>
      <c r="F2535" s="2" t="s">
        <v>7155</v>
      </c>
      <c r="G2535" s="2" t="s">
        <v>407</v>
      </c>
      <c r="I2535" s="2">
        <v>3.0</v>
      </c>
      <c r="J2535" s="2" t="s">
        <v>6471</v>
      </c>
      <c r="K2535" s="2" t="s">
        <v>7093</v>
      </c>
      <c r="M2535" s="2" t="s">
        <v>7156</v>
      </c>
      <c r="N2535" s="2" t="s">
        <v>7157</v>
      </c>
      <c r="O2535" s="2" t="s">
        <v>7158</v>
      </c>
      <c r="P2535" s="2" t="str">
        <f t="shared" si="19"/>
        <v>nuclear_/_radioactive_waste; utility_regulation</v>
      </c>
      <c r="Q2535" s="2" t="str">
        <f t="shared" si="16"/>
        <v>Bill Title: UTILITY-HIGH-VOLTAGE ELEC LINE, Bill Description: Amends the Public Utilities Act. Provides that a public utility seeking to construct a high-voltage electric service line and related facilities (Project) must show that the utility has held a minimum of 2 pre-filing public meetings to receive public comment concerning the Project in each county where the Project is to be located, no earlier than 6 months prior to filing an application for a certificate of public convenience and necessity from the Illinois Commerce Commission. Provides that a public utility seeking to construct a Project shall include with the application for a certificate of public convenience and necessity to the Commission a list containing the name and address of each owner of record of the land included in the primary or alternate rights-of way for the Project as disclosed by the records of the tax collector of the county in which the land is located, as of not more than 30 days prior to the filing of the application. Provides that a public utility seeking to construct a Project may not ask for an easement for more ground than what it has filed with the Commission. Provides that a public utility that has been granted a certificate of public convenience and necessity for the purpose of making land surveys and land use studies shall provide a second notice to the owner of the property, identifying the date and time when land surveys and land use studies will begin on the property and informing the landowner of his or her right to be present when the land surveys or land use studies occur. Provides that the second notice shall also indicate whether the certificate of public convenience and necessity has been granted, whether it has been stayed by a court at the time of surveying, and indicate that, should the certificate of public convenience and necessity not be granted or is stayed by a court, the public utility has no right to enter the property. Provides that the notice shall also clearly indicate the property the public utility wishes to survey, and where the landowner can call to deny permission if the certificate of public convenience and necessity has not been granted or has been stayed by a court. Effective immediately.. </v>
      </c>
      <c r="S2535" s="2" t="s">
        <v>31</v>
      </c>
    </row>
    <row r="2536" ht="15.75" customHeight="1">
      <c r="A2536" s="2" t="s">
        <v>7091</v>
      </c>
      <c r="B2536" s="2" t="s">
        <v>6874</v>
      </c>
      <c r="C2536" s="2" t="s">
        <v>6531</v>
      </c>
      <c r="D2536" s="2" t="s">
        <v>6468</v>
      </c>
      <c r="E2536" s="2" t="s">
        <v>6469</v>
      </c>
      <c r="F2536" s="2" t="s">
        <v>7159</v>
      </c>
      <c r="G2536" s="2" t="s">
        <v>407</v>
      </c>
      <c r="I2536" s="2">
        <v>3.0</v>
      </c>
      <c r="J2536" s="2" t="s">
        <v>6471</v>
      </c>
      <c r="K2536" s="2" t="s">
        <v>7093</v>
      </c>
      <c r="M2536" s="2" t="s">
        <v>7160</v>
      </c>
      <c r="N2536" s="2" t="s">
        <v>7161</v>
      </c>
      <c r="O2536" s="2" t="s">
        <v>1265</v>
      </c>
      <c r="P2536" s="2" t="str">
        <f t="shared" si="19"/>
        <v>fossil_energy; fossil_energy_coal</v>
      </c>
      <c r="Q2536" s="2" t="str">
        <f t="shared" si="16"/>
        <v>Bill Title: COAL MINING-INSPECTORS, Bill Description: Amends the Coal Mining Act. In the definition of "mine" and "coal mine", removes language allowing for the extraction by any means or method, including the method known as carbon recovery, and the work of preparing the coal so extracted, and including custom coal preparation facilities. In the definition of "surface mining facility", removes references to coal loading docks for deep or surface mines. Repeals provisions concerning dividing the State into inspection districts and appointment of State Mine Inspectors for each inspection district and for the State at large. Effective immediately.. </v>
      </c>
      <c r="S2536" s="2" t="s">
        <v>25</v>
      </c>
    </row>
    <row r="2537" ht="15.75" customHeight="1">
      <c r="A2537" s="2" t="s">
        <v>7091</v>
      </c>
      <c r="B2537" s="2" t="s">
        <v>6874</v>
      </c>
      <c r="C2537" s="2" t="s">
        <v>6531</v>
      </c>
      <c r="D2537" s="2" t="s">
        <v>6468</v>
      </c>
      <c r="E2537" s="2" t="s">
        <v>6469</v>
      </c>
      <c r="F2537" s="2" t="s">
        <v>7162</v>
      </c>
      <c r="G2537" s="2" t="s">
        <v>407</v>
      </c>
      <c r="I2537" s="2">
        <v>2.0</v>
      </c>
      <c r="J2537" s="2" t="s">
        <v>6471</v>
      </c>
      <c r="K2537" s="2" t="s">
        <v>7093</v>
      </c>
      <c r="M2537" s="2" t="s">
        <v>6871</v>
      </c>
      <c r="N2537" s="2" t="s">
        <v>7163</v>
      </c>
      <c r="O2537" s="2" t="s">
        <v>72</v>
      </c>
      <c r="P2537" s="2" t="str">
        <f t="shared" si="19"/>
        <v>climate_change; climate_change_emissions_reduction</v>
      </c>
      <c r="Q2537" s="2" t="str">
        <f t="shared" si="16"/>
        <v>Bill Title: EPA-COAL-FIRED GENERATING UNIT, Bill Description: Amends the Environmental Protection Act. Requires the Environmental Protection Agency to conduct a study comparing airborne emission reductions of coal-fired electric generating units within the State of Illinois between 1990 and 2016 and forecasting additional reductions for the period from 2017 to 2020. Requires the Agency to identify where and how Agency policies have led to such reductions and are likely to lead to additional reductions going forward and which Illinois regulations are unnecessary because of more stringent State or federal regulations. Requires the Agency to consult with only the owners of each coal-fired electric generating unit in the State when compiling this information. Effective immediately.. </v>
      </c>
      <c r="S2537" s="2" t="s">
        <v>172</v>
      </c>
    </row>
    <row r="2538" ht="15.75" customHeight="1">
      <c r="A2538" s="2" t="s">
        <v>7091</v>
      </c>
      <c r="B2538" s="2" t="s">
        <v>6874</v>
      </c>
      <c r="C2538" s="2" t="s">
        <v>6531</v>
      </c>
      <c r="D2538" s="2" t="s">
        <v>6468</v>
      </c>
      <c r="E2538" s="2" t="s">
        <v>6469</v>
      </c>
      <c r="F2538" s="2" t="s">
        <v>7164</v>
      </c>
      <c r="G2538" s="2" t="s">
        <v>407</v>
      </c>
      <c r="I2538" s="2">
        <v>2.0</v>
      </c>
      <c r="J2538" s="2" t="s">
        <v>6471</v>
      </c>
      <c r="K2538" s="2" t="s">
        <v>7093</v>
      </c>
      <c r="M2538" s="2" t="s">
        <v>7165</v>
      </c>
      <c r="N2538" s="2" t="s">
        <v>7166</v>
      </c>
      <c r="O2538" s="2" t="s">
        <v>704</v>
      </c>
      <c r="P2538" s="2" t="str">
        <f t="shared" si="19"/>
        <v>fossil_energy</v>
      </c>
      <c r="Q2538" s="2" t="str">
        <f t="shared" si="16"/>
        <v>Bill Title: PROP TX-HEARINGS AND TRAINING, Bill Description: Reinserts the provisions of the engrossed bill. Adds provisions amending the Motor Fuel Tax Law. In provisions allowing tax-free sales of dyed diesel fuel for non-highway purposes, provides that the sale must be made by the licensed distributor to the end user of the fuel who is not a licensed distributor (currently, someone who is not a licensed distributor). Adds provisions amending the Use Tax Act and the Retailers' Occupation Tax Act. Provides that, on and after January 1, 2023, returns for motor vehicles, watercraft, aircraft, and trailers that are required to be registered with an agency of the State are required to be filed electronically. Effective January 1, 2023, except that provisions amending the Motor Fuel Tax Law take effect upon becoming law.. </v>
      </c>
    </row>
    <row r="2539" ht="15.75" customHeight="1">
      <c r="A2539" s="2" t="s">
        <v>7091</v>
      </c>
      <c r="B2539" s="2" t="s">
        <v>6874</v>
      </c>
      <c r="C2539" s="2" t="s">
        <v>6531</v>
      </c>
      <c r="D2539" s="2" t="s">
        <v>6468</v>
      </c>
      <c r="E2539" s="2" t="s">
        <v>6469</v>
      </c>
      <c r="F2539" s="2" t="s">
        <v>7167</v>
      </c>
      <c r="G2539" s="2" t="s">
        <v>407</v>
      </c>
      <c r="I2539" s="2">
        <v>2.0</v>
      </c>
      <c r="J2539" s="2" t="s">
        <v>6471</v>
      </c>
      <c r="K2539" s="2" t="s">
        <v>7093</v>
      </c>
      <c r="M2539" s="2" t="s">
        <v>7168</v>
      </c>
      <c r="N2539" s="2" t="s">
        <v>7169</v>
      </c>
      <c r="O2539" s="2" t="s">
        <v>366</v>
      </c>
      <c r="P2539" s="2" t="str">
        <f t="shared" si="19"/>
        <v>fossil_energy; hydraulic_fracturing</v>
      </c>
      <c r="Q2539" s="2" t="str">
        <f t="shared" si="16"/>
        <v>Bill Title: FRAC TX-FIRST PURCHASER EXEMPT, Bill Description: Amends the Illinois Hydraulic Fracturing Tax Act. Removes provisions concerning first purchaser exemption certificates.. </v>
      </c>
      <c r="S2539" s="2" t="s">
        <v>368</v>
      </c>
    </row>
    <row r="2540" ht="15.75" customHeight="1">
      <c r="A2540" s="2" t="s">
        <v>7170</v>
      </c>
      <c r="B2540" s="2" t="s">
        <v>6842</v>
      </c>
      <c r="C2540" s="2" t="s">
        <v>6531</v>
      </c>
      <c r="D2540" s="2" t="s">
        <v>6468</v>
      </c>
      <c r="E2540" s="2" t="s">
        <v>6469</v>
      </c>
      <c r="F2540" s="2" t="s">
        <v>7171</v>
      </c>
      <c r="G2540" s="2" t="s">
        <v>407</v>
      </c>
      <c r="I2540" s="2">
        <v>32.0</v>
      </c>
      <c r="J2540" s="2" t="s">
        <v>6471</v>
      </c>
      <c r="K2540" s="2" t="s">
        <v>7172</v>
      </c>
      <c r="M2540" s="2" t="s">
        <v>7173</v>
      </c>
      <c r="N2540" s="2" t="s">
        <v>7174</v>
      </c>
      <c r="O2540" s="2" t="s">
        <v>496</v>
      </c>
      <c r="P2540" s="2" t="str">
        <f t="shared" si="19"/>
        <v>fossil_energy; fossil_energy_natural_gas; utility_regulation</v>
      </c>
      <c r="Q2540" s="2" t="str">
        <f t="shared" si="16"/>
        <v>Bill Title: UTILITIES-GAS COOPERATIVE, Bill Description: Amends the Public Utilities Act. Changes the definition of "public utility" to exclude commercial natural gas cooperatives. Provides that for a commercial natural gas cooperative to qualify and be recognized by the Illinois Commerce Commission, the properties that receive retail natural gas service from each commercial natural gas cooperative: (i) shall not have a public utility-owned natural gas transportation pipeline located within the properties at the time of commencement of service; (ii) shall comprise of not less than 500 acres and not more than 2,500 acres, which territory does not need to be contiguous; and (iii) shall be used exclusively for non-residential purposes. Effective July 1, 2021.. </v>
      </c>
      <c r="S2540" s="2" t="s">
        <v>65</v>
      </c>
    </row>
    <row r="2541" ht="15.75" customHeight="1">
      <c r="A2541" s="2" t="s">
        <v>7170</v>
      </c>
      <c r="B2541" s="2" t="s">
        <v>6842</v>
      </c>
      <c r="C2541" s="2" t="s">
        <v>6531</v>
      </c>
      <c r="D2541" s="2" t="s">
        <v>6468</v>
      </c>
      <c r="E2541" s="2" t="s">
        <v>6469</v>
      </c>
      <c r="F2541" s="2" t="s">
        <v>7175</v>
      </c>
      <c r="G2541" s="2" t="s">
        <v>407</v>
      </c>
      <c r="I2541" s="2">
        <v>9.0</v>
      </c>
      <c r="J2541" s="2" t="s">
        <v>6471</v>
      </c>
      <c r="K2541" s="2" t="s">
        <v>7172</v>
      </c>
      <c r="M2541" s="2" t="s">
        <v>7176</v>
      </c>
      <c r="N2541" s="2" t="s">
        <v>7177</v>
      </c>
      <c r="O2541" s="2" t="s">
        <v>7178</v>
      </c>
      <c r="P2541" s="2" t="str">
        <f t="shared" si="19"/>
        <v>fossil_energy_coal; fossil_energy_natural_gas; green_jobs; renewable_energy; renewable_energy_wind</v>
      </c>
      <c r="Q2541" s="2" t="str">
        <f t="shared" si="16"/>
        <v>Bill Title: HIGH IMPACT BUSINESS-WIND, Bill Description: Reinserts the provisions of the engrossed bill. Further amends the Illinois Enterprise Zone Act. Provides that "new wind power facility" includes the replacement of an existing electric generation facility, including the demolition and removal of an electric generation facility irrespective of whether it will be replaced. Provides that a new wind power facility shall be deemed to include any permanent structures associated with the electric generation facility. Effective immediately.. </v>
      </c>
      <c r="S2541" s="2" t="s">
        <v>260</v>
      </c>
    </row>
    <row r="2542" ht="15.75" customHeight="1">
      <c r="A2542" s="2" t="s">
        <v>7170</v>
      </c>
      <c r="B2542" s="2" t="s">
        <v>6842</v>
      </c>
      <c r="C2542" s="2" t="s">
        <v>6531</v>
      </c>
      <c r="D2542" s="2" t="s">
        <v>6468</v>
      </c>
      <c r="E2542" s="2" t="s">
        <v>6469</v>
      </c>
      <c r="F2542" s="2" t="s">
        <v>7179</v>
      </c>
      <c r="G2542" s="2" t="s">
        <v>407</v>
      </c>
      <c r="I2542" s="2">
        <v>8.0</v>
      </c>
      <c r="J2542" s="2" t="s">
        <v>6471</v>
      </c>
      <c r="K2542" s="2" t="s">
        <v>7172</v>
      </c>
      <c r="M2542" s="2" t="s">
        <v>7180</v>
      </c>
      <c r="N2542" s="2" t="s">
        <v>7181</v>
      </c>
      <c r="O2542" s="2" t="s">
        <v>92</v>
      </c>
      <c r="P2542" s="2" t="str">
        <f t="shared" si="19"/>
        <v>transportation</v>
      </c>
      <c r="Q2542" s="2" t="str">
        <f t="shared" si="16"/>
        <v>Bill Title: TRANSPORTATION-TECH, Bill Description: Creates the Blue-Ribbon Commission on Transportation Infrastructure and Policy. Provides for the membership of the Commission. Provides for the appointment of a chairperson of the Commission by the Governor. Provides that the members shall be appointed by May 31, 2022. Provides for the meetings and duties of the Commission. Provides that the Commission shall report a summary of its activities and produce a final report of its data, findings, and recommendations to the General Assembly by January 31, 2023. Provides that the Act shall be repealed on February 1, 2023. Effective immediately.. </v>
      </c>
    </row>
    <row r="2543" ht="15.75" customHeight="1">
      <c r="A2543" s="2" t="s">
        <v>7170</v>
      </c>
      <c r="B2543" s="2" t="s">
        <v>6842</v>
      </c>
      <c r="C2543" s="2" t="s">
        <v>6531</v>
      </c>
      <c r="D2543" s="2" t="s">
        <v>6468</v>
      </c>
      <c r="E2543" s="2" t="s">
        <v>6469</v>
      </c>
      <c r="F2543" s="2" t="s">
        <v>7182</v>
      </c>
      <c r="G2543" s="2" t="s">
        <v>407</v>
      </c>
      <c r="I2543" s="2">
        <v>8.0</v>
      </c>
      <c r="J2543" s="2" t="s">
        <v>6471</v>
      </c>
      <c r="K2543" s="2" t="s">
        <v>7172</v>
      </c>
      <c r="M2543" s="2" t="s">
        <v>7183</v>
      </c>
      <c r="N2543" s="2" t="s">
        <v>7184</v>
      </c>
      <c r="O2543" s="2" t="s">
        <v>1882</v>
      </c>
      <c r="P2543" s="2" t="str">
        <f t="shared" si="19"/>
        <v>green_jobs</v>
      </c>
      <c r="Q2543" s="2" t="str">
        <f t="shared" si="16"/>
        <v>Bill Title: FUTURE OF WORK TASK FORCE, Bill Description: Reinserts the provisions of the engrossed bill with changes. Modifies the membership of the Illinois Future of Work Task Force. Requires appointments to the Task Force to be finalized by August 31, 2021 (rather than January 31, 2022). Makes further changes concerning meetings. Requires the Task Force to submit a final report to the Governor and the General Assembly no later than April 1, 2022 (rather than November 1, 2022). Effective immediately.. </v>
      </c>
      <c r="S2543" s="2" t="s">
        <v>260</v>
      </c>
    </row>
    <row r="2544" ht="15.75" customHeight="1">
      <c r="A2544" s="2" t="s">
        <v>7170</v>
      </c>
      <c r="B2544" s="2" t="s">
        <v>6842</v>
      </c>
      <c r="C2544" s="2" t="s">
        <v>6531</v>
      </c>
      <c r="D2544" s="2" t="s">
        <v>6468</v>
      </c>
      <c r="E2544" s="2" t="s">
        <v>6469</v>
      </c>
      <c r="F2544" s="2" t="s">
        <v>7185</v>
      </c>
      <c r="G2544" s="2" t="s">
        <v>407</v>
      </c>
      <c r="I2544" s="2">
        <v>8.0</v>
      </c>
      <c r="J2544" s="2" t="s">
        <v>6471</v>
      </c>
      <c r="K2544" s="2" t="s">
        <v>7172</v>
      </c>
      <c r="M2544" s="2" t="s">
        <v>7183</v>
      </c>
      <c r="N2544" s="2" t="s">
        <v>7186</v>
      </c>
      <c r="O2544" s="2" t="s">
        <v>512</v>
      </c>
      <c r="P2544" s="2" t="str">
        <f t="shared" si="19"/>
        <v>climate_change</v>
      </c>
      <c r="Q2544" s="2" t="str">
        <f t="shared" si="16"/>
        <v>Bill Title: FUTURE OF WORK TASK FORCE, Bill Description: Creates the Illinois Future of Work Act. Creates the Illinois Future of Work Task Force. Provides for the duties and responsibilities of the Task Force. Provides for the membership and meetings of the Task Force. Provides that members of the Task Force shall serve without compensation. Provides that the Department of Commerce and Economic Opportunity shall provide administrative support to the Task Force. Requires the Task Force to submit a final report to the Governor and the General Assembly no later than November 1, 2022. Dissolves the Task Force upon the filing of its report. Repeals the Act on January 1, 2024. Effective immediately.. </v>
      </c>
      <c r="S2544" s="2" t="s">
        <v>260</v>
      </c>
    </row>
    <row r="2545" ht="15.75" customHeight="1">
      <c r="A2545" s="2" t="s">
        <v>7170</v>
      </c>
      <c r="B2545" s="2" t="s">
        <v>6842</v>
      </c>
      <c r="C2545" s="2" t="s">
        <v>6531</v>
      </c>
      <c r="D2545" s="2" t="s">
        <v>6468</v>
      </c>
      <c r="E2545" s="2" t="s">
        <v>6469</v>
      </c>
      <c r="F2545" s="2" t="s">
        <v>7187</v>
      </c>
      <c r="G2545" s="2" t="s">
        <v>407</v>
      </c>
      <c r="I2545" s="2">
        <v>7.0</v>
      </c>
      <c r="J2545" s="2" t="s">
        <v>6471</v>
      </c>
      <c r="K2545" s="2" t="s">
        <v>7172</v>
      </c>
      <c r="M2545" s="2" t="s">
        <v>7188</v>
      </c>
      <c r="N2545" s="2" t="s">
        <v>7189</v>
      </c>
      <c r="O2545" s="2" t="s">
        <v>1265</v>
      </c>
      <c r="P2545" s="2" t="str">
        <f t="shared" si="19"/>
        <v>fossil_energy; fossil_energy_coal</v>
      </c>
      <c r="Q2545" s="2" t="str">
        <f t="shared" si="16"/>
        <v>Bill Title: EPA-CCR SURFACE IMPOUNDMENTS, Bill Description: Amends the Environmental Protection Act. Provides that no person shall construct, install, modify, or close a CCR surface impoundment in accordance with a permit issued under the Act without certifying to the Environmental Protection Agency that all contractors, subcontractors, and installers utilized to construct, install, modify, or close a CCR surface impoundment are participants in specified training programs. Provides that nothing in the amendatory provisions shall be construed to require providers of construction-related professional services to participate in a training program approved by and registered with the United States Department of Labor's Employment and Training Administration. Defines "construction-related professional services". Effective immediately.. </v>
      </c>
      <c r="S2545" s="2" t="s">
        <v>25</v>
      </c>
    </row>
    <row r="2546" ht="15.75" customHeight="1">
      <c r="A2546" s="2" t="s">
        <v>7170</v>
      </c>
      <c r="B2546" s="2" t="s">
        <v>6842</v>
      </c>
      <c r="C2546" s="2" t="s">
        <v>6531</v>
      </c>
      <c r="D2546" s="2" t="s">
        <v>6468</v>
      </c>
      <c r="E2546" s="2" t="s">
        <v>6469</v>
      </c>
      <c r="F2546" s="2" t="s">
        <v>7190</v>
      </c>
      <c r="G2546" s="2" t="s">
        <v>407</v>
      </c>
      <c r="I2546" s="2">
        <v>7.0</v>
      </c>
      <c r="J2546" s="2" t="s">
        <v>6471</v>
      </c>
      <c r="K2546" s="2" t="s">
        <v>7172</v>
      </c>
      <c r="M2546" s="2" t="s">
        <v>7191</v>
      </c>
      <c r="N2546" s="2" t="s">
        <v>7192</v>
      </c>
      <c r="O2546" s="2" t="s">
        <v>7193</v>
      </c>
      <c r="P2546" s="2" t="str">
        <f t="shared" si="19"/>
        <v>fossil_energy_coal; fossil_energy_natural_gas; renewable_energy; renewable_energy_wind</v>
      </c>
      <c r="Q2546" s="2" t="str">
        <f t="shared" si="16"/>
        <v>Bill Title: FINANCE-HIGH IMPACT BUSINESS, Bill Description: Amends the Illinois Enterprise Zone Act. Modifies the definition of "new wind power facility" for the purpose of designating High Impact Businesses under the Act. Provides that "new wind power facility" includes the replacement of an existing electric generation facility, including the demolition and removal of an electric generation facility irrespective of whether it will be replaced. Provides that a new wind power facility shall be deemed to include any permanent structures associated with the electric generation facility. Makes conforming changes.. </v>
      </c>
      <c r="S2546" s="2" t="s">
        <v>260</v>
      </c>
    </row>
    <row r="2547" ht="15.75" customHeight="1">
      <c r="A2547" s="2" t="s">
        <v>7170</v>
      </c>
      <c r="B2547" s="2" t="s">
        <v>6842</v>
      </c>
      <c r="C2547" s="2" t="s">
        <v>6531</v>
      </c>
      <c r="D2547" s="2" t="s">
        <v>6468</v>
      </c>
      <c r="E2547" s="2" t="s">
        <v>6469</v>
      </c>
      <c r="F2547" s="2" t="s">
        <v>7194</v>
      </c>
      <c r="G2547" s="2" t="s">
        <v>407</v>
      </c>
      <c r="I2547" s="2">
        <v>5.0</v>
      </c>
      <c r="J2547" s="2" t="s">
        <v>6471</v>
      </c>
      <c r="K2547" s="2" t="s">
        <v>7172</v>
      </c>
      <c r="M2547" s="2" t="s">
        <v>6750</v>
      </c>
      <c r="N2547" s="2" t="s">
        <v>6751</v>
      </c>
      <c r="O2547" s="2" t="s">
        <v>208</v>
      </c>
      <c r="P2547" s="2" t="str">
        <f t="shared" si="19"/>
        <v>energy_efficiency; financing_energy_efficiency_and_renewable_energy; renewable_energy</v>
      </c>
      <c r="Q2547" s="2" t="str">
        <f t="shared" si="16"/>
        <v>Bill Title: PUB UTIL-ENERGY EFFICIENCY, Bill Description: Amends the Illinois Power Agency Act. Includes references to the reduction of thermal load in the definitions of "energy efficiency" and "renewable energy resources". Makes corresponding changes to the definition of "Energy Efficiency Project" in the Illinois Finance Authority Act. Effective immediately.. </v>
      </c>
    </row>
    <row r="2548" ht="15.75" customHeight="1">
      <c r="A2548" s="2" t="s">
        <v>7170</v>
      </c>
      <c r="B2548" s="2" t="s">
        <v>6842</v>
      </c>
      <c r="C2548" s="2" t="s">
        <v>6531</v>
      </c>
      <c r="D2548" s="2" t="s">
        <v>6468</v>
      </c>
      <c r="E2548" s="2" t="s">
        <v>6469</v>
      </c>
      <c r="F2548" s="2" t="s">
        <v>7195</v>
      </c>
      <c r="G2548" s="2" t="s">
        <v>407</v>
      </c>
      <c r="I2548" s="2">
        <v>5.0</v>
      </c>
      <c r="J2548" s="2" t="s">
        <v>6471</v>
      </c>
      <c r="K2548" s="2" t="s">
        <v>7172</v>
      </c>
      <c r="M2548" s="2" t="s">
        <v>7196</v>
      </c>
      <c r="N2548" s="2" t="s">
        <v>7197</v>
      </c>
      <c r="O2548" s="2" t="s">
        <v>2009</v>
      </c>
      <c r="P2548" s="2" t="str">
        <f t="shared" si="19"/>
        <v>financing_energy_efficiency_and_renewable_energy</v>
      </c>
      <c r="Q2548" s="2" t="str">
        <f t="shared" si="16"/>
        <v>Bill Title: TREASURER-INFRASTRUCTURE DEV, Bill Description: Creates the Infrastructure Development Act. Provides that the State Treasurer shall segregate a portion of the Treasurer's State investment portfolio in the Infrastructure Development Account, an account that shall be maintained separately and apart from other moneys invested by the State Treasurer. Allows the State Treasurer to make investments concerning the Infrastructure Development Account. Provides for Infrastructure Development Account-Recipient Funds created by Illinois infrastructure development firms in which the State Treasurer places money. Provides further requirements concerning Infrastructure Development Account-Recipient Funds. Provides for the adoption rules. Provides that the Infrastructure Development Fund is created as a special fund in the State treasury, which may receive a portion of earnings from the Infrastructure Development Account and may be used by the State Treasurer to pay expenses related to the Act. Defines terms. Amends the State Finance Act to provide for the Infrastructure Development Fund. Effective immediately.. </v>
      </c>
      <c r="S2548" s="2" t="s">
        <v>145</v>
      </c>
    </row>
    <row r="2549" ht="15.75" customHeight="1">
      <c r="A2549" s="2" t="s">
        <v>7170</v>
      </c>
      <c r="B2549" s="2" t="s">
        <v>6842</v>
      </c>
      <c r="C2549" s="2" t="s">
        <v>6531</v>
      </c>
      <c r="D2549" s="2" t="s">
        <v>6468</v>
      </c>
      <c r="E2549" s="2" t="s">
        <v>6469</v>
      </c>
      <c r="F2549" s="2" t="s">
        <v>7198</v>
      </c>
      <c r="G2549" s="2" t="s">
        <v>407</v>
      </c>
      <c r="I2549" s="2">
        <v>5.0</v>
      </c>
      <c r="J2549" s="2" t="s">
        <v>6471</v>
      </c>
      <c r="K2549" s="2" t="s">
        <v>7172</v>
      </c>
      <c r="M2549" s="2" t="s">
        <v>6774</v>
      </c>
      <c r="N2549" s="2" t="s">
        <v>6775</v>
      </c>
      <c r="O2549" s="2" t="s">
        <v>6776</v>
      </c>
      <c r="P2549" s="2" t="str">
        <f t="shared" si="19"/>
        <v>climate_change; climate_change_carbon_capture_and_sequestration; climate_change_emissions_reduction; fossil_energy_coal; fossil_energy_natural_gas; nuclear_energy_facilities; transportation_alt_fuel/hybrid</v>
      </c>
      <c r="Q2549" s="2" t="str">
        <f t="shared" si="16"/>
        <v>Bill Title: NURSING HOME CARE-TRANSFER, Bill Description: Amends the Electric Vehicle Act. Provides that the Illinois Power Agency must require that any grant or rebate applicant comply with the requirements of the Prevailing Wage Act (rather than may not award rebates or grants to an organization or company that does not pay the prevailing wage) for any installation of a charging station for which it seeks a rebate or grant. Amends the Illinois Enterprise Zone Act. Provides that records made by each contractor and subcontractor who is engaged in and executing a High Impact Business Construction jobs project must include information concerning worker's race and ethnicity and gender. Amends the Public Utilities Act. Removes a provision that exempts specified wind energy and solar energy suppliers from submitting an annual report on all procurement goals and actual spending for female-owned, minority-owned, veteran-owned, and small business enterprises in the previous calendar year. Amends the Energy Assistance Act. Resolves a conflict in Public Acts 102-16 and 102-176 regarding the starting date for the assessment of a monthly Energy Assistance Charge. Provides that the incremental change to specified charges shall not be applicable to utilities serving less than 100,000 customers (rather than 25,000 customers) in Illinois on January 1, 2021. Amends the Prevailing Wage Act. Changes the definition of "public works" to include construction of a new utility-scale solar power facility by a business designated as a High Impact Business under the Illinois Enterprise Zone Act, electric vehicle charging station projects financed pursuant to the Electric Vehicle Act, and renewable energy projects required to pay the prevailing wage pursuant to the Illinois Power Agency Act. Makes other changes. Effective immediately.. </v>
      </c>
    </row>
    <row r="2550" ht="15.75" customHeight="1">
      <c r="A2550" s="2" t="s">
        <v>7170</v>
      </c>
      <c r="B2550" s="2" t="s">
        <v>6842</v>
      </c>
      <c r="C2550" s="2" t="s">
        <v>6531</v>
      </c>
      <c r="D2550" s="2" t="s">
        <v>6468</v>
      </c>
      <c r="E2550" s="2" t="s">
        <v>6469</v>
      </c>
      <c r="F2550" s="2" t="s">
        <v>7199</v>
      </c>
      <c r="G2550" s="2" t="s">
        <v>407</v>
      </c>
      <c r="I2550" s="2">
        <v>3.0</v>
      </c>
      <c r="J2550" s="2" t="s">
        <v>6471</v>
      </c>
      <c r="K2550" s="2" t="s">
        <v>7172</v>
      </c>
      <c r="M2550" s="2" t="s">
        <v>7196</v>
      </c>
      <c r="N2550" s="2" t="s">
        <v>7197</v>
      </c>
      <c r="O2550" s="2" t="s">
        <v>2104</v>
      </c>
      <c r="P2550" s="2" t="str">
        <f t="shared" si="19"/>
        <v>renewable_energy; transportation</v>
      </c>
      <c r="Q2550" s="2" t="str">
        <f t="shared" si="16"/>
        <v>Bill Title: TREASURER-INFRASTRUCTURE DEV, Bill Description: Creates the Infrastructure Development Act. Provides that the State Treasurer shall segregate a portion of the Treasurer's State investment portfolio in the Infrastructure Development Account, an account that shall be maintained separately and apart from other moneys invested by the State Treasurer. Allows the State Treasurer to make investments concerning the Infrastructure Development Account. Provides for Infrastructure Development Account-Recipient Funds created by Illinois infrastructure development firms in which the State Treasurer places money. Provides further requirements concerning Infrastructure Development Account-Recipient Funds. Provides for the adoption rules. Provides that the Infrastructure Development Fund is created as a special fund in the State treasury, which may receive a portion of earnings from the Infrastructure Development Account and may be used by the State Treasurer to pay expenses related to the Act. Defines terms. Amends the State Finance Act to provide for the Infrastructure Development Fund. Effective immediately.. </v>
      </c>
      <c r="S2550" s="2" t="s">
        <v>145</v>
      </c>
    </row>
    <row r="2551" ht="15.75" customHeight="1">
      <c r="A2551" s="2" t="s">
        <v>7170</v>
      </c>
      <c r="B2551" s="2" t="s">
        <v>6842</v>
      </c>
      <c r="C2551" s="2" t="s">
        <v>6531</v>
      </c>
      <c r="D2551" s="2" t="s">
        <v>6468</v>
      </c>
      <c r="E2551" s="2" t="s">
        <v>6469</v>
      </c>
      <c r="F2551" s="2" t="s">
        <v>7200</v>
      </c>
      <c r="G2551" s="2" t="s">
        <v>407</v>
      </c>
      <c r="I2551" s="2">
        <v>3.0</v>
      </c>
      <c r="J2551" s="2" t="s">
        <v>6471</v>
      </c>
      <c r="K2551" s="2" t="s">
        <v>7172</v>
      </c>
      <c r="M2551" s="2" t="s">
        <v>7201</v>
      </c>
      <c r="N2551" s="2" t="s">
        <v>7202</v>
      </c>
      <c r="O2551" s="2" t="s">
        <v>7203</v>
      </c>
      <c r="P2551" s="2" t="str">
        <f t="shared" si="19"/>
        <v>renewable_energy; renewable_energy_solar; ncsl_database__state_9_1_1_legislation_tracking_database__ncsl_topic__next_generation/advanced_9_1_1</v>
      </c>
      <c r="Q2551" s="2" t="str">
        <f t="shared" si="16"/>
        <v>Bill Title: UTILITY-HIGH IMPACT BUSINESS, Bill Description: Amends the Illinois Public Aid Code. Provides that, beginning July 1, 2012 and ending on December 31, 2022, a hospital that would have qualified for the rate year beginning October 1, 2012 shall be a Safety-Net Hospital. Effective immediately.. </v>
      </c>
    </row>
    <row r="2552" ht="15.75" customHeight="1">
      <c r="A2552" s="2" t="s">
        <v>7204</v>
      </c>
      <c r="B2552" s="2" t="s">
        <v>6466</v>
      </c>
      <c r="C2552" s="2" t="s">
        <v>6467</v>
      </c>
      <c r="D2552" s="2" t="s">
        <v>6468</v>
      </c>
      <c r="E2552" s="2" t="s">
        <v>6469</v>
      </c>
      <c r="F2552" s="2" t="s">
        <v>7205</v>
      </c>
      <c r="G2552" s="2" t="s">
        <v>407</v>
      </c>
      <c r="I2552" s="2">
        <v>41.0</v>
      </c>
      <c r="J2552" s="2" t="s">
        <v>6471</v>
      </c>
      <c r="K2552" s="2" t="s">
        <v>7206</v>
      </c>
      <c r="M2552" s="2" t="s">
        <v>7207</v>
      </c>
      <c r="N2552" s="2" t="s">
        <v>7208</v>
      </c>
      <c r="O2552" s="2" t="s">
        <v>7209</v>
      </c>
      <c r="P2552" s="2" t="str">
        <f t="shared" si="19"/>
        <v>ncsl_database__education_bill_tracking_database__ncsl_topic__k_12_finance; ncsl_database__education_bill_tracking_database__ncsl_topic__summer_programs; nuclear_/_radioactive_waste; renewable_energy</v>
      </c>
      <c r="Q2552" s="2" t="str">
        <f t="shared" si="16"/>
        <v>Bill Title: FINANCE-TECH, Bill Description: Amends the State Finance Act. Makes a technical change in a Section concerning the short title.. </v>
      </c>
    </row>
    <row r="2553" ht="15.75" customHeight="1">
      <c r="A2553" s="2" t="s">
        <v>7204</v>
      </c>
      <c r="B2553" s="2" t="s">
        <v>6466</v>
      </c>
      <c r="C2553" s="2" t="s">
        <v>6467</v>
      </c>
      <c r="D2553" s="2" t="s">
        <v>6468</v>
      </c>
      <c r="E2553" s="2" t="s">
        <v>6469</v>
      </c>
      <c r="F2553" s="2" t="s">
        <v>7210</v>
      </c>
      <c r="G2553" s="2" t="s">
        <v>407</v>
      </c>
      <c r="I2553" s="2">
        <v>34.0</v>
      </c>
      <c r="J2553" s="2" t="s">
        <v>6471</v>
      </c>
      <c r="K2553" s="2" t="s">
        <v>7206</v>
      </c>
      <c r="M2553" s="2" t="s">
        <v>7211</v>
      </c>
      <c r="N2553" s="2" t="s">
        <v>7212</v>
      </c>
      <c r="O2553" s="2" t="s">
        <v>366</v>
      </c>
      <c r="P2553" s="2" t="str">
        <f t="shared" si="19"/>
        <v>fossil_energy; hydraulic_fracturing</v>
      </c>
      <c r="Q2553" s="2" t="str">
        <f t="shared" si="16"/>
        <v>Bill Title: PROP TX-FALLING EAV, Bill Description: Amends the Property Tax Extension Limitation Law in the Property Tax Code. Provides that if (i) the total equalized assessed value of all taxable property in the taxing district for the current levy year is less than the total equalized assessed value of all taxable property in the taxing district for the previous levy year, or (ii) the median equalized assessed value of all taxable property in the taxing district for the current levy year and the 2 levy years immediately preceding the current levy year is less than the median equalized assessed value of all taxable property in the taxing district for the 3 levy years immediately preceding that 3-year period, then the extension limitation is (a) 0% or (b) the rate of increase approved by voters (instead of the lesser of 5% or the percentage increase in the Consumer Price Index during the 12-month calendar year preceding the levy year or the rate of increase approved by the voters). Effective immediately.. </v>
      </c>
    </row>
    <row r="2554" ht="15.75" customHeight="1">
      <c r="A2554" s="2" t="s">
        <v>7204</v>
      </c>
      <c r="B2554" s="2" t="s">
        <v>6466</v>
      </c>
      <c r="C2554" s="2" t="s">
        <v>6467</v>
      </c>
      <c r="D2554" s="2" t="s">
        <v>6468</v>
      </c>
      <c r="E2554" s="2" t="s">
        <v>6469</v>
      </c>
      <c r="F2554" s="2" t="s">
        <v>7213</v>
      </c>
      <c r="G2554" s="2" t="s">
        <v>407</v>
      </c>
      <c r="I2554" s="2">
        <v>34.0</v>
      </c>
      <c r="J2554" s="2" t="s">
        <v>6471</v>
      </c>
      <c r="K2554" s="2" t="s">
        <v>7206</v>
      </c>
      <c r="M2554" s="2" t="s">
        <v>7214</v>
      </c>
      <c r="N2554" s="2" t="s">
        <v>7215</v>
      </c>
      <c r="O2554" s="2" t="s">
        <v>366</v>
      </c>
      <c r="P2554" s="2" t="str">
        <f t="shared" si="19"/>
        <v>fossil_energy; hydraulic_fracturing</v>
      </c>
      <c r="Q2554" s="2" t="str">
        <f t="shared" si="16"/>
        <v>Bill Title: PTELL-EXTENSION LIMITATION, Bill Description: Amends the Property Tax Extension Limitation Law in the Property Tax Code. Provides that, for tax years 2015 through 2017, the extension limitation is (a) 0% or (b) the rate of increase approved by voters (instead of the lesser of 5% or the percentage increase in the Consumer Price Index during the 12-month calendar year preceding the levy year or (b) the rate of increase approved by voters). Effective immediately.. </v>
      </c>
    </row>
    <row r="2555" ht="15.75" customHeight="1">
      <c r="A2555" s="2" t="s">
        <v>7204</v>
      </c>
      <c r="B2555" s="2" t="s">
        <v>6466</v>
      </c>
      <c r="C2555" s="2" t="s">
        <v>6467</v>
      </c>
      <c r="D2555" s="2" t="s">
        <v>6468</v>
      </c>
      <c r="E2555" s="2" t="s">
        <v>6469</v>
      </c>
      <c r="F2555" s="2" t="s">
        <v>7216</v>
      </c>
      <c r="G2555" s="2" t="s">
        <v>407</v>
      </c>
      <c r="I2555" s="2">
        <v>34.0</v>
      </c>
      <c r="J2555" s="2" t="s">
        <v>6471</v>
      </c>
      <c r="K2555" s="2" t="s">
        <v>7206</v>
      </c>
      <c r="M2555" s="2" t="s">
        <v>7211</v>
      </c>
      <c r="N2555" s="2" t="s">
        <v>7217</v>
      </c>
      <c r="O2555" s="2" t="s">
        <v>366</v>
      </c>
      <c r="P2555" s="2" t="str">
        <f t="shared" si="19"/>
        <v>fossil_energy; hydraulic_fracturing</v>
      </c>
      <c r="Q2555" s="2" t="str">
        <f t="shared" si="16"/>
        <v>Bill Title: PROP TX-FALLING EAV, Bill Description: Amends the Property Tax Extension Limitation Law in the Property Tax Code. Provides that, if the total equalized assessed value of all taxable property in the taxing district for the current levy year (excluding new property, recovered tax increment value, and property that is annexed to or disconnected from the taxing district in the current levy year) is less than the total equalized assessed value of all taxable property in the taxing district for the previous levy year, then the extension limitation is (a) 0% or (b) the rate of increase approved by voters (instead of (a) the lesser of 5% or the percentage increase in the Consumer Price Index during the 12-month calendar year preceding the levy year or (b) the rate of increase approved by voters). Provides that a referendum to increase the extension limitation may not be conducted at a general primary or a consolidated primary election. Provides that certain supplemental information must be provided on the referendum ballot. Effective immediately.. </v>
      </c>
    </row>
    <row r="2556" ht="15.75" customHeight="1">
      <c r="A2556" s="2" t="s">
        <v>7204</v>
      </c>
      <c r="B2556" s="2" t="s">
        <v>6466</v>
      </c>
      <c r="C2556" s="2" t="s">
        <v>6467</v>
      </c>
      <c r="D2556" s="2" t="s">
        <v>6468</v>
      </c>
      <c r="E2556" s="2" t="s">
        <v>6469</v>
      </c>
      <c r="F2556" s="2" t="s">
        <v>7218</v>
      </c>
      <c r="G2556" s="2" t="s">
        <v>407</v>
      </c>
      <c r="I2556" s="2">
        <v>20.0</v>
      </c>
      <c r="J2556" s="2" t="s">
        <v>6471</v>
      </c>
      <c r="K2556" s="2" t="s">
        <v>7206</v>
      </c>
      <c r="M2556" s="2" t="s">
        <v>7211</v>
      </c>
      <c r="N2556" s="2" t="s">
        <v>7219</v>
      </c>
      <c r="O2556" s="2" t="s">
        <v>23</v>
      </c>
      <c r="P2556" s="2" t="str">
        <f t="shared" si="19"/>
        <v>fossil_energy; fossil_energy_natural_gas</v>
      </c>
      <c r="Q2556" s="2" t="str">
        <f t="shared" si="16"/>
        <v>Bill Title: PROP TX-FALLING EAV, Bill Description: Amends the Property Tax Extension Limitation Law in the Property Tax Code. Provides that, if the total equalized assessed value of all taxable property in the taxing district for the current levy year (excluding new property, recovered tax increment value, and property that is annexed to or disconnected from the taxing district in the current levy year) is less than the total equalized assessed value of all taxable property in the taxing district for the previous levy year, then the extension limitation is (a) 0% or (b) the rate of increase approved by voters (instead of the lesser of 5% or the percentage increase in the Consumer Price Index during the 12-month calendar year preceding the levy year or (b) the rate of increase approved by voters). Provides that a referendum to increase the extension limitation may not be conducted at a general primary or a consolidated primary election. Provides that certain supplemental information must be provided on the referendum ballot. Effective immediately.. </v>
      </c>
    </row>
    <row r="2557" ht="15.75" customHeight="1">
      <c r="A2557" s="2" t="s">
        <v>7204</v>
      </c>
      <c r="B2557" s="2" t="s">
        <v>6466</v>
      </c>
      <c r="C2557" s="2" t="s">
        <v>6467</v>
      </c>
      <c r="D2557" s="2" t="s">
        <v>6468</v>
      </c>
      <c r="E2557" s="2" t="s">
        <v>6469</v>
      </c>
      <c r="F2557" s="2" t="s">
        <v>7220</v>
      </c>
      <c r="G2557" s="2" t="s">
        <v>407</v>
      </c>
      <c r="I2557" s="2">
        <v>12.0</v>
      </c>
      <c r="J2557" s="2" t="s">
        <v>6471</v>
      </c>
      <c r="K2557" s="2" t="s">
        <v>7206</v>
      </c>
      <c r="M2557" s="2" t="s">
        <v>7221</v>
      </c>
      <c r="N2557" s="2" t="s">
        <v>7222</v>
      </c>
      <c r="O2557" s="2" t="s">
        <v>23</v>
      </c>
      <c r="P2557" s="2" t="str">
        <f t="shared" si="19"/>
        <v>fossil_energy; fossil_energy_natural_gas</v>
      </c>
      <c r="Q2557" s="2" t="str">
        <f t="shared" si="16"/>
        <v>Bill Title: REAL ESTATE APPRAISER-BOARD, Bill Description: Amends the Real Estate License Act of 2000. Abolishes the Real Estate Education Advisory Council. Transfers functions of the Council to the Real Estate Administration and Disciplinary Board or the Department of Financial and Professional Regulation. Allows the Department to make continuing education requirements for licensed leasing agents without the advice of the Advisory Council and Board. Makes changes to the membership and terms of the Board. Allows the Secretary of the Department of Financial and Professional Regulation to establish temporary or permanent committees of the Board. Effective immediately.. </v>
      </c>
    </row>
    <row r="2558" ht="15.75" customHeight="1">
      <c r="A2558" s="2" t="s">
        <v>7204</v>
      </c>
      <c r="B2558" s="2" t="s">
        <v>6466</v>
      </c>
      <c r="C2558" s="2" t="s">
        <v>6467</v>
      </c>
      <c r="D2558" s="2" t="s">
        <v>6468</v>
      </c>
      <c r="E2558" s="2" t="s">
        <v>6469</v>
      </c>
      <c r="F2558" s="2" t="s">
        <v>7223</v>
      </c>
      <c r="G2558" s="2" t="s">
        <v>407</v>
      </c>
      <c r="I2558" s="2">
        <v>7.0</v>
      </c>
      <c r="J2558" s="2" t="s">
        <v>6471</v>
      </c>
      <c r="K2558" s="2" t="s">
        <v>7206</v>
      </c>
      <c r="M2558" s="2" t="s">
        <v>7224</v>
      </c>
      <c r="N2558" s="2" t="s">
        <v>7225</v>
      </c>
      <c r="O2558" s="2" t="s">
        <v>7226</v>
      </c>
      <c r="P2558" s="2" t="str">
        <f t="shared" si="19"/>
        <v>ncsl_database__ncsl_transportation_funding_finance_legis_database__ncsl_topic__airports_and_aviation; ncsl_database__ncsl_transportation_funding_finance_legis_database__ncsl_topic__local_transportation_funding; ncsl_database__ncsl_transportation_funding_finance_legis_database__ncsl_topic__public_transit_and_rail</v>
      </c>
      <c r="Q2558" s="2" t="str">
        <f t="shared" si="16"/>
        <v>Bill Title: PTELL-QUALIFIED SCHOOL DIST, Bill Description: Creates the Leveling the Playing Field for Illinois Retail Act. Provides that the Department of Revenue shall establish standards for the certification of certified service providers and certified automated systems. Creates the Parking Excise Tax Act. Imposes a tax on the privilege of using a parking space in a parking area or garage for the use of parking one or more motor vehicles. Amends the Department of Commerce and Economic Opportunity Law of the Civil Administrative Code of Illinois to require the Department of Commerce and Economic Opportunity to issue certificates of exemption from the Retailers' Occupation Tax Act, the Use Tax Act, the Service Use Tax Act, and the Service Occupation Tax Act, all locally imposed retailers' occupation taxes administered and collected by the Department, the Chicago non-titled Use Tax, the Electricity Excise Tax Act, and a credit certification against certain taxes imposed under the Illinois Income Tax Act to qualifying Illinois data centers. Amends the Illinois Income Tax Act, Use Tax Act, Service Use Tax, and Service Occupation Tax Act to make conforming changes. Amends the Retailers' Occupation Tax Act to make conforming changes and to provide that specified remote retailers are liable for all applicable State and locally imposed retailers' occupation taxes on all retail sales to Illinois purchasers. Amends the Cigarette Tax Act and Cigarette Use Tax Act. Imposes a tax upon any person engaged in business as a retailer of cigarettes at the rate of 149 mills per cigarette sold or otherwise disposed of in the course of such business (rather than the aggregate tax rate of 99 mills), which shall be distributed each month into the Capital Projects Fund. Creates the Illinois Works Jobs Program Act. Establishes the Illinois Works Preapprenticeship Program with the goal of creating a network of community-based organizations throughout the State that will recruit, prescreen, and provide preapprenticeship skills training. Provides that contractors and subcontractors may receive bid credits for employing apprentices who have completed the program. Creates the Illinois Works Apprenticeship Initiative. Provides that the goal of the initiative is that, for public works projects, apprentices will perform either 10% of the total labor hours actually worked in each prevailing wage classification or 10% of the estimated labor hours in each prevailing wage classification, whichever is less. Amends the Prevailing Wage Act to require contractors and subcontractors who participate in public works to report each worker's skill level. Creates the Sports Wagering Act. Authorizes sports wagering: by an organization licensee under the Illinois Horse Racing Act of 1975; by an owners licensee under the Illinois Gambling Act; and at or within a 5-block radius of a sports facility. Authorizes the Board to issue 3 online sports wagering operator licenses pursuant to an open and competitive selection process. Includes provisions for licensing sports governing bodies for providing official league data to be used for tier 2 sports wagers. Creates a Lottery sports wagering pilot program. Creates the State Fair Gaming Act. Authorizes video gaming at the Illinois State Fair and the DuQuoin State Fair by a concessioner licensed by the Illinois Gaming Board. Amends the Illinois Horse Racing Act of 1975 and the Riverboat Gambling Act to authorize electronic gaming at racetracks; makes conforming changes in various Acts. Further amends the Illinois Horse Racing Act of 1975. Makes various changes concerning Illinois Racing Board members. Indefinitely extends the authorization for advance deposit wagering. Authorizes the construction of a new racetrack limited to standardbred racing in Cook County. Further amends the Riverboat Gambling Act. Changes the short title to the Illinois Gambling Act; amends various Acts to make corresponding changes. Adds additional owners licenses, one of which authorizes the conduct of casino gambling in the City of Chicago. Increases the number of gaming positions for existing owners licensees. Makes various changes concerning Illinois Gaming Board members. Makes changes in provisions concerning the admission tax and privilege tax. Amends the Video Gaming Act to increase the amount of maximum wagers, to increase the number of terminals licensees may have on their premises, to add provisions restricting licenses in malls, to add provisions concerning licensed large truck stop establishments, and to increase the terminal tax. Amends the State Finance Act to create various special funds in the State treasury. Makes other changes. Effective immediately, except some provisions take effect on January 1, 2020.. </v>
      </c>
      <c r="S2558" s="2" t="s">
        <v>145</v>
      </c>
    </row>
    <row r="2559" ht="15.75" customHeight="1">
      <c r="A2559" s="2" t="s">
        <v>7227</v>
      </c>
      <c r="B2559" s="2" t="s">
        <v>6623</v>
      </c>
      <c r="C2559" s="2" t="s">
        <v>6467</v>
      </c>
      <c r="D2559" s="2" t="s">
        <v>6468</v>
      </c>
      <c r="E2559" s="2" t="s">
        <v>6469</v>
      </c>
      <c r="F2559" s="2" t="s">
        <v>7228</v>
      </c>
      <c r="G2559" s="2" t="s">
        <v>407</v>
      </c>
      <c r="I2559" s="2">
        <v>48.0</v>
      </c>
      <c r="J2559" s="2" t="s">
        <v>6471</v>
      </c>
      <c r="K2559" s="2" t="s">
        <v>7229</v>
      </c>
      <c r="M2559" s="2" t="s">
        <v>7230</v>
      </c>
      <c r="N2559" s="2" t="s">
        <v>7231</v>
      </c>
      <c r="O2559" s="2" t="s">
        <v>23</v>
      </c>
      <c r="P2559" s="2" t="str">
        <f t="shared" si="19"/>
        <v>fossil_energy; fossil_energy_natural_gas</v>
      </c>
      <c r="Q2559" s="2" t="str">
        <f t="shared" si="16"/>
        <v>Bill Title: OIL &amp; GAS-WELL, Bill Description: Amends the Illinois Oil and Gas Act. Defines terms. Specifies information to be included in an application for a well permit. Provides that horizontal wells or wells drilled using directional drilling are prohibited from classification as confidential. Provides that the Department of Natural Resources shall post a weekly notice on its website indicating all permits issued during the preceding week. Specifies information to be included in a well drilling and completion report for horizontal wells or wells drilled using directional drilling. Provides that, subject to specified provisions, the Illinois State Geological Survey and the Department shall make public well drilling and completion reports for horizontal wells or wells drilled using directional drilling by posting the information on their websites. Sets forth requirements relating to the furnishing of chemical disclosure information to the Survey or Department under a claim of trade secret. Sets forth appeal procedures for the denial of a trade secret request. Provides that information furnished under a claim of trade secret is protected from disclosure if the Survey or Department determines that it has not been published or disseminated or become public knowledge and the information has competitive value. Requires the Survey or Department to adopt rules concerning information furnished under a claim of trade secret to a health professional who states a need for the information and articulates why the information is needed. Provides that the Survey or Department shall disclose information furnished under a claim of trade secret to specified personnel when there is a release of a chemical or additive used for drilling or completing a well and it is necessary to protect public health or the environment. Makes other changes.. </v>
      </c>
      <c r="S2559" s="2" t="s">
        <v>368</v>
      </c>
    </row>
    <row r="2560" ht="15.75" customHeight="1">
      <c r="A2560" s="2" t="s">
        <v>7227</v>
      </c>
      <c r="B2560" s="2" t="s">
        <v>6623</v>
      </c>
      <c r="C2560" s="2" t="s">
        <v>6467</v>
      </c>
      <c r="D2560" s="2" t="s">
        <v>6468</v>
      </c>
      <c r="E2560" s="2" t="s">
        <v>6469</v>
      </c>
      <c r="F2560" s="2" t="s">
        <v>7232</v>
      </c>
      <c r="G2560" s="2" t="s">
        <v>407</v>
      </c>
      <c r="I2560" s="2">
        <v>46.0</v>
      </c>
      <c r="J2560" s="2" t="s">
        <v>6471</v>
      </c>
      <c r="K2560" s="2" t="s">
        <v>7229</v>
      </c>
      <c r="M2560" s="2" t="s">
        <v>7230</v>
      </c>
      <c r="N2560" s="2" t="s">
        <v>7233</v>
      </c>
      <c r="O2560" s="2" t="s">
        <v>23</v>
      </c>
      <c r="P2560" s="2" t="str">
        <f t="shared" si="19"/>
        <v>fossil_energy; fossil_energy_natural_gas</v>
      </c>
      <c r="Q2560" s="2" t="str">
        <f t="shared" si="16"/>
        <v>Bill Title: OIL &amp; GAS-WELL, Bill Description: Amends the Illinois Oil and Gas Act. Provides that wells with horizontal or directional extensions from a vertical bore hole shall not be classified as confidential. Provides that the length and direction of these wells shall be included in the Department of Natural Resources' weekly permit logs. Provides that all chemicals used during drilling and completion of these wells shall be contained in specified publications. Effective immediately.. </v>
      </c>
    </row>
    <row r="2561" ht="15.75" customHeight="1">
      <c r="A2561" s="2" t="s">
        <v>7227</v>
      </c>
      <c r="B2561" s="2" t="s">
        <v>6623</v>
      </c>
      <c r="C2561" s="2" t="s">
        <v>6467</v>
      </c>
      <c r="D2561" s="2" t="s">
        <v>6468</v>
      </c>
      <c r="E2561" s="2" t="s">
        <v>6469</v>
      </c>
      <c r="F2561" s="2" t="s">
        <v>7234</v>
      </c>
      <c r="G2561" s="2" t="s">
        <v>407</v>
      </c>
      <c r="I2561" s="2">
        <v>40.0</v>
      </c>
      <c r="J2561" s="2" t="s">
        <v>6471</v>
      </c>
      <c r="K2561" s="2" t="s">
        <v>7229</v>
      </c>
      <c r="M2561" s="2" t="s">
        <v>7235</v>
      </c>
      <c r="N2561" s="2" t="s">
        <v>7236</v>
      </c>
      <c r="O2561" s="2" t="s">
        <v>366</v>
      </c>
      <c r="P2561" s="2" t="str">
        <f t="shared" si="19"/>
        <v>fossil_energy; hydraulic_fracturing</v>
      </c>
      <c r="Q2561" s="2" t="str">
        <f t="shared" si="16"/>
        <v>Bill Title: ENBRIDGE - ENVIRONMENTAL STUDY, Bill Description: Urges Enbridge and any other pipeline company transporting fossil fuels to have an environmental impact study conducted by a third-party scientific organization with no ties to the industry before they lay any new section of pipe and before any section of existing pipe begins to transport tar sands oil or natural gas extracted by fracking, requires any environmental impact study to include the long-term impact of burning fossil fuels on the looming climate crisis, and requires Enbridge and any other pipeline company to be held fully responsible for any environmental damages caused by leaks or spills or for agricultural damage to the farms through which their pipelines pass.. </v>
      </c>
    </row>
    <row r="2562" ht="15.75" customHeight="1">
      <c r="A2562" s="2" t="s">
        <v>7227</v>
      </c>
      <c r="B2562" s="2" t="s">
        <v>6623</v>
      </c>
      <c r="C2562" s="2" t="s">
        <v>6467</v>
      </c>
      <c r="D2562" s="2" t="s">
        <v>6468</v>
      </c>
      <c r="E2562" s="2" t="s">
        <v>6469</v>
      </c>
      <c r="F2562" s="2" t="s">
        <v>7237</v>
      </c>
      <c r="G2562" s="2" t="s">
        <v>407</v>
      </c>
      <c r="I2562" s="2">
        <v>27.0</v>
      </c>
      <c r="J2562" s="2" t="s">
        <v>6471</v>
      </c>
      <c r="K2562" s="2" t="s">
        <v>7229</v>
      </c>
      <c r="M2562" s="2" t="s">
        <v>7238</v>
      </c>
      <c r="N2562" s="2" t="s">
        <v>7239</v>
      </c>
      <c r="O2562" s="2" t="s">
        <v>366</v>
      </c>
      <c r="P2562" s="2" t="str">
        <f t="shared" si="19"/>
        <v>fossil_energy; hydraulic_fracturing</v>
      </c>
      <c r="Q2562" s="2" t="str">
        <f t="shared" si="16"/>
        <v>Bill Title: MINERAL RIGHTS - OIL AND GAS, Bill Description: Amends the Illinois Oil and Gas Act and the Hydraulic Fracturing Regulatory Act. Requires as part of the permit application for drilling or hydraulic fracturing operations the written consent of each owner of a mineral interest affected by the removal of minerals in the conduct of the proposed operations and each surface owner affected by the removal of minerals in the conduct of the proposed operations, unless he or she is the mineral interest owner as well providing consent as such. Provides notwithstanding any other provision of statutory or common law, a person shall not drill, conduct hydraulic fracturing operations, or remove minerals as a result of any means regulated by the Acts including, but not limited to, horizontal drilling, without the express, written consent of each owner of a mineral interest affected by the operations or removal of minerals in the conduct of the operations. Provides for enforcement by the Department of Natural Resources with penalties and cessation of operations for violations, and payment of treble the full market value of the mineral resource extracted in violation of this Act to the owner of the mineral interest.. </v>
      </c>
      <c r="S2562" s="2" t="s">
        <v>368</v>
      </c>
    </row>
    <row r="2563" ht="15.75" customHeight="1">
      <c r="A2563" s="2" t="s">
        <v>7227</v>
      </c>
      <c r="B2563" s="2" t="s">
        <v>6623</v>
      </c>
      <c r="C2563" s="2" t="s">
        <v>6467</v>
      </c>
      <c r="D2563" s="2" t="s">
        <v>6468</v>
      </c>
      <c r="E2563" s="2" t="s">
        <v>6469</v>
      </c>
      <c r="F2563" s="2" t="s">
        <v>7240</v>
      </c>
      <c r="G2563" s="2" t="s">
        <v>407</v>
      </c>
      <c r="I2563" s="2">
        <v>22.0</v>
      </c>
      <c r="J2563" s="2" t="s">
        <v>6471</v>
      </c>
      <c r="K2563" s="2" t="s">
        <v>7229</v>
      </c>
      <c r="M2563" s="2" t="s">
        <v>7241</v>
      </c>
      <c r="N2563" s="2" t="s">
        <v>7242</v>
      </c>
      <c r="O2563" s="2" t="s">
        <v>366</v>
      </c>
      <c r="P2563" s="2" t="str">
        <f t="shared" si="19"/>
        <v>fossil_energy; hydraulic_fracturing</v>
      </c>
      <c r="Q2563" s="2" t="str">
        <f t="shared" si="16"/>
        <v>Bill Title: OIL WELL FRACKING-REPEAL, Bill Description: Amends the Illinois Oil and Gas Act. Provides on and after the effective of the bill, a person may not engage in, and the Department of Natural Resources or any other State agency may not issue a permit for, the hydraulic fracturing of a well for exploration or production in the State. Repeals the Hydraulic Fracturing Regulatory Act. Defines "hydraulic fracturing". Effective immediately.. </v>
      </c>
      <c r="S2563" s="2" t="s">
        <v>368</v>
      </c>
    </row>
    <row r="2564" ht="15.75" customHeight="1">
      <c r="A2564" s="2" t="s">
        <v>7227</v>
      </c>
      <c r="B2564" s="2" t="s">
        <v>6623</v>
      </c>
      <c r="C2564" s="2" t="s">
        <v>6467</v>
      </c>
      <c r="D2564" s="2" t="s">
        <v>6468</v>
      </c>
      <c r="E2564" s="2" t="s">
        <v>6469</v>
      </c>
      <c r="F2564" s="2" t="s">
        <v>7243</v>
      </c>
      <c r="G2564" s="2" t="s">
        <v>407</v>
      </c>
      <c r="I2564" s="2">
        <v>16.0</v>
      </c>
      <c r="J2564" s="2" t="s">
        <v>6471</v>
      </c>
      <c r="K2564" s="2" t="s">
        <v>7229</v>
      </c>
      <c r="M2564" s="2" t="s">
        <v>7244</v>
      </c>
      <c r="N2564" s="2" t="s">
        <v>7245</v>
      </c>
      <c r="O2564" s="2" t="s">
        <v>366</v>
      </c>
      <c r="P2564" s="2" t="str">
        <f t="shared" si="19"/>
        <v>fossil_energy; hydraulic_fracturing</v>
      </c>
      <c r="Q2564" s="2" t="str">
        <f t="shared" si="16"/>
        <v>Bill Title: HYDRAULIC FRACTURING-PROHIBIT, Bill Description: Amends the Hydraulic Fracturing Regulatory Act. Provides that no person shall conduct high volume horizontal hydraulic fracturing operations in Illinois and that any high volume horizontal hydraulic fracturing permit issued before the effective date of the amendatory Act is revoked. Repeals the other substantive provisions of the Act. Repeals the Illinois Hydraulic Fracturing Tax Act and the State Finance Act provisions listing the Oil and Gas Resource Management Fund as a special fund.. </v>
      </c>
      <c r="S2564" s="2" t="s">
        <v>368</v>
      </c>
    </row>
    <row r="2565" ht="15.75" customHeight="1">
      <c r="A2565" s="2" t="s">
        <v>7227</v>
      </c>
      <c r="B2565" s="2" t="s">
        <v>6623</v>
      </c>
      <c r="C2565" s="2" t="s">
        <v>6467</v>
      </c>
      <c r="D2565" s="2" t="s">
        <v>6468</v>
      </c>
      <c r="E2565" s="2" t="s">
        <v>6469</v>
      </c>
      <c r="F2565" s="2" t="s">
        <v>7246</v>
      </c>
      <c r="G2565" s="2" t="s">
        <v>407</v>
      </c>
      <c r="I2565" s="2">
        <v>16.0</v>
      </c>
      <c r="J2565" s="2" t="s">
        <v>6471</v>
      </c>
      <c r="K2565" s="2" t="s">
        <v>7229</v>
      </c>
      <c r="M2565" s="2" t="s">
        <v>7247</v>
      </c>
      <c r="N2565" s="2" t="s">
        <v>7248</v>
      </c>
      <c r="O2565" s="2" t="s">
        <v>704</v>
      </c>
      <c r="P2565" s="2" t="str">
        <f t="shared" si="19"/>
        <v>fossil_energy</v>
      </c>
      <c r="Q2565" s="2" t="str">
        <f t="shared" si="16"/>
        <v>Bill Title: PUB UTIL-OIL PIPELINES, Bill Description: Amends the Public Utilities Act. In its determination of public convenience and necessity for a proposed pipeline or facility designed or intended to transport crude oil and any alternate locations for such proposed pipeline or facility, requires the Illinois Commerce Commission to consider any evidence presented by a party or other entity that participates in the proceeding regarding the impact of the proposed pipeline or facility on environmental externalities. Provides that "environmental externalities" means benefits or costs, generated as a by-product of an economic activity, that do not accrue to the parties involved in the activity and are benefits or costs that manifest themselves through changes in the physical or biological environment.. </v>
      </c>
      <c r="S2565" s="2" t="s">
        <v>31</v>
      </c>
    </row>
    <row r="2566" ht="15.75" customHeight="1">
      <c r="A2566" s="2" t="s">
        <v>7227</v>
      </c>
      <c r="B2566" s="2" t="s">
        <v>6623</v>
      </c>
      <c r="C2566" s="2" t="s">
        <v>6467</v>
      </c>
      <c r="D2566" s="2" t="s">
        <v>6468</v>
      </c>
      <c r="E2566" s="2" t="s">
        <v>6469</v>
      </c>
      <c r="F2566" s="2" t="s">
        <v>7249</v>
      </c>
      <c r="G2566" s="2" t="s">
        <v>407</v>
      </c>
      <c r="I2566" s="2">
        <v>15.0</v>
      </c>
      <c r="J2566" s="2" t="s">
        <v>6471</v>
      </c>
      <c r="K2566" s="2" t="s">
        <v>7229</v>
      </c>
      <c r="M2566" s="2" t="s">
        <v>7250</v>
      </c>
      <c r="N2566" s="2" t="s">
        <v>7251</v>
      </c>
      <c r="O2566" s="2" t="s">
        <v>427</v>
      </c>
      <c r="P2566" s="2" t="str">
        <f t="shared" si="19"/>
        <v>fossil_energy; fossil_energy_natural_gas; hydraulic_fracturing</v>
      </c>
      <c r="Q2566" s="2" t="str">
        <f t="shared" si="16"/>
        <v>Bill Title: HYDRAULIC FRAC-LOCAL CONSENT, Bill Description: Amends the Hydraulic Fracturing Regulatory Act. Adds reference to horizontal drilling with fracturing operations. Adds provisions concerning a county board or governing body's approval or denial for a request to consent for a local siting of a well site and operations. Makes other changes to provisions concerning permit applications, public notice, and public comment periods.. </v>
      </c>
      <c r="S2566" s="2" t="s">
        <v>368</v>
      </c>
    </row>
    <row r="2567" ht="15.75" customHeight="1">
      <c r="A2567" s="2" t="s">
        <v>7227</v>
      </c>
      <c r="B2567" s="2" t="s">
        <v>6623</v>
      </c>
      <c r="C2567" s="2" t="s">
        <v>6467</v>
      </c>
      <c r="D2567" s="2" t="s">
        <v>6468</v>
      </c>
      <c r="E2567" s="2" t="s">
        <v>6469</v>
      </c>
      <c r="F2567" s="2" t="s">
        <v>7252</v>
      </c>
      <c r="G2567" s="2" t="s">
        <v>407</v>
      </c>
      <c r="I2567" s="2">
        <v>14.0</v>
      </c>
      <c r="J2567" s="2" t="s">
        <v>6471</v>
      </c>
      <c r="K2567" s="2" t="s">
        <v>7229</v>
      </c>
      <c r="M2567" s="2" t="s">
        <v>7253</v>
      </c>
      <c r="N2567" s="2" t="s">
        <v>7254</v>
      </c>
      <c r="O2567" s="2" t="s">
        <v>427</v>
      </c>
      <c r="P2567" s="2" t="str">
        <f t="shared" si="19"/>
        <v>fossil_energy; fossil_energy_natural_gas; hydraulic_fracturing</v>
      </c>
      <c r="Q2567" s="2" t="str">
        <f t="shared" si="16"/>
        <v>Bill Title: FRACKING-MAHOMET AQUIFER, Bill Description: Amends the Hydraulic Fracturing Regulatory Act. Provides that the Department of Natural Resources shall, immediately upon passage of this amendatory Act of the 98th General Assembly, suspend acceptance or approval of any and all new permits for high volume horizontal fracturing operations or horizontal drilling with fracturing operations in any and all of the geographic areas in the 9-county area situated over or located above the Mahomet aquifer in this State. Provides that the Department shall work with the Illinois State Geological Survey and the Mahomet Aquifer Consortium to determine exact map locations of all areas in this State that are situated over or located above the Mahomet aquifer. Creates the Mahomet Aquifer Task Force to investigate any and all adverse effects of high volume hydraulic fracturing operations or horizontal drilling with fracturing operations. Requires the Task Force to report to the General Assembly and the Governor on its findings.. </v>
      </c>
      <c r="S2567" s="2" t="s">
        <v>368</v>
      </c>
    </row>
    <row r="2568" ht="15.75" customHeight="1">
      <c r="A2568" s="2" t="s">
        <v>7227</v>
      </c>
      <c r="B2568" s="2" t="s">
        <v>6623</v>
      </c>
      <c r="C2568" s="2" t="s">
        <v>6467</v>
      </c>
      <c r="D2568" s="2" t="s">
        <v>6468</v>
      </c>
      <c r="E2568" s="2" t="s">
        <v>6469</v>
      </c>
      <c r="F2568" s="2" t="s">
        <v>7255</v>
      </c>
      <c r="G2568" s="2" t="s">
        <v>407</v>
      </c>
      <c r="I2568" s="2">
        <v>14.0</v>
      </c>
      <c r="J2568" s="2" t="s">
        <v>6471</v>
      </c>
      <c r="K2568" s="2" t="s">
        <v>7229</v>
      </c>
      <c r="M2568" s="2" t="s">
        <v>7256</v>
      </c>
      <c r="N2568" s="2" t="s">
        <v>7257</v>
      </c>
      <c r="O2568" s="2" t="s">
        <v>427</v>
      </c>
      <c r="P2568" s="2" t="str">
        <f t="shared" si="19"/>
        <v>fossil_energy; fossil_energy_natural_gas; hydraulic_fracturing</v>
      </c>
      <c r="Q2568" s="2" t="str">
        <f t="shared" si="16"/>
        <v>Bill Title: FRACKING-RADIOACTIVITY, Bill Description: Amends the Hydraulic Fracturing Regulatory Act. Provides that the Director of Natural Resources shall suspend acceptance, approval, and issuance of all new permits for high volume horizontal hydraulic fracturing wells and operations or horizontal drilling wells with fracturing operations for extraction of oil, liquid natural gas, and natural gas on the effective date of this amendatory Act of the 98th General Assembly. Creates the Radioactivity in Fracturing Waste Task Force. Provides that the Task Force shall investigate and write a report outlining the effects of high volume horizontal hydraulic fracturing operations, horizontal drilling with fracturing operations for extraction of oil, liquid natural gas, and natural gas, or both in relation to TENORM and low level radioactive waste. Effective immediately.. </v>
      </c>
      <c r="S2568" s="2" t="s">
        <v>368</v>
      </c>
    </row>
    <row r="2569" ht="15.75" customHeight="1">
      <c r="A2569" s="2" t="s">
        <v>7227</v>
      </c>
      <c r="B2569" s="2" t="s">
        <v>6623</v>
      </c>
      <c r="C2569" s="2" t="s">
        <v>6467</v>
      </c>
      <c r="D2569" s="2" t="s">
        <v>6468</v>
      </c>
      <c r="E2569" s="2" t="s">
        <v>6469</v>
      </c>
      <c r="F2569" s="2" t="s">
        <v>7258</v>
      </c>
      <c r="G2569" s="2" t="s">
        <v>407</v>
      </c>
      <c r="I2569" s="2">
        <v>14.0</v>
      </c>
      <c r="J2569" s="2" t="s">
        <v>6471</v>
      </c>
      <c r="K2569" s="2" t="s">
        <v>7229</v>
      </c>
      <c r="M2569" s="2" t="s">
        <v>7250</v>
      </c>
      <c r="N2569" s="2" t="s">
        <v>7251</v>
      </c>
      <c r="O2569" s="2" t="s">
        <v>7259</v>
      </c>
      <c r="P2569" s="2" t="str">
        <f t="shared" si="19"/>
        <v>fossil_energy_natural_gas; hydraulic_fracturing</v>
      </c>
      <c r="Q2569" s="2" t="str">
        <f t="shared" si="16"/>
        <v>Bill Title: HYDRAULIC FRAC-LOCAL CONSENT, Bill Description: Amends the Hydraulic Fracturing Regulatory Act. Adds reference to horizontal drilling with fracturing operations. Adds provisions concerning a county board or governing body's approval or denial for a request to consent for a local siting of a well site and operations. Makes other changes to provisions concerning permit applications, public notice, and public comment periods.. </v>
      </c>
      <c r="S2569" s="2" t="s">
        <v>368</v>
      </c>
    </row>
    <row r="2570" ht="15.75" customHeight="1">
      <c r="A2570" s="2" t="s">
        <v>7227</v>
      </c>
      <c r="B2570" s="2" t="s">
        <v>6623</v>
      </c>
      <c r="C2570" s="2" t="s">
        <v>6467</v>
      </c>
      <c r="D2570" s="2" t="s">
        <v>6468</v>
      </c>
      <c r="E2570" s="2" t="s">
        <v>6469</v>
      </c>
      <c r="F2570" s="2" t="s">
        <v>7260</v>
      </c>
      <c r="G2570" s="2" t="s">
        <v>407</v>
      </c>
      <c r="I2570" s="2">
        <v>13.0</v>
      </c>
      <c r="J2570" s="2" t="s">
        <v>6471</v>
      </c>
      <c r="K2570" s="2" t="s">
        <v>7229</v>
      </c>
      <c r="M2570" s="2" t="s">
        <v>7261</v>
      </c>
      <c r="N2570" s="2" t="s">
        <v>7262</v>
      </c>
      <c r="O2570" s="2" t="s">
        <v>7263</v>
      </c>
      <c r="P2570" s="2" t="str">
        <f t="shared" si="19"/>
        <v>fossil_energy; fossil_energy_coal; fossil_energy_natural_gas; hydraulic_fracturing</v>
      </c>
      <c r="Q2570" s="2" t="str">
        <f t="shared" si="16"/>
        <v>Bill Title: FRACKING-EARTHQUAKES, Bill Description: Amends the Hydraulic Fracturing Regulatory Act. Provides that the Department of Natural Resources shall suspend the acceptance or approval of any and all new or modified permits for high volume horizontal fracturing wells and operations, horizontal drilled wells with fracturing operations, and Class II injection wells that are near specified areas. Establishes the Illinois Active Earthquake Zone Investigative Task Force. Provides requirements for the Task Force's investigation and report concerning the effects of hydraulic fracturing, horizontal drilling, and Class II injection wells on seismicity in this State. Effective immediately.. </v>
      </c>
      <c r="S2570" s="2" t="s">
        <v>368</v>
      </c>
    </row>
    <row r="2571" ht="15.75" customHeight="1">
      <c r="A2571" s="2" t="s">
        <v>7227</v>
      </c>
      <c r="B2571" s="2" t="s">
        <v>6623</v>
      </c>
      <c r="C2571" s="2" t="s">
        <v>6467</v>
      </c>
      <c r="D2571" s="2" t="s">
        <v>6468</v>
      </c>
      <c r="E2571" s="2" t="s">
        <v>6469</v>
      </c>
      <c r="F2571" s="2" t="s">
        <v>7264</v>
      </c>
      <c r="G2571" s="2" t="s">
        <v>407</v>
      </c>
      <c r="I2571" s="2">
        <v>13.0</v>
      </c>
      <c r="J2571" s="2" t="s">
        <v>6471</v>
      </c>
      <c r="K2571" s="2" t="s">
        <v>7229</v>
      </c>
      <c r="M2571" s="2" t="s">
        <v>7265</v>
      </c>
      <c r="N2571" s="2" t="s">
        <v>7266</v>
      </c>
      <c r="O2571" s="2" t="s">
        <v>427</v>
      </c>
      <c r="P2571" s="2" t="str">
        <f t="shared" si="19"/>
        <v>fossil_energy; fossil_energy_natural_gas; hydraulic_fracturing</v>
      </c>
      <c r="Q2571" s="2" t="str">
        <f t="shared" si="16"/>
        <v>Bill Title: FRACKING TAX, Bill Description: Amends the Illinois Hydraulic Fracturing Tax Act. Removes a provision that provides for a different tax calculation for the first 24 months of oil and gas production.. </v>
      </c>
      <c r="S2571" s="2" t="s">
        <v>368</v>
      </c>
    </row>
    <row r="2572" ht="15.75" customHeight="1">
      <c r="A2572" s="2" t="s">
        <v>7227</v>
      </c>
      <c r="B2572" s="2" t="s">
        <v>6623</v>
      </c>
      <c r="C2572" s="2" t="s">
        <v>6467</v>
      </c>
      <c r="D2572" s="2" t="s">
        <v>6468</v>
      </c>
      <c r="E2572" s="2" t="s">
        <v>6469</v>
      </c>
      <c r="F2572" s="2" t="s">
        <v>7267</v>
      </c>
      <c r="G2572" s="2" t="s">
        <v>407</v>
      </c>
      <c r="I2572" s="2">
        <v>13.0</v>
      </c>
      <c r="J2572" s="2" t="s">
        <v>6471</v>
      </c>
      <c r="K2572" s="2" t="s">
        <v>7229</v>
      </c>
      <c r="M2572" s="2" t="s">
        <v>7268</v>
      </c>
      <c r="N2572" s="2" t="s">
        <v>7269</v>
      </c>
      <c r="O2572" s="2" t="s">
        <v>427</v>
      </c>
      <c r="P2572" s="2" t="str">
        <f t="shared" si="19"/>
        <v>fossil_energy; fossil_energy_natural_gas; hydraulic_fracturing</v>
      </c>
      <c r="Q2572" s="2" t="str">
        <f t="shared" si="16"/>
        <v>Bill Title: FRACKING-SETBACK ADJUSTMENT, Bill Description: Amends the Hydraulic Fracturing Regulatory Act. Changes the setback requirements throughout the Act. Provides that no compressors, dehydrators, condensate tanks, processing plants or stations, pumping stations, open waste pits, flares or critical oil, liquid natural gas or natural gas infrastructure shall be located closer than 1,500 feet to any residence, habitable structure, dwelling, non-residential place of business, place of assembly or place of worship, edge of the property line from any school, hospital, or licensed nursing home facility, nature preserve, State park, or a site on the Register of Land and Water Reserves. Provides that no Class II injection well for use in disposal of any hydraulic fracturing or fracturing wastewater, flowback, or produced water from any oil, liquid natural gas, or natural gas extraction processes shall be located within 10 miles, as measured by a straight line from the closest edge of the property to the closest edge of the Class II injection well site, of any nuclear power plant, uranium processing facility, high level radioactive waste storage facility, or low level radioactive waste storage facility. Applies all setback requirements to horizontal drilling with fracturing operations in addition to all high volume horizontal hydraulic fracturing operations.. </v>
      </c>
      <c r="S2572" s="2" t="s">
        <v>368</v>
      </c>
    </row>
    <row r="2573" ht="15.75" customHeight="1">
      <c r="A2573" s="2" t="s">
        <v>7227</v>
      </c>
      <c r="B2573" s="2" t="s">
        <v>6623</v>
      </c>
      <c r="C2573" s="2" t="s">
        <v>6467</v>
      </c>
      <c r="D2573" s="2" t="s">
        <v>6468</v>
      </c>
      <c r="E2573" s="2" t="s">
        <v>6469</v>
      </c>
      <c r="F2573" s="2" t="s">
        <v>7270</v>
      </c>
      <c r="G2573" s="2" t="s">
        <v>407</v>
      </c>
      <c r="I2573" s="2">
        <v>13.0</v>
      </c>
      <c r="J2573" s="2" t="s">
        <v>6471</v>
      </c>
      <c r="K2573" s="2" t="s">
        <v>7229</v>
      </c>
      <c r="M2573" s="2" t="s">
        <v>7271</v>
      </c>
      <c r="N2573" s="2" t="s">
        <v>7272</v>
      </c>
      <c r="O2573" s="2" t="s">
        <v>427</v>
      </c>
      <c r="P2573" s="2" t="str">
        <f t="shared" si="19"/>
        <v>fossil_energy; fossil_energy_natural_gas; hydraulic_fracturing</v>
      </c>
      <c r="Q2573" s="2" t="str">
        <f t="shared" si="16"/>
        <v>Bill Title: FRACKING-DEFINITIONS, Bill Description: Amends the Hydraulic Fracturing Regulatory Act. Makes changes to various definitions adding references to "horizontal drilling with fracturing operations". Defines "flowback", "fracturing", "stimulation treatment", and "horizontal drilling". Changes the definition of "high volume horizontal hydraulic fracturing operations".. </v>
      </c>
      <c r="S2573" s="2" t="s">
        <v>368</v>
      </c>
    </row>
    <row r="2574" ht="15.75" customHeight="1">
      <c r="A2574" s="2" t="s">
        <v>7227</v>
      </c>
      <c r="B2574" s="2" t="s">
        <v>6623</v>
      </c>
      <c r="C2574" s="2" t="s">
        <v>6467</v>
      </c>
      <c r="D2574" s="2" t="s">
        <v>6468</v>
      </c>
      <c r="E2574" s="2" t="s">
        <v>6469</v>
      </c>
      <c r="F2574" s="2" t="s">
        <v>7273</v>
      </c>
      <c r="G2574" s="2" t="s">
        <v>407</v>
      </c>
      <c r="I2574" s="2">
        <v>13.0</v>
      </c>
      <c r="J2574" s="2" t="s">
        <v>6471</v>
      </c>
      <c r="K2574" s="2" t="s">
        <v>7229</v>
      </c>
      <c r="M2574" s="2" t="s">
        <v>7238</v>
      </c>
      <c r="N2574" s="2" t="s">
        <v>7274</v>
      </c>
      <c r="O2574" s="2" t="s">
        <v>427</v>
      </c>
      <c r="P2574" s="2" t="str">
        <f t="shared" si="19"/>
        <v>fossil_energy; fossil_energy_natural_gas; hydraulic_fracturing</v>
      </c>
      <c r="Q2574" s="2" t="str">
        <f t="shared" si="16"/>
        <v>Bill Title: MINERAL RIGHTS - OIL AND GAS, Bill Description: Amends the Illinois Oil and Gas Act and the Hydraulic Fracturing Regulatory Act. Requires as part of the permit application for drilling or hydraulic fracturing operations the written consent of each owner of a mineral interest affected by the removal of minerals in the conduct of the proposed operations and each surface owner affected by the removal of minerals in the conduct of the proposed operations, unless he or she is the mineral interest owner and has provided consent as such. Provides that notwithstanding any other provision of statutory or common law, a person shall not drill, conduct hydraulic fracturing operations, or remove minerals as a result of any means regulated by the Acts including, but not limited to, horizontal drilling, without the express, written consent of each owner of a mineral interest affected by the operations or removal of minerals in the conduct of the operations. Provides for enforcement by the Department of Natural Resources with penalties and cessation of operations for violations, and payment of treble the full market value of the mineral resource extracted in violation to the owner of the mineral interest.. </v>
      </c>
      <c r="S2574" s="2" t="s">
        <v>368</v>
      </c>
    </row>
    <row r="2575" ht="15.75" customHeight="1">
      <c r="A2575" s="2" t="s">
        <v>7227</v>
      </c>
      <c r="B2575" s="2" t="s">
        <v>6623</v>
      </c>
      <c r="C2575" s="2" t="s">
        <v>6467</v>
      </c>
      <c r="D2575" s="2" t="s">
        <v>6468</v>
      </c>
      <c r="E2575" s="2" t="s">
        <v>6469</v>
      </c>
      <c r="F2575" s="2" t="s">
        <v>7275</v>
      </c>
      <c r="G2575" s="2" t="s">
        <v>407</v>
      </c>
      <c r="I2575" s="2">
        <v>12.0</v>
      </c>
      <c r="J2575" s="2" t="s">
        <v>6471</v>
      </c>
      <c r="K2575" s="2" t="s">
        <v>7229</v>
      </c>
      <c r="M2575" s="2" t="s">
        <v>7276</v>
      </c>
      <c r="N2575" s="2" t="s">
        <v>7277</v>
      </c>
      <c r="O2575" s="2" t="s">
        <v>427</v>
      </c>
      <c r="P2575" s="2" t="str">
        <f t="shared" si="19"/>
        <v>fossil_energy; fossil_energy_natural_gas; hydraulic_fracturing</v>
      </c>
      <c r="Q2575" s="2" t="str">
        <f t="shared" si="16"/>
        <v>Bill Title: FRACKING-PROPERTY RIGHTS, Bill Description: Amends the Hydraulic Fracturing Regulatory Act. Adds regulation of horizontal drilling with fracturing operations to the Act. Defines "owner of real property" and deletes the definition of "landowner". Requires high volume horizontal hydraulic fracturing operations or horizontal drilling with fracturing operations to obtain the consent of all the owners of real property on which, under which, and through which a vertical or horizontal wellbore will be drilled, except where an interest in a parcel has been divided, in which case consent by those holding more than 50% of that interest shall be sufficient. Requires applications under the Act to submit the proposed subsurface location of any horizontal wellbore, the names and addresses of all owners of the surface under which a horizontal wellbore is planned, the names and addresses of all owners of the surface within 500 feet of an imaginary line on the surface directly over the subsurface trajectory of any horizontal wellbore, and the names and addresses of all owners of right to the subsurface through which a vertical or horizontal wellbore is planned. Adds notice requirements. Provides that when any change is made from the planned course of a horizontal wellbore and the change involves drilling on, under, or through real property that was not identified on the original permit application or for which notice was not given or consent not obtained and shown, the change shall be considered a significant deviation from the terms of the original application and permit approval shall not proceed until notice has been given and consent has been obtained and shown to the Department of Natural Resources' satisfaction. Makes other changes.. </v>
      </c>
      <c r="S2575" s="2" t="s">
        <v>368</v>
      </c>
    </row>
    <row r="2576" ht="15.75" customHeight="1">
      <c r="A2576" s="2" t="s">
        <v>7227</v>
      </c>
      <c r="B2576" s="2" t="s">
        <v>6623</v>
      </c>
      <c r="C2576" s="2" t="s">
        <v>6467</v>
      </c>
      <c r="D2576" s="2" t="s">
        <v>6468</v>
      </c>
      <c r="E2576" s="2" t="s">
        <v>6469</v>
      </c>
      <c r="F2576" s="2" t="s">
        <v>7278</v>
      </c>
      <c r="G2576" s="2" t="s">
        <v>407</v>
      </c>
      <c r="I2576" s="2">
        <v>12.0</v>
      </c>
      <c r="J2576" s="2" t="s">
        <v>6471</v>
      </c>
      <c r="K2576" s="2" t="s">
        <v>7229</v>
      </c>
      <c r="M2576" s="2" t="s">
        <v>7279</v>
      </c>
      <c r="N2576" s="2" t="s">
        <v>7280</v>
      </c>
      <c r="O2576" s="2" t="s">
        <v>427</v>
      </c>
      <c r="P2576" s="2" t="str">
        <f t="shared" si="19"/>
        <v>fossil_energy; fossil_energy_natural_gas; hydraulic_fracturing</v>
      </c>
      <c r="Q2576" s="2" t="str">
        <f t="shared" si="16"/>
        <v>Bill Title: FRACKING-RISK MGMT, Bill Description: Amends the Hydraulic Fracturing Regulatory Act. Establishes insurance requirements for operators when submitting a registration form. Authorizes the Department of Natural Resources to establish separate insurance requirements by rule if necessary. Adds references to "horizontal drilling with fracturing operations". Changes bonding requirements. Authorizes the Department to establish separate bonding requirements by rule.. </v>
      </c>
      <c r="S2576" s="2" t="s">
        <v>368</v>
      </c>
    </row>
    <row r="2577" ht="15.75" customHeight="1">
      <c r="A2577" s="2" t="s">
        <v>7227</v>
      </c>
      <c r="B2577" s="2" t="s">
        <v>6623</v>
      </c>
      <c r="C2577" s="2" t="s">
        <v>6467</v>
      </c>
      <c r="D2577" s="2" t="s">
        <v>6468</v>
      </c>
      <c r="E2577" s="2" t="s">
        <v>6469</v>
      </c>
      <c r="F2577" s="2" t="s">
        <v>7281</v>
      </c>
      <c r="G2577" s="2" t="s">
        <v>407</v>
      </c>
      <c r="I2577" s="2">
        <v>12.0</v>
      </c>
      <c r="J2577" s="2" t="s">
        <v>6471</v>
      </c>
      <c r="K2577" s="2" t="s">
        <v>7229</v>
      </c>
      <c r="M2577" s="2" t="s">
        <v>7282</v>
      </c>
      <c r="N2577" s="2" t="s">
        <v>7283</v>
      </c>
      <c r="O2577" s="2" t="s">
        <v>427</v>
      </c>
      <c r="P2577" s="2" t="str">
        <f t="shared" si="19"/>
        <v>fossil_energy; fossil_energy_natural_gas; hydraulic_fracturing</v>
      </c>
      <c r="Q2577" s="2" t="str">
        <f t="shared" si="16"/>
        <v>Bill Title: FRACKING-BAN TASK FORCE, Bill Description: Amends the Hydraulic Fracturing Regulatory Act. Provides that no person shall conduct horizontal drilling with fracturing operations or high volume horizontal hydraulic fracturing operations in this State. Provides that the ban on any and all horizontal drilling with fracturing operations and high volume horizontal hydraulic fracturing operations in this State shall continue until the General Assembly determines that horizontal drilling with fracturing operations and high volume horizontal hydraulic fracturing operations can be allowed to occur in this State in a manner that is consistent with Article XI, Sections 1 and 2 of the Illinois Constitution. Changes the name of the Task Force on Hydraulic Fracturing Regulation to "the Task Force on Fracturing Regulation". Adds members to the task force. Creates additional responsibilities for the task force.. </v>
      </c>
      <c r="S2577" s="2" t="s">
        <v>368</v>
      </c>
    </row>
    <row r="2578" ht="15.75" customHeight="1">
      <c r="A2578" s="2" t="s">
        <v>7227</v>
      </c>
      <c r="B2578" s="2" t="s">
        <v>6623</v>
      </c>
      <c r="C2578" s="2" t="s">
        <v>6467</v>
      </c>
      <c r="D2578" s="2" t="s">
        <v>6468</v>
      </c>
      <c r="E2578" s="2" t="s">
        <v>6469</v>
      </c>
      <c r="F2578" s="2" t="s">
        <v>7284</v>
      </c>
      <c r="G2578" s="2" t="s">
        <v>407</v>
      </c>
      <c r="I2578" s="2">
        <v>11.0</v>
      </c>
      <c r="J2578" s="2" t="s">
        <v>6471</v>
      </c>
      <c r="K2578" s="2" t="s">
        <v>7229</v>
      </c>
      <c r="M2578" s="2" t="s">
        <v>7285</v>
      </c>
      <c r="N2578" s="2" t="s">
        <v>7286</v>
      </c>
      <c r="O2578" s="2" t="s">
        <v>427</v>
      </c>
      <c r="P2578" s="2" t="str">
        <f t="shared" si="19"/>
        <v>fossil_energy; fossil_energy_natural_gas; hydraulic_fracturing</v>
      </c>
      <c r="Q2578" s="2" t="str">
        <f t="shared" si="16"/>
        <v>Bill Title: FRACKING-CHEMICAL DISCLOSURE, Bill Description: Amends the Hydraulic Fracturing Regulatory Act. Adds references to "horizontal drilling with fracturing operations" alongside "high volume horizontal hydraulic fracturing". Makes changes in required information included in applications for permits. Provides that the chemical disclosure information required by the Act shall be submitted at the time of permit application. Provides that the Department of Natural Resources shall add the updated contents of the fluid used in any and all well treatments to the public chemical disclose lists and to the medical and emergency use chemical disclosure lists for the respective wells no later than 24 hours from the time of receiving the updated information. Provides that the provision protecting trade secrets concerning chemical disclosure under the Act shall not apply to the requests for information from the medical and emergency health care community.. </v>
      </c>
      <c r="S2578" s="2" t="s">
        <v>368</v>
      </c>
    </row>
    <row r="2579" ht="15.75" customHeight="1">
      <c r="A2579" s="2" t="s">
        <v>7227</v>
      </c>
      <c r="B2579" s="2" t="s">
        <v>6623</v>
      </c>
      <c r="C2579" s="2" t="s">
        <v>6467</v>
      </c>
      <c r="D2579" s="2" t="s">
        <v>6468</v>
      </c>
      <c r="E2579" s="2" t="s">
        <v>6469</v>
      </c>
      <c r="F2579" s="2" t="s">
        <v>7287</v>
      </c>
      <c r="G2579" s="2" t="s">
        <v>407</v>
      </c>
      <c r="I2579" s="2">
        <v>11.0</v>
      </c>
      <c r="J2579" s="2" t="s">
        <v>6471</v>
      </c>
      <c r="K2579" s="2" t="s">
        <v>7229</v>
      </c>
      <c r="M2579" s="2" t="s">
        <v>7288</v>
      </c>
      <c r="N2579" s="2" t="s">
        <v>7289</v>
      </c>
      <c r="O2579" s="2" t="s">
        <v>427</v>
      </c>
      <c r="P2579" s="2" t="str">
        <f t="shared" si="19"/>
        <v>fossil_energy; fossil_energy_natural_gas; hydraulic_fracturing</v>
      </c>
      <c r="Q2579" s="2" t="str">
        <f t="shared" si="16"/>
        <v>Bill Title: FRACKING-FLOODPLAIN TASK FORCE, Bill Description: Amends the Hydraulic Fracturing Regulatory Act. Provides that on the effective date of the amendatory Act, the Department shall suspend accepting and approving any and all new permits for high volume horizontal fracturing wells and operations, horizontal drilling with fracturing operations, and Class II injection wells located in any of the 100-year floodplains in this State. Creates the Floodplain Investigative Task Force to investigate any and all adverse environmental and public health effects of the flooding in Colorado in 2013 and produce a fully-researched report. Sets forth provisions concerning the contents of the report, including recommendations to the General Assembly and the Governor for legislation to protect the public health and the environment from flood-related emergencies, blowouts, spillage, leakage, and damages associated with oil and natural gas wells, drilling operations, Class II injection wells, waste and wastewater containments, pipelines, infrastructure, chemicals, proppants, and byproducts. Sets forth Task Force membership. Requires the Task Force to submit its report to the General Assembly, the Governor, the Task Force on Hydraulic Fracturing Regulation, the Illinois State Water Survey, the Illinois Emergency Management Agency, the Department of Natural Resources, the Groundwater Advisory Council, the Illinois Association for Floodplain and Stormwater Management, and the Department of Public Health. Requires the Task Force to submit its report on or before July 1, 2015 and dissolves the Task Force on July 31, 2015. Repeals these provisions on August 1, 2015.. </v>
      </c>
    </row>
    <row r="2580" ht="15.75" customHeight="1">
      <c r="A2580" s="2" t="s">
        <v>7227</v>
      </c>
      <c r="B2580" s="2" t="s">
        <v>6623</v>
      </c>
      <c r="C2580" s="2" t="s">
        <v>6467</v>
      </c>
      <c r="D2580" s="2" t="s">
        <v>6468</v>
      </c>
      <c r="E2580" s="2" t="s">
        <v>6469</v>
      </c>
      <c r="F2580" s="2" t="s">
        <v>7290</v>
      </c>
      <c r="G2580" s="2" t="s">
        <v>407</v>
      </c>
      <c r="I2580" s="2">
        <v>9.0</v>
      </c>
      <c r="J2580" s="2" t="s">
        <v>6471</v>
      </c>
      <c r="K2580" s="2" t="s">
        <v>7229</v>
      </c>
      <c r="M2580" s="2" t="s">
        <v>7244</v>
      </c>
      <c r="N2580" s="2" t="s">
        <v>7291</v>
      </c>
      <c r="O2580" s="2" t="s">
        <v>366</v>
      </c>
      <c r="P2580" s="2" t="str">
        <f t="shared" si="19"/>
        <v>fossil_energy; hydraulic_fracturing</v>
      </c>
      <c r="Q2580" s="2" t="str">
        <f t="shared" si="16"/>
        <v>Bill Title: HYDRAULIC FRACTURING-PROHIBIT, Bill Description: Creates the Hydraulic Fracturing Prohibition Act. Provides that no person shall conduct high-volume horizontal hydraulic fracturing operations in Illinois. Amends the State Finance Act. Repeals a provision creating the Oil and Gas Resource Management Fund. Repeals the Illinois Hydraulic Fracturing Tax Act and the Hydraulic Fracturing Regulatory Act. Effective immediately.. </v>
      </c>
      <c r="S2580" s="2" t="s">
        <v>368</v>
      </c>
    </row>
    <row r="2581" ht="15.75" customHeight="1">
      <c r="A2581" s="2" t="s">
        <v>7227</v>
      </c>
      <c r="B2581" s="2" t="s">
        <v>6623</v>
      </c>
      <c r="C2581" s="2" t="s">
        <v>6467</v>
      </c>
      <c r="D2581" s="2" t="s">
        <v>6468</v>
      </c>
      <c r="E2581" s="2" t="s">
        <v>6469</v>
      </c>
      <c r="F2581" s="2" t="s">
        <v>7292</v>
      </c>
      <c r="G2581" s="2" t="s">
        <v>407</v>
      </c>
      <c r="I2581" s="2">
        <v>6.0</v>
      </c>
      <c r="J2581" s="2" t="s">
        <v>6471</v>
      </c>
      <c r="K2581" s="2" t="s">
        <v>7229</v>
      </c>
      <c r="M2581" s="2" t="s">
        <v>7293</v>
      </c>
      <c r="N2581" s="2" t="s">
        <v>7294</v>
      </c>
      <c r="O2581" s="2" t="s">
        <v>5461</v>
      </c>
      <c r="P2581" s="2" t="str">
        <f t="shared" si="19"/>
        <v>climate_change; climate_change_adaptation_and_environment; climate_change_emissions_reduction</v>
      </c>
      <c r="Q2581" s="2" t="str">
        <f t="shared" si="16"/>
        <v>Bill Title: CLIMATE REPORT - ACKNOWLEDGE, Bill Description: Urges President Trump to acknowledge the conclusions found in the National Climate Assessment Report and to immediately begin taking action to curb greenhouse gas emissions.. </v>
      </c>
    </row>
    <row r="2582" ht="15.75" customHeight="1">
      <c r="A2582" s="2" t="s">
        <v>7227</v>
      </c>
      <c r="B2582" s="2" t="s">
        <v>6623</v>
      </c>
      <c r="C2582" s="2" t="s">
        <v>6467</v>
      </c>
      <c r="D2582" s="2" t="s">
        <v>6468</v>
      </c>
      <c r="E2582" s="2" t="s">
        <v>6469</v>
      </c>
      <c r="F2582" s="2" t="s">
        <v>7295</v>
      </c>
      <c r="G2582" s="2" t="s">
        <v>407</v>
      </c>
      <c r="I2582" s="2">
        <v>4.0</v>
      </c>
      <c r="J2582" s="2" t="s">
        <v>6471</v>
      </c>
      <c r="K2582" s="2" t="s">
        <v>7229</v>
      </c>
      <c r="M2582" s="2" t="s">
        <v>7296</v>
      </c>
      <c r="N2582" s="2" t="s">
        <v>7297</v>
      </c>
      <c r="O2582" s="2" t="s">
        <v>72</v>
      </c>
      <c r="P2582" s="2" t="str">
        <f t="shared" si="19"/>
        <v>climate_change; climate_change_emissions_reduction</v>
      </c>
      <c r="Q2582" s="2" t="str">
        <f t="shared" si="16"/>
        <v>Bill Title: ENVIRONMENTAL JUSTICE POLICY, Bill Description: States the belief that no community is to be left behind, and that any climate policy language must address environmental injustice by prioritizing climate solutions and other policies that are aimed at reducing pollution in these communities at the scale needed to significantly improve their public health and quality of life.. </v>
      </c>
    </row>
    <row r="2583" ht="15.75" customHeight="1">
      <c r="A2583" s="2" t="s">
        <v>7298</v>
      </c>
      <c r="B2583" s="2" t="s">
        <v>6466</v>
      </c>
      <c r="C2583" s="2" t="s">
        <v>6467</v>
      </c>
      <c r="D2583" s="2" t="s">
        <v>6468</v>
      </c>
      <c r="E2583" s="2" t="s">
        <v>6469</v>
      </c>
      <c r="F2583" s="2" t="s">
        <v>7299</v>
      </c>
      <c r="G2583" s="2" t="s">
        <v>407</v>
      </c>
      <c r="I2583" s="2">
        <v>47.0</v>
      </c>
      <c r="J2583" s="2" t="s">
        <v>6471</v>
      </c>
      <c r="K2583" s="2" t="s">
        <v>7300</v>
      </c>
      <c r="M2583" s="2" t="s">
        <v>6483</v>
      </c>
      <c r="N2583" s="2" t="s">
        <v>6484</v>
      </c>
      <c r="P2583" s="2" t="str">
        <f t="shared" si="19"/>
        <v/>
      </c>
      <c r="Q2583" s="2" t="str">
        <f t="shared" si="16"/>
        <v>Bill Title: SOLID WASTE HAULING PROGRAM, Bill Description: Creates the Illinois Solid Waste Hauling and Recycling Program Act. Provides that any person who engages in the business of collecting or hauling garbage, municipal waste, recyclable material, landscape waste, brush, or other refuse operating in specified counties or municipalities shall offer the collection of recyclable materials from any commercial business, commercial property, or institutional facility. Provides that recyclable materials collected by a hauler within a county shall not be deposited into a landfill or incinerator unless all reasonable efforts have been made by the hauler to sell those recyclable materials to a processor or end user. Provides that counties and municipalities may require haulers operating within their boundaries to obtain license decals. Requires recycling centers or recycling center operators to report to the Illinois Environmental Protection Agency. Provides that the new requirements apply only to contracts for collecting or hauling of garbage, municipal waste, recyclable material, landscape waste, brush, or other refuse entered into, renewed, or extended on or after the effective date of the Act. Provides that a home rule unit may not regulate haulers in a manner less restrictive than the regulation of haulers under the Act. Amends the Illinois Municipal Code. Provides that the contract provisions of the Act are subject to the provisions of the Illinois Solid Waste Hauling and Recycling Program Act, and apply only to contracts or franchises regulated by the Illinois Solid Waste Hauling and Recycling Program Act awarded prior to the effective date, provided that the contract is not modified to cover additional categories of refuse, waste, or material. Amends the Solid Waste Planning and Recycling Act. Provides that the Act is subject to the provisions of the Illinois Solid Waste Hauling and Recycling Program Act. Effective immediately.. </v>
      </c>
    </row>
    <row r="2584" ht="15.75" customHeight="1">
      <c r="A2584" s="2" t="s">
        <v>7298</v>
      </c>
      <c r="B2584" s="2" t="s">
        <v>6466</v>
      </c>
      <c r="C2584" s="2" t="s">
        <v>6467</v>
      </c>
      <c r="D2584" s="2" t="s">
        <v>6468</v>
      </c>
      <c r="E2584" s="2" t="s">
        <v>6469</v>
      </c>
      <c r="F2584" s="2" t="s">
        <v>7301</v>
      </c>
      <c r="G2584" s="2" t="s">
        <v>407</v>
      </c>
      <c r="I2584" s="2">
        <v>42.0</v>
      </c>
      <c r="J2584" s="2" t="s">
        <v>6471</v>
      </c>
      <c r="K2584" s="2" t="s">
        <v>7300</v>
      </c>
      <c r="M2584" s="2" t="s">
        <v>6483</v>
      </c>
      <c r="N2584" s="2" t="s">
        <v>6484</v>
      </c>
      <c r="P2584" s="2" t="str">
        <f t="shared" si="19"/>
        <v/>
      </c>
      <c r="Q2584" s="2" t="str">
        <f t="shared" si="16"/>
        <v>Bill Title: SOLID WASTE HAULING PROGRAM, Bill Description: Creates the Illinois Solid Waste Hauling and Recycling Program Act. Provides that any person who engages in the business of collecting or hauling garbage, municipal waste, recyclable material, landscape waste, brush, or other refuse operating in specified counties or municipalities shall offer the collection of recyclable materials from any commercial business, commercial property, or institutional facility. Provides that recyclable materials collected by a hauler within a county shall not be deposited into a landfill or incinerator unless all reasonable efforts have been made by the hauler to sell those recyclable materials to a processor or end user. Provides that counties and municipalities may require haulers operating within their boundaries to obtain license decals. Requires recycling centers or recycling center operators to report to the Illinois Environmental Protection Agency. Provides that the new requirements apply only to contracts for collecting or hauling of garbage, municipal waste, recyclable material, landscape waste, brush, or other refuse entered into, renewed, or extended on or after the effective date of the Act. Provides that a home rule unit may not regulate haulers in a manner less restrictive than the regulation of haulers under the Act. Amends the Illinois Municipal Code. Provides that the contract provisions of the Act are subject to the provisions of the Illinois Solid Waste Hauling and Recycling Program Act, and apply only to contracts or franchises regulated by the Illinois Solid Waste Hauling and Recycling Program Act awarded prior to the effective date, provided that the contract is not modified to cover additional categories of refuse, waste, or material. Amends the Solid Waste Planning and Recycling Act. Provides that the Act is subject to the provisions of the Illinois Solid Waste Hauling and Recycling Program Act. Effective immediately.. </v>
      </c>
    </row>
    <row r="2585" ht="15.75" customHeight="1">
      <c r="A2585" s="2" t="s">
        <v>7298</v>
      </c>
      <c r="B2585" s="2" t="s">
        <v>6466</v>
      </c>
      <c r="C2585" s="2" t="s">
        <v>6467</v>
      </c>
      <c r="D2585" s="2" t="s">
        <v>6468</v>
      </c>
      <c r="E2585" s="2" t="s">
        <v>6469</v>
      </c>
      <c r="F2585" s="2" t="s">
        <v>7302</v>
      </c>
      <c r="G2585" s="2" t="s">
        <v>407</v>
      </c>
      <c r="I2585" s="2">
        <v>19.0</v>
      </c>
      <c r="J2585" s="2" t="s">
        <v>6471</v>
      </c>
      <c r="K2585" s="2" t="s">
        <v>7300</v>
      </c>
      <c r="M2585" s="2" t="s">
        <v>7303</v>
      </c>
      <c r="N2585" s="2" t="s">
        <v>7304</v>
      </c>
      <c r="O2585" s="2" t="s">
        <v>35</v>
      </c>
      <c r="P2585" s="2" t="str">
        <f t="shared" si="19"/>
        <v>renewable_energy</v>
      </c>
      <c r="Q2585" s="2" t="str">
        <f t="shared" si="16"/>
        <v>Bill Title: MUNI CD-RESTRICTIVE ZONING, Bill Description: Amends the Zoning Division of the Illinois Municipal Code. Provides that a property owner, or a developer or contractor having the written permission of the property owner, shall not have any approvals under the Zoning Division denied because of a law or ordinance enacted or adopted after the date on which the property owner, developer, or contractor: (1) participated in a concept meeting for construction with representatives from a municipality regarding the subject property; (2) filed a building permit application with a municipality for the subject property; (3) presented a proposed development plan to a city council for the subject property; (4) substantially invested resources in the preparation of building plans, concept drawings, or securing building contracts for a preceding period of one year for the subject property; or (5) otherwise gave sufficient notice of an intent to develop to the pertinent regulatory authorities for the subject property. Allows suit against the State or a unit of local government that seeks to enforce or impose a more restrictive law, regulation, ordinance, or resolution against the property owner, developer, or contractor and allows for a $5,000 civil penalty and other damages if the property owner's, developer's, or contractor's claim is successful. Limits home rule powers.. </v>
      </c>
    </row>
    <row r="2586" ht="15.75" customHeight="1">
      <c r="A2586" s="2" t="s">
        <v>7298</v>
      </c>
      <c r="B2586" s="2" t="s">
        <v>6466</v>
      </c>
      <c r="C2586" s="2" t="s">
        <v>6467</v>
      </c>
      <c r="D2586" s="2" t="s">
        <v>6468</v>
      </c>
      <c r="E2586" s="2" t="s">
        <v>6469</v>
      </c>
      <c r="F2586" s="2" t="s">
        <v>7305</v>
      </c>
      <c r="G2586" s="2" t="s">
        <v>407</v>
      </c>
      <c r="I2586" s="2">
        <v>16.0</v>
      </c>
      <c r="J2586" s="2" t="s">
        <v>6471</v>
      </c>
      <c r="K2586" s="2" t="s">
        <v>7300</v>
      </c>
      <c r="M2586" s="2" t="s">
        <v>7306</v>
      </c>
      <c r="N2586" s="2" t="s">
        <v>7307</v>
      </c>
      <c r="P2586" s="2" t="str">
        <f t="shared" si="19"/>
        <v/>
      </c>
      <c r="Q2586" s="2" t="str">
        <f t="shared" si="16"/>
        <v>Bill Title: EPA-LEAD-ACID BATTERIES, Bill Description: Amends the Environmental Protection Act to prohibit lead-acid battery retailers from disposing of lead-acid batteries by delivery to a collection or recycling facility, unless that collection or recycling facility accepts lead-acid batteries. Prohibits the knowing mixing of lead-acid batteries with material intended for collection as a recyclable material by a hauler, and the knowing placement of a lead-acid battery into a container intended for collection and processing at a recycling center. Defines "rechargeable battery". Prohibits any person from knowingly disposing of a rechargeable battery, either as municipal waste or as a recyclable material. Denies home rule units from regulating the collection or disposal of rechargeable batteries. Requires the Agency to provide educational information regarding rechargeable batteries on its website. Requires the Agency to encourage the waste industry, recyclers, haulers, local governments, and other stakeholders to collaborate on educating the public regarding the collection and recycling of rechargeable batteries. Effective immediately.. </v>
      </c>
    </row>
    <row r="2587" ht="15.75" customHeight="1">
      <c r="A2587" s="2" t="s">
        <v>7298</v>
      </c>
      <c r="B2587" s="2" t="s">
        <v>6466</v>
      </c>
      <c r="C2587" s="2" t="s">
        <v>6467</v>
      </c>
      <c r="D2587" s="2" t="s">
        <v>6468</v>
      </c>
      <c r="E2587" s="2" t="s">
        <v>6469</v>
      </c>
      <c r="F2587" s="2" t="s">
        <v>7308</v>
      </c>
      <c r="G2587" s="2" t="s">
        <v>407</v>
      </c>
      <c r="I2587" s="2">
        <v>12.0</v>
      </c>
      <c r="J2587" s="2" t="s">
        <v>6471</v>
      </c>
      <c r="K2587" s="2" t="s">
        <v>7300</v>
      </c>
      <c r="M2587" s="2" t="s">
        <v>7309</v>
      </c>
      <c r="N2587" s="2" t="s">
        <v>7310</v>
      </c>
      <c r="O2587" s="2" t="s">
        <v>704</v>
      </c>
      <c r="P2587" s="2" t="str">
        <f t="shared" si="19"/>
        <v>fossil_energy</v>
      </c>
      <c r="Q2587" s="2" t="str">
        <f t="shared" si="16"/>
        <v>Bill Title: PROP TX-POLLUTION CONTROL, Bill Description: Amends the Property Tax Code. Provides that property that is (i) located within a county of less than 1,000,000 inhabitants and (ii) used for a petroleum refinery may be the subject of a real property tax assessment settlement agreement if litigation is or was pending as to its assessed valuation as of January 1, 2003 or thereafter. Provides that wind turbines and ethanol producing facilities shall not be considered pollution control facilities. Makes changes concerning the valuation of pollution control facilities. Provides that the effective date of a certificate for designation as a pollution control facility shall be January 1 of the year in which the certificate is issued (instead of the date of application for the certificate or the date of the construction of the facility, whichever is later).. </v>
      </c>
      <c r="S2587" s="2" t="s">
        <v>172</v>
      </c>
    </row>
    <row r="2588" ht="15.75" customHeight="1">
      <c r="A2588" s="2" t="s">
        <v>7311</v>
      </c>
      <c r="B2588" s="2" t="s">
        <v>6623</v>
      </c>
      <c r="C2588" s="2" t="s">
        <v>6467</v>
      </c>
      <c r="D2588" s="2" t="s">
        <v>6468</v>
      </c>
      <c r="E2588" s="2" t="s">
        <v>6469</v>
      </c>
      <c r="F2588" s="2" t="s">
        <v>7312</v>
      </c>
      <c r="G2588" s="2" t="s">
        <v>407</v>
      </c>
      <c r="I2588" s="2">
        <v>34.0</v>
      </c>
      <c r="J2588" s="2" t="s">
        <v>6471</v>
      </c>
      <c r="K2588" s="2" t="s">
        <v>7313</v>
      </c>
      <c r="M2588" s="2" t="s">
        <v>7314</v>
      </c>
      <c r="N2588" s="2" t="s">
        <v>7315</v>
      </c>
      <c r="O2588" s="2" t="s">
        <v>72</v>
      </c>
      <c r="P2588" s="2" t="str">
        <f t="shared" si="19"/>
        <v>climate_change; climate_change_emissions_reduction</v>
      </c>
      <c r="Q2588" s="2" t="str">
        <f t="shared" si="16"/>
        <v>Bill Title: GREENHOUSE GAS-CAP, Bill Description: Creates the Climate Change and Emissions Management Act. Provides that, beginning in calendar year 2016, a facility that has direct greenhouse gas emissions totalling 1,000,000 metric tons or more shall reduce its greenhouse gas emission by a specified amount. Provides that the reduction may be accomplished by applying emission offsets and emission performance credits to the facility's total annual greenhouse gas emissions or by making payments to the Climate Change and Emissions Management Fund. Creates the Climate Change and Emissions Management Fund. Contains provisions concerning reports, records, penalties, and rulemaking. Effective immediately.. </v>
      </c>
      <c r="S2588" s="2" t="s">
        <v>172</v>
      </c>
    </row>
    <row r="2589" ht="15.75" customHeight="1">
      <c r="A2589" s="2" t="s">
        <v>7311</v>
      </c>
      <c r="B2589" s="2" t="s">
        <v>6623</v>
      </c>
      <c r="C2589" s="2" t="s">
        <v>6467</v>
      </c>
      <c r="D2589" s="2" t="s">
        <v>6468</v>
      </c>
      <c r="E2589" s="2" t="s">
        <v>6469</v>
      </c>
      <c r="F2589" s="2" t="s">
        <v>7316</v>
      </c>
      <c r="G2589" s="2" t="s">
        <v>407</v>
      </c>
      <c r="I2589" s="2">
        <v>32.0</v>
      </c>
      <c r="J2589" s="2" t="s">
        <v>6471</v>
      </c>
      <c r="K2589" s="2" t="s">
        <v>7313</v>
      </c>
      <c r="M2589" s="2" t="s">
        <v>7317</v>
      </c>
      <c r="N2589" s="2" t="s">
        <v>7318</v>
      </c>
      <c r="O2589" s="2" t="s">
        <v>23</v>
      </c>
      <c r="P2589" s="2" t="str">
        <f t="shared" si="19"/>
        <v>fossil_energy; fossil_energy_natural_gas</v>
      </c>
      <c r="Q2589" s="2" t="str">
        <f t="shared" si="16"/>
        <v>Bill Title: HYDRAULIC FRACTURING BAN, Bill Description: Amends the Illinois Oil and Gas Act. Provides that no person shall conduct high volume horizontal hydraulic fracturing operations without express legislative authorization, which shall not be granted until after receipt of the findings and recommendations of the Hydraulic Fracturing Task Force. Creates the Hydraulic Fracturing Task Force. Provides that the purpose of the Task Force is to conduct a thorough review of the regulation of hydraulic fracturing operations in Illinois and to gather information, review, evaluate, and make recommendations regarding the regulation of hydraulic fracturing operations in Illinois. Sets forth the membership of the task force. Provides that the Task Force shall provide its findings and recommendations to the General Assembly within 2 years after the effective date of the amendatory Act. Repeals the provisions creating the Task Force on July 1, 2016. Effective immediately.. </v>
      </c>
      <c r="S2589" s="2" t="s">
        <v>368</v>
      </c>
    </row>
    <row r="2590" ht="15.75" customHeight="1">
      <c r="A2590" s="2" t="s">
        <v>7311</v>
      </c>
      <c r="B2590" s="2" t="s">
        <v>6623</v>
      </c>
      <c r="C2590" s="2" t="s">
        <v>6467</v>
      </c>
      <c r="D2590" s="2" t="s">
        <v>6468</v>
      </c>
      <c r="E2590" s="2" t="s">
        <v>6469</v>
      </c>
      <c r="F2590" s="2" t="s">
        <v>7319</v>
      </c>
      <c r="G2590" s="2" t="s">
        <v>407</v>
      </c>
      <c r="I2590" s="2">
        <v>31.0</v>
      </c>
      <c r="J2590" s="2" t="s">
        <v>6471</v>
      </c>
      <c r="K2590" s="2" t="s">
        <v>7313</v>
      </c>
      <c r="M2590" s="2" t="s">
        <v>7320</v>
      </c>
      <c r="N2590" s="2" t="s">
        <v>7321</v>
      </c>
      <c r="O2590" s="2" t="s">
        <v>92</v>
      </c>
      <c r="P2590" s="2" t="str">
        <f t="shared" si="19"/>
        <v>transportation</v>
      </c>
      <c r="Q2590" s="2" t="str">
        <f t="shared" si="16"/>
        <v>Bill Title: VEH CD-OVERDIMENSION PERMITS, Bill Description: Amends the Illinois Vehicle Code. Provides that the Department of Transportation may issue a special permit authorizing an applicant to operate or move a vehicle or combination of vehicles of a size or weight of vehicle or load exceeding the maximum specified by the Code or otherwise not in conformity with the Code upon any State or local highway. Deletes language providing that local authorities may issue a special permit authorizing an applicant to operate or move a vehicle or combination of vehicles of a size or weight of vehicle or load exceeding the maximum specified by the Code or otherwise not in conformity with the Code upon local highways under their jurisdiction. Makes conforming changes. Effective January 1, 2026.. </v>
      </c>
    </row>
    <row r="2591" ht="15.75" customHeight="1">
      <c r="A2591" s="2" t="s">
        <v>7311</v>
      </c>
      <c r="B2591" s="2" t="s">
        <v>6623</v>
      </c>
      <c r="C2591" s="2" t="s">
        <v>6467</v>
      </c>
      <c r="D2591" s="2" t="s">
        <v>6468</v>
      </c>
      <c r="E2591" s="2" t="s">
        <v>6469</v>
      </c>
      <c r="F2591" s="2" t="s">
        <v>7322</v>
      </c>
      <c r="G2591" s="2" t="s">
        <v>407</v>
      </c>
      <c r="I2591" s="2">
        <v>23.0</v>
      </c>
      <c r="J2591" s="2" t="s">
        <v>6471</v>
      </c>
      <c r="K2591" s="2" t="s">
        <v>7313</v>
      </c>
      <c r="M2591" s="2" t="s">
        <v>7317</v>
      </c>
      <c r="N2591" s="2" t="s">
        <v>7318</v>
      </c>
      <c r="O2591" s="2" t="s">
        <v>23</v>
      </c>
      <c r="P2591" s="2" t="str">
        <f t="shared" si="19"/>
        <v>fossil_energy; fossil_energy_natural_gas</v>
      </c>
      <c r="Q2591" s="2" t="str">
        <f t="shared" si="16"/>
        <v>Bill Title: HYDRAULIC FRACTURING BAN, Bill Description: Amends the Illinois Oil and Gas Act. Provides that no person shall conduct high volume horizontal hydraulic fracturing operations without express legislative authorization, which shall not be granted until after receipt of the findings and recommendations of the Hydraulic Fracturing Task Force. Creates the Hydraulic Fracturing Task Force. Provides that the purpose of the Task Force is to conduct a thorough review of the regulation of hydraulic fracturing operations in Illinois and to gather information, review, evaluate, and make recommendations regarding the regulation of hydraulic fracturing operations in Illinois. Sets forth the membership of the task force. Provides that the Task Force shall provide its findings and recommendations to the General Assembly within 2 years after the effective date of the amendatory Act. Repeals the provisions creating the Task Force on July 1, 2016. Effective immediately.. </v>
      </c>
      <c r="S2591" s="2" t="s">
        <v>368</v>
      </c>
    </row>
    <row r="2592" ht="15.75" customHeight="1">
      <c r="A2592" s="2" t="s">
        <v>7311</v>
      </c>
      <c r="B2592" s="2" t="s">
        <v>6623</v>
      </c>
      <c r="C2592" s="2" t="s">
        <v>6467</v>
      </c>
      <c r="D2592" s="2" t="s">
        <v>6468</v>
      </c>
      <c r="E2592" s="2" t="s">
        <v>6469</v>
      </c>
      <c r="F2592" s="2" t="s">
        <v>7323</v>
      </c>
      <c r="G2592" s="2" t="s">
        <v>407</v>
      </c>
      <c r="I2592" s="2">
        <v>23.0</v>
      </c>
      <c r="J2592" s="2" t="s">
        <v>6471</v>
      </c>
      <c r="K2592" s="2" t="s">
        <v>7313</v>
      </c>
      <c r="M2592" s="2" t="s">
        <v>7022</v>
      </c>
      <c r="N2592" s="2" t="s">
        <v>7023</v>
      </c>
      <c r="O2592" s="2" t="s">
        <v>427</v>
      </c>
      <c r="P2592" s="2" t="str">
        <f t="shared" si="19"/>
        <v>fossil_energy; fossil_energy_natural_gas; hydraulic_fracturing</v>
      </c>
      <c r="Q2592" s="2" t="str">
        <f t="shared" si="16"/>
        <v>Bill Title: HYDRAULIC FRACTURING REG ACT, Bill Description: Creates the Illinois Hydraulic Fracturing Regulatory Act. Prohibits high volume horizontal hydraulic fracturing operations performed without a permit. Regulates where high volume horizontal hydraulic fracturing operations are proposed, planned, or occurring may be located. Provides requirements for permit applications, modification, suspension, and revocation of permits, insurance, well construction and drilling, disclosures, water quality monitoring, investigation and enforcement, violations and penalties, and administrative review. Authorizes the Department of Natural Resources to adopt rules as may be necessary to accomplish the purposes of this Act. Amends the State Finance Act. Creates the Mines and Minerals Regulatory Fund. Effective immediately.. </v>
      </c>
      <c r="S2592" s="2" t="s">
        <v>368</v>
      </c>
    </row>
    <row r="2593" ht="15.75" customHeight="1">
      <c r="A2593" s="2" t="s">
        <v>7311</v>
      </c>
      <c r="B2593" s="2" t="s">
        <v>6623</v>
      </c>
      <c r="C2593" s="2" t="s">
        <v>6467</v>
      </c>
      <c r="D2593" s="2" t="s">
        <v>6468</v>
      </c>
      <c r="E2593" s="2" t="s">
        <v>6469</v>
      </c>
      <c r="F2593" s="2" t="s">
        <v>7324</v>
      </c>
      <c r="G2593" s="2" t="s">
        <v>407</v>
      </c>
      <c r="I2593" s="2">
        <v>17.0</v>
      </c>
      <c r="J2593" s="2" t="s">
        <v>6471</v>
      </c>
      <c r="K2593" s="2" t="s">
        <v>7313</v>
      </c>
      <c r="M2593" s="2" t="s">
        <v>7325</v>
      </c>
      <c r="N2593" s="2" t="s">
        <v>7326</v>
      </c>
      <c r="O2593" s="2" t="s">
        <v>72</v>
      </c>
      <c r="P2593" s="2" t="str">
        <f t="shared" si="19"/>
        <v>climate_change; climate_change_emissions_reduction</v>
      </c>
      <c r="Q2593" s="2" t="str">
        <f t="shared" si="16"/>
        <v>Bill Title: COAL AND COKE REGULATION, Bill Description: Amends the Environmental Protection Act. Creates a new Title in the Act concerning the regulation of coal and coke storage, processing, and transloading. Provides for minimum setbacks for coal and coke facilities, sets limits for quantities of fugitive dust permitted from facilities, establishes specified requirements for storage of coal and coke products, requires permits for construction and operation of facilities, regulates the loading and unloading, paving, and cleaning of facilities. Requires monitoring and testing, record keeping, and reporting to the Illinois Environmental Protection Agency. Effective immediately.. </v>
      </c>
      <c r="S2593" s="2" t="s">
        <v>25</v>
      </c>
    </row>
    <row r="2594" ht="15.75" customHeight="1">
      <c r="A2594" s="2" t="s">
        <v>7311</v>
      </c>
      <c r="B2594" s="2" t="s">
        <v>6623</v>
      </c>
      <c r="C2594" s="2" t="s">
        <v>6467</v>
      </c>
      <c r="D2594" s="2" t="s">
        <v>6468</v>
      </c>
      <c r="E2594" s="2" t="s">
        <v>6469</v>
      </c>
      <c r="F2594" s="2" t="s">
        <v>7327</v>
      </c>
      <c r="G2594" s="2" t="s">
        <v>407</v>
      </c>
      <c r="I2594" s="2">
        <v>16.0</v>
      </c>
      <c r="J2594" s="2" t="s">
        <v>6471</v>
      </c>
      <c r="K2594" s="2" t="s">
        <v>7313</v>
      </c>
      <c r="M2594" s="2" t="s">
        <v>6892</v>
      </c>
      <c r="N2594" s="2" t="s">
        <v>7328</v>
      </c>
      <c r="O2594" s="2" t="s">
        <v>89</v>
      </c>
      <c r="P2594" s="2" t="str">
        <f t="shared" si="19"/>
        <v>transportation; transportation_alt_fuel/hybrid</v>
      </c>
      <c r="Q2594" s="2" t="str">
        <f t="shared" si="16"/>
        <v>Bill Title: MOTOR FUEL-IRIDE, Bill Description: Creates the Illinois Road Improvement and Driver Enhancement Act. Provides that, beginning on July 1, 2025, each owner or lessee of a motor vehicle (other than a commercial motor vehicle) that is required to be registered in this State shall pay a distance-based road user fee for metered use of the public roads in Illinois by the motor vehicle. Provides that the fee shall be based on a payment plan selected by the owner or lessee. Provides that the owner or lessee shall receive a credit for estimated motor fuel taxes paid by the owner or lessee. Creates the Illinois Road Improvement Driver Enhancement Commission for the purpose of administering the Act. Sets forth the membership, powers and duties, and terms of the Commission. Amends the Motor Fuel Tax Law. Makes changes concerning the rate of tax. Amends the Illinois Income Tax Act. Provides that the earned income tax credit shall be 20% of the federal tax credit for taxable years beginning on or after January 1, 2017 (currently, 10%). Amends the Illinois Vehicle Code. Increases certain vehicle registration fees. Effective immediately.. </v>
      </c>
      <c r="S2594" s="2" t="s">
        <v>79</v>
      </c>
    </row>
    <row r="2595" ht="15.75" customHeight="1">
      <c r="A2595" s="2" t="s">
        <v>7311</v>
      </c>
      <c r="B2595" s="2" t="s">
        <v>6623</v>
      </c>
      <c r="C2595" s="2" t="s">
        <v>6467</v>
      </c>
      <c r="D2595" s="2" t="s">
        <v>6468</v>
      </c>
      <c r="E2595" s="2" t="s">
        <v>6469</v>
      </c>
      <c r="F2595" s="2" t="s">
        <v>7329</v>
      </c>
      <c r="G2595" s="2" t="s">
        <v>407</v>
      </c>
      <c r="I2595" s="2">
        <v>14.0</v>
      </c>
      <c r="J2595" s="2" t="s">
        <v>6471</v>
      </c>
      <c r="K2595" s="2" t="s">
        <v>7313</v>
      </c>
      <c r="M2595" s="2" t="s">
        <v>6845</v>
      </c>
      <c r="N2595" s="2" t="s">
        <v>7330</v>
      </c>
      <c r="O2595" s="2" t="s">
        <v>7331</v>
      </c>
      <c r="P2595" s="2" t="str">
        <f t="shared" si="19"/>
        <v>fossil_energy; hydraulic_fracturing; nuclear_/_radioactive_waste</v>
      </c>
      <c r="Q2595" s="2" t="str">
        <f t="shared" si="16"/>
        <v>Bill Title: REGULATION-TECH, Bill Description: Amends the Public Utilities Act. Makes a technical change in a Section concerning estimated billing practices.. </v>
      </c>
    </row>
    <row r="2596" ht="15.75" customHeight="1">
      <c r="A2596" s="2" t="s">
        <v>7311</v>
      </c>
      <c r="B2596" s="2" t="s">
        <v>6623</v>
      </c>
      <c r="C2596" s="2" t="s">
        <v>6467</v>
      </c>
      <c r="D2596" s="2" t="s">
        <v>6468</v>
      </c>
      <c r="E2596" s="2" t="s">
        <v>6469</v>
      </c>
      <c r="F2596" s="2" t="s">
        <v>7332</v>
      </c>
      <c r="G2596" s="2" t="s">
        <v>407</v>
      </c>
      <c r="I2596" s="2">
        <v>13.0</v>
      </c>
      <c r="J2596" s="2" t="s">
        <v>6471</v>
      </c>
      <c r="K2596" s="2" t="s">
        <v>7313</v>
      </c>
      <c r="M2596" s="2" t="s">
        <v>6646</v>
      </c>
      <c r="N2596" s="2" t="s">
        <v>6647</v>
      </c>
      <c r="O2596" s="2" t="s">
        <v>72</v>
      </c>
      <c r="P2596" s="2" t="str">
        <f t="shared" si="19"/>
        <v>climate_change; climate_change_emissions_reduction</v>
      </c>
      <c r="Q2596" s="2" t="str">
        <f t="shared" si="16"/>
        <v>Bill Title: ILLINOIS-CLIMATE CHANGE, Bill Description: Urges the State of Illinois to play an important role in addressing climate change.. </v>
      </c>
    </row>
    <row r="2597" ht="15.75" customHeight="1">
      <c r="A2597" s="2" t="s">
        <v>7311</v>
      </c>
      <c r="B2597" s="2" t="s">
        <v>6623</v>
      </c>
      <c r="C2597" s="2" t="s">
        <v>6467</v>
      </c>
      <c r="D2597" s="2" t="s">
        <v>6468</v>
      </c>
      <c r="E2597" s="2" t="s">
        <v>6469</v>
      </c>
      <c r="F2597" s="2" t="s">
        <v>7333</v>
      </c>
      <c r="G2597" s="2" t="s">
        <v>407</v>
      </c>
      <c r="I2597" s="2">
        <v>13.0</v>
      </c>
      <c r="J2597" s="2" t="s">
        <v>6471</v>
      </c>
      <c r="K2597" s="2" t="s">
        <v>7313</v>
      </c>
      <c r="M2597" s="2" t="s">
        <v>7334</v>
      </c>
      <c r="N2597" s="2" t="s">
        <v>7335</v>
      </c>
      <c r="O2597" s="2" t="s">
        <v>89</v>
      </c>
      <c r="P2597" s="2" t="str">
        <f t="shared" si="19"/>
        <v>transportation; transportation_alt_fuel/hybrid</v>
      </c>
      <c r="Q2597" s="2" t="str">
        <f t="shared" si="16"/>
        <v>Bill Title: USE/OCC TX-GASOHOL, Bill Description: Amends the Use Tax Act, the Service Use Tax Act, the Service Occupation Tax Act, and the Retailers' Occupation Tax Act. Provides that, on or after July 1, 2017 and on or before December 31, 2018, the taxes imposed under the Acts apply to 90% of the proceeds of sales of gasohol and 80% of the proceeds of sales of mid-range ethanol blends. Amends the Illinois Renewable Fuels Development Program Act. Provides that grants may be awarded for the following programs: a next generation renewable fuels program, a majority blended ethanol and blender pump infrastructure program, and a research and development program for sustainable corn production and corn-based renewable fuel production. Sets forth the maximum aggregate amount of grants that may be awarded under each program. Effective immediately.. </v>
      </c>
      <c r="S2597" s="2" t="s">
        <v>145</v>
      </c>
    </row>
    <row r="2598" ht="15.75" customHeight="1">
      <c r="A2598" s="2" t="s">
        <v>7311</v>
      </c>
      <c r="B2598" s="2" t="s">
        <v>6623</v>
      </c>
      <c r="C2598" s="2" t="s">
        <v>6467</v>
      </c>
      <c r="D2598" s="2" t="s">
        <v>6468</v>
      </c>
      <c r="E2598" s="2" t="s">
        <v>6469</v>
      </c>
      <c r="F2598" s="2" t="s">
        <v>7336</v>
      </c>
      <c r="G2598" s="2" t="s">
        <v>407</v>
      </c>
      <c r="I2598" s="2">
        <v>13.0</v>
      </c>
      <c r="J2598" s="2" t="s">
        <v>6471</v>
      </c>
      <c r="K2598" s="2" t="s">
        <v>7313</v>
      </c>
      <c r="M2598" s="2" t="s">
        <v>7334</v>
      </c>
      <c r="N2598" s="2" t="s">
        <v>7337</v>
      </c>
      <c r="O2598" s="2" t="s">
        <v>35</v>
      </c>
      <c r="P2598" s="2" t="str">
        <f t="shared" si="19"/>
        <v>renewable_energy</v>
      </c>
      <c r="Q2598" s="2" t="str">
        <f t="shared" si="16"/>
        <v>Bill Title: USE/OCC TX-GASOHOL, Bill Description: Amends the Use Tax Act, the Service Use Tax Act, the Service Occupation Tax Act, and the Retailers' Occupation Tax Act. Provides that, on or after July 1, 2015 and on or before December 31, 2018, the taxes imposed under the Acts apply to 90% of the proceeds of sales of gasohol and 80% of the proceeds of sales of mid-range ethanol blends. Amends the Illinois Renewable Fuels Development Program Act. Provides that grants may be awarded for the following programs: a next generation renewable fuels program, a majority blended ethanol and blender pump infrastructure program, and a research and development program for sustainable corn production and corn-based renewable fuel production. Sets forth the maximum aggregate amount of grants that may be awarded under each program. Effective immediately.. </v>
      </c>
      <c r="S2598" s="2" t="s">
        <v>79</v>
      </c>
    </row>
    <row r="2599" ht="15.75" customHeight="1">
      <c r="A2599" s="2" t="s">
        <v>7311</v>
      </c>
      <c r="B2599" s="2" t="s">
        <v>6623</v>
      </c>
      <c r="C2599" s="2" t="s">
        <v>6467</v>
      </c>
      <c r="D2599" s="2" t="s">
        <v>6468</v>
      </c>
      <c r="E2599" s="2" t="s">
        <v>6469</v>
      </c>
      <c r="F2599" s="2" t="s">
        <v>7338</v>
      </c>
      <c r="G2599" s="2" t="s">
        <v>407</v>
      </c>
      <c r="I2599" s="2">
        <v>10.0</v>
      </c>
      <c r="J2599" s="2" t="s">
        <v>6471</v>
      </c>
      <c r="K2599" s="2" t="s">
        <v>7313</v>
      </c>
      <c r="M2599" s="2" t="s">
        <v>7334</v>
      </c>
      <c r="N2599" s="2" t="s">
        <v>7337</v>
      </c>
      <c r="O2599" s="2" t="s">
        <v>2104</v>
      </c>
      <c r="P2599" s="2" t="str">
        <f t="shared" si="19"/>
        <v>renewable_energy; transportation</v>
      </c>
      <c r="Q2599" s="2" t="str">
        <f t="shared" si="16"/>
        <v>Bill Title: USE/OCC TX-GASOHOL, Bill Description: Amends the Use Tax Act, the Service Use Tax Act, the Service Occupation Tax Act, and the Retailers' Occupation Tax Act. Provides that, on or after July 1, 2015 and on or before December 31, 2018, the taxes imposed under the Acts apply to 90% of the proceeds of sales of gasohol and 80% of the proceeds of sales of mid-range ethanol blends. Amends the Illinois Renewable Fuels Development Program Act. Provides that grants may be awarded for the following programs: a next generation renewable fuels program, a majority blended ethanol and blender pump infrastructure program, and a research and development program for sustainable corn production and corn-based renewable fuel production. Sets forth the maximum aggregate amount of grants that may be awarded under each program. Effective immediately.. </v>
      </c>
      <c r="S2599" s="2" t="s">
        <v>79</v>
      </c>
    </row>
    <row r="2600" ht="15.75" customHeight="1">
      <c r="A2600" s="2" t="s">
        <v>7311</v>
      </c>
      <c r="B2600" s="2" t="s">
        <v>6623</v>
      </c>
      <c r="C2600" s="2" t="s">
        <v>6467</v>
      </c>
      <c r="D2600" s="2" t="s">
        <v>6468</v>
      </c>
      <c r="E2600" s="2" t="s">
        <v>6469</v>
      </c>
      <c r="F2600" s="2" t="s">
        <v>7339</v>
      </c>
      <c r="G2600" s="2" t="s">
        <v>407</v>
      </c>
      <c r="I2600" s="2">
        <v>9.0</v>
      </c>
      <c r="J2600" s="2" t="s">
        <v>6471</v>
      </c>
      <c r="K2600" s="2" t="s">
        <v>7313</v>
      </c>
      <c r="M2600" s="2" t="s">
        <v>7340</v>
      </c>
      <c r="N2600" s="2" t="s">
        <v>7341</v>
      </c>
      <c r="O2600" s="2" t="s">
        <v>92</v>
      </c>
      <c r="P2600" s="2" t="str">
        <f t="shared" si="19"/>
        <v>transportation</v>
      </c>
      <c r="Q2600" s="2" t="str">
        <f t="shared" si="16"/>
        <v>Bill Title: ENVIRONMENT-ALTERNATE FUELS, Bill Description: Amends the Alternate Fuels Act. Provides that the Act's purpose shall be to encourage the use of electric power (rather than alternate fuel) in vehicles for the purpose of reducing the risks from global warming. Eliminates defined terms. Removes provisions allowing the Department of Commerce and Economic Opportunity to promulgate rules to implement a portion of the Act. Removes provisions specifying rules to be implemented. Eliminates original equipment manufacturer ("OEM") rebates and fuel cost differential rebates. Removes provisions concerning car sharing organizations.. </v>
      </c>
      <c r="S2600" s="2" t="s">
        <v>79</v>
      </c>
    </row>
    <row r="2601" ht="15.75" customHeight="1">
      <c r="A2601" s="2" t="s">
        <v>7311</v>
      </c>
      <c r="B2601" s="2" t="s">
        <v>6623</v>
      </c>
      <c r="C2601" s="2" t="s">
        <v>6467</v>
      </c>
      <c r="D2601" s="2" t="s">
        <v>6468</v>
      </c>
      <c r="E2601" s="2" t="s">
        <v>6469</v>
      </c>
      <c r="F2601" s="2" t="s">
        <v>7342</v>
      </c>
      <c r="G2601" s="2" t="s">
        <v>407</v>
      </c>
      <c r="I2601" s="2">
        <v>9.0</v>
      </c>
      <c r="J2601" s="2" t="s">
        <v>6471</v>
      </c>
      <c r="K2601" s="2" t="s">
        <v>7313</v>
      </c>
      <c r="M2601" s="2" t="s">
        <v>7340</v>
      </c>
      <c r="N2601" s="2" t="s">
        <v>7341</v>
      </c>
      <c r="O2601" s="2" t="s">
        <v>441</v>
      </c>
      <c r="P2601" s="2" t="str">
        <f t="shared" si="19"/>
        <v>climate_change; climate_change_emissions_reduction; transportation; transportation_alt_fuel/hybrid</v>
      </c>
      <c r="Q2601" s="2" t="str">
        <f t="shared" si="16"/>
        <v>Bill Title: ENVIRONMENT-ALTERNATE FUELS, Bill Description: Amends the Alternate Fuels Act. Provides that the Act's purpose shall be to encourage the use of electric power (rather than alternate fuel) in vehicles for the purpose of reducing the risks from global warming. Eliminates defined terms. Removes provisions allowing the Department of Commerce and Economic Opportunity to promulgate rules to implement a portion of the Act. Removes provisions specifying rules to be implemented. Eliminates original equipment manufacturer ("OEM") rebates and fuel cost differential rebates. Removes provisions concerning car sharing organizations.. </v>
      </c>
      <c r="S2601" s="2" t="s">
        <v>79</v>
      </c>
    </row>
    <row r="2602" ht="15.75" customHeight="1">
      <c r="A2602" s="2" t="s">
        <v>7311</v>
      </c>
      <c r="B2602" s="2" t="s">
        <v>6623</v>
      </c>
      <c r="C2602" s="2" t="s">
        <v>6467</v>
      </c>
      <c r="D2602" s="2" t="s">
        <v>6468</v>
      </c>
      <c r="E2602" s="2" t="s">
        <v>6469</v>
      </c>
      <c r="F2602" s="2" t="s">
        <v>7343</v>
      </c>
      <c r="G2602" s="2" t="s">
        <v>407</v>
      </c>
      <c r="I2602" s="2">
        <v>9.0</v>
      </c>
      <c r="J2602" s="2" t="s">
        <v>6471</v>
      </c>
      <c r="K2602" s="2" t="s">
        <v>7313</v>
      </c>
      <c r="M2602" s="2" t="s">
        <v>7344</v>
      </c>
      <c r="N2602" s="2" t="s">
        <v>7345</v>
      </c>
      <c r="O2602" s="2" t="s">
        <v>89</v>
      </c>
      <c r="P2602" s="2" t="str">
        <f t="shared" si="19"/>
        <v>transportation; transportation_alt_fuel/hybrid</v>
      </c>
      <c r="Q2602" s="2" t="str">
        <f t="shared" si="16"/>
        <v>Bill Title: ELECTRIC VEHICLE RECYCLING ACT, Bill Description: Creates the Electric Vehicle Recycling Act. Provides that, within 60 days after the Act's effective date, manufacturers of electric vehicles that contain hazardous components and batteries must begin to implement a collection program that facilitates the removal of hazardous components and batteries from end-of-life vehicles prior to the electric vehicles being flattened, crushed, shredded, or otherwise processed for recycling and to collect and properly manage hazardous components and batteries in accordance with the Environmental Protection Act. Provides that, within 90 days after the Act's effective date, manufacturers of electric vehicles that contain hazardous components and batteries must submit to the Environmental Protection Agency an implementation plan that describes how the collection program will be carried out for the duration of the program. Requires the Agency to provide assistance to manufacturers in their implementation of the collection program. Contains provisions regarding violations and penalties under the Act and indemnification for manufacturers. Contains other provisions. Effective immediately.. </v>
      </c>
      <c r="S2602" s="2" t="s">
        <v>79</v>
      </c>
    </row>
    <row r="2603" ht="15.75" customHeight="1">
      <c r="A2603" s="2" t="s">
        <v>7311</v>
      </c>
      <c r="B2603" s="2" t="s">
        <v>6623</v>
      </c>
      <c r="C2603" s="2" t="s">
        <v>6467</v>
      </c>
      <c r="D2603" s="2" t="s">
        <v>6468</v>
      </c>
      <c r="E2603" s="2" t="s">
        <v>6469</v>
      </c>
      <c r="F2603" s="2" t="s">
        <v>7346</v>
      </c>
      <c r="G2603" s="2" t="s">
        <v>407</v>
      </c>
      <c r="I2603" s="2">
        <v>9.0</v>
      </c>
      <c r="J2603" s="2" t="s">
        <v>6471</v>
      </c>
      <c r="K2603" s="2" t="s">
        <v>7313</v>
      </c>
      <c r="M2603" s="2" t="s">
        <v>7347</v>
      </c>
      <c r="N2603" s="2" t="s">
        <v>7348</v>
      </c>
      <c r="O2603" s="2" t="s">
        <v>1236</v>
      </c>
      <c r="P2603" s="2" t="str">
        <f t="shared" si="19"/>
        <v>ncsl_database__ncsl_transportation_funding_finance_legis_database__ncsl_topic__transportation_appropriations</v>
      </c>
      <c r="Q2603" s="2" t="str">
        <f t="shared" si="16"/>
        <v>Bill Title: REVENUE-VENDOR, Bill Description: Amends the Use Tax Act, the Service Use Tax Act, the Service Occupation Tax Act, the Cigarette Tax Act, the Cigarette Use Tax Act, the Hotel Operators' Occupation Tax Act, the Motor Fuel Tax Law, the Telecommunications Excise Tax Act, and the Liquor Control Act of 1934. Provides that the vendor discount amount under those Acts shall be 1.75%. Provides that the vendor discount may not exceed $1,000 per vendor in any calendar year. Effective immediately.. </v>
      </c>
      <c r="S2603" s="2" t="s">
        <v>79</v>
      </c>
    </row>
    <row r="2604" ht="15.75" customHeight="1">
      <c r="A2604" s="2" t="s">
        <v>7311</v>
      </c>
      <c r="B2604" s="2" t="s">
        <v>6623</v>
      </c>
      <c r="C2604" s="2" t="s">
        <v>6467</v>
      </c>
      <c r="D2604" s="2" t="s">
        <v>6468</v>
      </c>
      <c r="E2604" s="2" t="s">
        <v>6469</v>
      </c>
      <c r="F2604" s="2" t="s">
        <v>7349</v>
      </c>
      <c r="G2604" s="2" t="s">
        <v>407</v>
      </c>
      <c r="I2604" s="2">
        <v>6.0</v>
      </c>
      <c r="J2604" s="2" t="s">
        <v>6471</v>
      </c>
      <c r="K2604" s="2" t="s">
        <v>7313</v>
      </c>
      <c r="M2604" s="2" t="s">
        <v>7350</v>
      </c>
      <c r="N2604" s="2" t="s">
        <v>7351</v>
      </c>
      <c r="O2604" s="2" t="s">
        <v>89</v>
      </c>
      <c r="P2604" s="2" t="str">
        <f t="shared" si="19"/>
        <v>transportation; transportation_alt_fuel/hybrid</v>
      </c>
      <c r="Q2604" s="2" t="str">
        <f t="shared" si="16"/>
        <v>Bill Title: VEH CD–REMOVE ELECTRIC VEH FEE, Bill Description: Amends the Illinois Vehicle Code. Removes the $100 surcharge in lieu of the payment of motor fuel taxes added to the registration fee for electric vehicles. Removes the $100 additional fee to identify a vehicle as an electric vehicle.. </v>
      </c>
      <c r="S2604" s="2" t="s">
        <v>79</v>
      </c>
    </row>
    <row r="2605" ht="15.75" customHeight="1">
      <c r="A2605" s="2" t="s">
        <v>7311</v>
      </c>
      <c r="B2605" s="2" t="s">
        <v>6623</v>
      </c>
      <c r="C2605" s="2" t="s">
        <v>6467</v>
      </c>
      <c r="D2605" s="2" t="s">
        <v>6468</v>
      </c>
      <c r="E2605" s="2" t="s">
        <v>6469</v>
      </c>
      <c r="F2605" s="2" t="s">
        <v>7352</v>
      </c>
      <c r="G2605" s="2" t="s">
        <v>407</v>
      </c>
      <c r="I2605" s="2">
        <v>6.0</v>
      </c>
      <c r="J2605" s="2" t="s">
        <v>6471</v>
      </c>
      <c r="K2605" s="2" t="s">
        <v>7313</v>
      </c>
      <c r="M2605" s="2" t="s">
        <v>7353</v>
      </c>
      <c r="N2605" s="2" t="s">
        <v>7354</v>
      </c>
      <c r="O2605" s="2" t="s">
        <v>92</v>
      </c>
      <c r="P2605" s="2" t="str">
        <f t="shared" si="19"/>
        <v>transportation</v>
      </c>
      <c r="Q2605" s="2" t="str">
        <f t="shared" si="16"/>
        <v>Bill Title: DCE0-ETHANOL ENCOURAGEMENT, Bill Description: Amends the Illinois Renewable Fuels Development Program Act. Sets out legislative findings regarding certain types of ethanol blended fuel. Provides that the Department of Commerce and Economic Opportunity may provide information to gas stations in the State encouraging the stations to offer E15 as an option for customers. Provides that the Department may provide information to gas stations on any financial assistance that may be available to subsidize the cost of providing E15 blended fuel to consumers.. </v>
      </c>
      <c r="S2605" s="2" t="s">
        <v>79</v>
      </c>
    </row>
    <row r="2606" ht="15.75" customHeight="1">
      <c r="A2606" s="2" t="s">
        <v>7311</v>
      </c>
      <c r="B2606" s="2" t="s">
        <v>6623</v>
      </c>
      <c r="C2606" s="2" t="s">
        <v>6467</v>
      </c>
      <c r="D2606" s="2" t="s">
        <v>6468</v>
      </c>
      <c r="E2606" s="2" t="s">
        <v>6469</v>
      </c>
      <c r="F2606" s="2" t="s">
        <v>7355</v>
      </c>
      <c r="G2606" s="2" t="s">
        <v>407</v>
      </c>
      <c r="I2606" s="2">
        <v>5.0</v>
      </c>
      <c r="J2606" s="2" t="s">
        <v>6471</v>
      </c>
      <c r="K2606" s="2" t="s">
        <v>7313</v>
      </c>
      <c r="M2606" s="2" t="s">
        <v>7356</v>
      </c>
      <c r="N2606" s="2" t="s">
        <v>7357</v>
      </c>
      <c r="O2606" s="2" t="s">
        <v>7358</v>
      </c>
      <c r="P2606" s="2" t="str">
        <f t="shared" si="19"/>
        <v>transportation; transportation_alt_fuel/hybrid; ncsl_database__ncsl_transportation_funding_finance_legis_database__ncsl_topic__state_dmv_fees</v>
      </c>
      <c r="Q2606" s="2" t="str">
        <f t="shared" si="16"/>
        <v>Bill Title: VEH-CD-UNDO PA 101-32 FEES, Bill Description: Amends the Illinois Vehicle Code. Reduces vehicle registration and other fees to the amounts they were before the enactment of Public Act 101-32.. </v>
      </c>
      <c r="S2606" s="2" t="s">
        <v>79</v>
      </c>
    </row>
    <row r="2607" ht="15.75" customHeight="1">
      <c r="A2607" s="2" t="s">
        <v>7311</v>
      </c>
      <c r="B2607" s="2" t="s">
        <v>6623</v>
      </c>
      <c r="C2607" s="2" t="s">
        <v>6467</v>
      </c>
      <c r="D2607" s="2" t="s">
        <v>6468</v>
      </c>
      <c r="E2607" s="2" t="s">
        <v>6469</v>
      </c>
      <c r="F2607" s="2" t="s">
        <v>7359</v>
      </c>
      <c r="G2607" s="2" t="s">
        <v>407</v>
      </c>
      <c r="I2607" s="2">
        <v>5.0</v>
      </c>
      <c r="J2607" s="2" t="s">
        <v>6471</v>
      </c>
      <c r="K2607" s="2" t="s">
        <v>7313</v>
      </c>
      <c r="M2607" s="2" t="s">
        <v>7360</v>
      </c>
      <c r="N2607" s="2" t="s">
        <v>7361</v>
      </c>
      <c r="O2607" s="2" t="s">
        <v>7362</v>
      </c>
      <c r="P2607" s="2" t="str">
        <f t="shared" si="19"/>
        <v>fossil_energy; fossil_energy_natural_gas; ncsl_database__ncsl_transportation_funding_finance_legis_database__ncsl_topic__local_transportation_funding; ncsl_database__ncsl_transportation_funding_finance_legis_database__ncsl_topic__state_taxes_on_gasoline_and_diesel</v>
      </c>
      <c r="Q2607" s="2" t="str">
        <f t="shared" si="16"/>
        <v>Bill Title: MUNICIPAL GAS USE TAX, Bill Description: Amends the Illinois Municipal Code. Creates the Municipal Gas Use Tax Law. Provides that beginning January 1, 2020, a municipality may impose a self-assessing purchaser tax rate of the lower of 2.4 cents per therm or 5% of the purchase price for the privilege of using in the municipality gas obtained in a purchase of out-of-state gas. Provides that, in the alternative, a purchaser may elect for a tax of 2.4 cents per therm that a delivering supplier maintaining a place of business in the State collects from the purchaser. Provides for registration requirements for self-assessing purchasers and delivering suppliers. Includes procedures for self-assessing purchasers and delivering suppliers to submit returns and to remit the tax to the Department of Revenue. Effective January 1, 2020.. </v>
      </c>
      <c r="S2607" s="2" t="s">
        <v>65</v>
      </c>
    </row>
    <row r="2608" ht="15.75" customHeight="1">
      <c r="A2608" s="2" t="s">
        <v>7311</v>
      </c>
      <c r="B2608" s="2" t="s">
        <v>6623</v>
      </c>
      <c r="C2608" s="2" t="s">
        <v>6467</v>
      </c>
      <c r="D2608" s="2" t="s">
        <v>6468</v>
      </c>
      <c r="E2608" s="2" t="s">
        <v>6469</v>
      </c>
      <c r="F2608" s="2" t="s">
        <v>7363</v>
      </c>
      <c r="G2608" s="2" t="s">
        <v>407</v>
      </c>
      <c r="I2608" s="2">
        <v>5.0</v>
      </c>
      <c r="J2608" s="2" t="s">
        <v>6471</v>
      </c>
      <c r="K2608" s="2" t="s">
        <v>7313</v>
      </c>
      <c r="M2608" s="2" t="s">
        <v>7364</v>
      </c>
      <c r="N2608" s="2" t="s">
        <v>7365</v>
      </c>
      <c r="O2608" s="2" t="s">
        <v>512</v>
      </c>
      <c r="P2608" s="2" t="str">
        <f t="shared" si="19"/>
        <v>climate_change</v>
      </c>
      <c r="Q2608" s="2" t="str">
        <f t="shared" si="16"/>
        <v>Bill Title: PEN CD-CLIMATE CHANGE POLICY, Bill Description: Amends the General Provisions Article of the Illinois Pension Code. By no later than December 31, 2020, requires every pension fund, except for a Downstate Police or Downstate Firefighter fund, to develop a climate change risk minimization policy. Provides that the policy shall consider the financial risk to the investments held by the pension fund in the event of different levels of climate change, as defined by the United Nations Framework Convention on Climate Change. Requires the policy to explain what sources of data, which must include specified sources, were used to make certain projections. Requires the policy to consider the scope of the financial risk of climate-related events. Authorizes the pension fund to determine a policy for all corporate equities held by the pension fund on voting for shareholder resolutions and directors to advance corporate policies that minimize the long-term risk to the pension fund's assets from increased climate change. Requires the policy to be updated annually and published on the pension fund's website. Amends the State Mandates Act to require implementation without reimbursement. Effective immediately.. </v>
      </c>
      <c r="S2608" s="2" t="s">
        <v>172</v>
      </c>
    </row>
    <row r="2609" ht="15.75" customHeight="1">
      <c r="A2609" s="2" t="s">
        <v>7311</v>
      </c>
      <c r="B2609" s="2" t="s">
        <v>6623</v>
      </c>
      <c r="C2609" s="2" t="s">
        <v>6467</v>
      </c>
      <c r="D2609" s="2" t="s">
        <v>6468</v>
      </c>
      <c r="E2609" s="2" t="s">
        <v>6469</v>
      </c>
      <c r="F2609" s="2" t="s">
        <v>7366</v>
      </c>
      <c r="G2609" s="2" t="s">
        <v>407</v>
      </c>
      <c r="I2609" s="2">
        <v>5.0</v>
      </c>
      <c r="J2609" s="2" t="s">
        <v>6471</v>
      </c>
      <c r="K2609" s="2" t="s">
        <v>7313</v>
      </c>
      <c r="M2609" s="2" t="s">
        <v>7367</v>
      </c>
      <c r="N2609" s="2" t="s">
        <v>7368</v>
      </c>
      <c r="O2609" s="2" t="s">
        <v>89</v>
      </c>
      <c r="P2609" s="2" t="str">
        <f t="shared" si="19"/>
        <v>transportation; transportation_alt_fuel/hybrid</v>
      </c>
      <c r="Q2609" s="2" t="str">
        <f t="shared" si="16"/>
        <v>Bill Title: DCEO-CLEAN FUEL ED PROGRAM, Bill Description: Amends the Alternate Fuels Act. Repeals a provision requiring the Department of Commerce and Economic Opportunity to administer, subject to appropriation, the Clean Fuel Education Program.. </v>
      </c>
      <c r="S2609" s="2" t="s">
        <v>79</v>
      </c>
    </row>
    <row r="2610" ht="15.75" customHeight="1">
      <c r="A2610" s="2" t="s">
        <v>7311</v>
      </c>
      <c r="B2610" s="2" t="s">
        <v>6623</v>
      </c>
      <c r="C2610" s="2" t="s">
        <v>6467</v>
      </c>
      <c r="D2610" s="2" t="s">
        <v>6468</v>
      </c>
      <c r="E2610" s="2" t="s">
        <v>6469</v>
      </c>
      <c r="F2610" s="2" t="s">
        <v>7369</v>
      </c>
      <c r="G2610" s="2" t="s">
        <v>407</v>
      </c>
      <c r="I2610" s="2">
        <v>4.0</v>
      </c>
      <c r="J2610" s="2" t="s">
        <v>6471</v>
      </c>
      <c r="K2610" s="2" t="s">
        <v>7313</v>
      </c>
      <c r="M2610" s="2" t="s">
        <v>6635</v>
      </c>
      <c r="N2610" s="2" t="s">
        <v>6636</v>
      </c>
      <c r="O2610" s="2" t="s">
        <v>6637</v>
      </c>
      <c r="P2610" s="2" t="str">
        <f t="shared" si="19"/>
        <v>fossil_energy_coal; utility_regulation</v>
      </c>
      <c r="Q2610" s="2" t="str">
        <f t="shared" si="16"/>
        <v>Bill Title: EPA-GREAT LAKES CCR PROTECTION, Bill Description: Amends the Environmental Protection Act. Provides that owners and operators of CCR surface impoundments at electric generating plants that are bordering Lake Michigan shall close the CCR surface impoundment by removal by off-site disposal, pursuant to specified provisions and requirements. In additional provisions, requires an owner or operator to remove from his or her site, for off-site disposal, all CCR generated by a facility and remediate all soil and groundwater impacted by CCR, in accordance with specified requirements. Requires owners or operators to submit specified plans and reports to the Environmental Protection Agency. Provides that an owner or operator shall post with the Agency a performance bond or other security for the purpose of ensuring removal and remediation in accordance with the provisions. Provides that the Agency may enter into such contracts and agreements as it deems necessary to carry out the purposes of the provisions. Provides that neither the State, nor the Director of the Agency, nor any State employee shall be liable for any damages or injuries arising out of or resulting from any action taken under the provisions. Contains other provisions. Contains a severability provision. Effective immediately.. </v>
      </c>
      <c r="S2610" s="2" t="s">
        <v>25</v>
      </c>
    </row>
    <row r="2611" ht="15.75" customHeight="1">
      <c r="A2611" s="2" t="s">
        <v>7311</v>
      </c>
      <c r="B2611" s="2" t="s">
        <v>6623</v>
      </c>
      <c r="C2611" s="2" t="s">
        <v>6467</v>
      </c>
      <c r="D2611" s="2" t="s">
        <v>6468</v>
      </c>
      <c r="E2611" s="2" t="s">
        <v>6469</v>
      </c>
      <c r="F2611" s="2" t="s">
        <v>7370</v>
      </c>
      <c r="G2611" s="2" t="s">
        <v>407</v>
      </c>
      <c r="I2611" s="2">
        <v>3.0</v>
      </c>
      <c r="J2611" s="2" t="s">
        <v>6471</v>
      </c>
      <c r="K2611" s="2" t="s">
        <v>7313</v>
      </c>
      <c r="M2611" s="2" t="s">
        <v>7371</v>
      </c>
      <c r="N2611" s="2" t="s">
        <v>7372</v>
      </c>
      <c r="O2611" s="2" t="s">
        <v>7373</v>
      </c>
      <c r="P2611" s="2" t="str">
        <f t="shared" si="19"/>
        <v>fossil_energy; fossil_energy_natural_gas; transportation; ncsl_database__ncsl_transportation_funding_finance_legis_database__ncsl_topic__alternative_fuels_and_electric_vehicles</v>
      </c>
      <c r="Q2611" s="2" t="str">
        <f t="shared" si="16"/>
        <v>Bill Title: USE/OCC TX-MID-RANGE ETHANOL, Bill Description: Amends the Use Tax Act, the Service Use Tax Act, the Service Occupation Tax Act, and the Retailers' Occupation Tax Act. Provides that the tax imposed on mid-range ethanol blends applies to (i) 80% of the proceeds of sales made on or after July 1, 2019 and on or before December 31, 2023 and (ii) 100% of the proceeds of sales made thereafter. Provides that the term "mid-range ethanol blend" means a blend of gasoline and denatured ethanol that contains not less than 20% but less than 51% denatured ethanol. Makes changes to the definitions of "gasohol" and "majority blended ethanol fuel" to adjust the required percentage of ethanol. Effective immediately.. </v>
      </c>
      <c r="S2611" s="2" t="s">
        <v>79</v>
      </c>
    </row>
    <row r="2612" ht="15.75" customHeight="1">
      <c r="A2612" s="2" t="s">
        <v>7374</v>
      </c>
      <c r="B2612" s="2" t="s">
        <v>7070</v>
      </c>
      <c r="C2612" s="2" t="s">
        <v>7046</v>
      </c>
      <c r="D2612" s="2" t="s">
        <v>6468</v>
      </c>
      <c r="E2612" s="2" t="s">
        <v>6469</v>
      </c>
      <c r="F2612" s="2" t="s">
        <v>7375</v>
      </c>
      <c r="G2612" s="2" t="s">
        <v>407</v>
      </c>
      <c r="I2612" s="2">
        <v>29.0</v>
      </c>
      <c r="J2612" s="2" t="s">
        <v>6471</v>
      </c>
      <c r="K2612" s="2" t="s">
        <v>7376</v>
      </c>
      <c r="L2612" s="2" t="s">
        <v>7377</v>
      </c>
      <c r="M2612" s="2" t="s">
        <v>7378</v>
      </c>
      <c r="N2612" s="2" t="s">
        <v>7379</v>
      </c>
      <c r="O2612" s="2" t="s">
        <v>1773</v>
      </c>
      <c r="P2612" s="2" t="str">
        <f t="shared" si="19"/>
        <v>transportation; transportation_alt_fuel/hybrid; utility_regulation</v>
      </c>
      <c r="Q2612" s="2" t="str">
        <f t="shared" si="16"/>
        <v>Bill Title: PUB UTILITIES-NEW PROJECTS, Bill Description: Amends Public Act 99-906 to add an immediate effective date to certain Sections. Effective immediately.. </v>
      </c>
      <c r="S2612" s="2" t="s">
        <v>31</v>
      </c>
    </row>
    <row r="2613" ht="15.75" customHeight="1">
      <c r="A2613" s="2" t="s">
        <v>7374</v>
      </c>
      <c r="B2613" s="2" t="s">
        <v>7070</v>
      </c>
      <c r="C2613" s="2" t="s">
        <v>7046</v>
      </c>
      <c r="D2613" s="2" t="s">
        <v>6468</v>
      </c>
      <c r="E2613" s="2" t="s">
        <v>6469</v>
      </c>
      <c r="F2613" s="2" t="s">
        <v>7380</v>
      </c>
      <c r="G2613" s="2" t="s">
        <v>407</v>
      </c>
      <c r="I2613" s="2">
        <v>18.0</v>
      </c>
      <c r="J2613" s="2" t="s">
        <v>6471</v>
      </c>
      <c r="K2613" s="2" t="s">
        <v>7376</v>
      </c>
      <c r="M2613" s="2" t="s">
        <v>7381</v>
      </c>
      <c r="N2613" s="2" t="s">
        <v>7382</v>
      </c>
      <c r="O2613" s="2" t="s">
        <v>208</v>
      </c>
      <c r="P2613" s="2" t="str">
        <f t="shared" si="19"/>
        <v>energy_efficiency; financing_energy_efficiency_and_renewable_energy; renewable_energy</v>
      </c>
      <c r="Q2613" s="2" t="str">
        <f t="shared" si="16"/>
        <v>Bill Title: PROPERTY-CLEAN ENERGY, Bill Description: Creates the Property Assessed Clean Energy Act. Provides that a local unit of government may establish a property assessed clean energy program. Provides that, to finance or refinance one or more energy projects on the property covered by the program, a local unit of government may impose an assessment pursuant to the terms of an assessment contract with the record owner of the property to be assessed. Provides that a local unit of government may issue bonds to finance energy projects under a property assessed clean energy program. Contains other provisions. Effective immediately.. </v>
      </c>
      <c r="S2613" s="2" t="s">
        <v>145</v>
      </c>
    </row>
    <row r="2614" ht="15.75" customHeight="1">
      <c r="A2614" s="2" t="s">
        <v>7374</v>
      </c>
      <c r="B2614" s="2" t="s">
        <v>7070</v>
      </c>
      <c r="C2614" s="2" t="s">
        <v>7046</v>
      </c>
      <c r="D2614" s="2" t="s">
        <v>6468</v>
      </c>
      <c r="E2614" s="2" t="s">
        <v>6469</v>
      </c>
      <c r="F2614" s="2" t="s">
        <v>7383</v>
      </c>
      <c r="G2614" s="2" t="s">
        <v>407</v>
      </c>
      <c r="I2614" s="2">
        <v>18.0</v>
      </c>
      <c r="J2614" s="2" t="s">
        <v>6471</v>
      </c>
      <c r="K2614" s="2" t="s">
        <v>7376</v>
      </c>
      <c r="M2614" s="2" t="s">
        <v>7381</v>
      </c>
      <c r="N2614" s="2" t="s">
        <v>7382</v>
      </c>
      <c r="O2614" s="2" t="s">
        <v>208</v>
      </c>
      <c r="P2614" s="2" t="str">
        <f t="shared" si="19"/>
        <v>energy_efficiency; financing_energy_efficiency_and_renewable_energy; renewable_energy</v>
      </c>
      <c r="Q2614" s="2" t="str">
        <f t="shared" si="16"/>
        <v>Bill Title: PROPERTY-CLEAN ENERGY, Bill Description: Creates the Property Assessed Clean Energy Act. Provides that a local unit of government may establish a property assessed clean energy program. Provides that, to finance or refinance one or more energy projects on the property covered by the program, a local unit of government may impose an assessment pursuant to the terms of an assessment contract with the record owner of the property to be assessed. Provides that a local unit of government may issue bonds to finance energy projects under a property assessed clean energy program. Contains other provisions. Effective immediately.. </v>
      </c>
      <c r="S2614" s="2" t="s">
        <v>145</v>
      </c>
    </row>
    <row r="2615" ht="15.75" customHeight="1">
      <c r="A2615" s="2" t="s">
        <v>7374</v>
      </c>
      <c r="B2615" s="2" t="s">
        <v>7070</v>
      </c>
      <c r="C2615" s="2" t="s">
        <v>7046</v>
      </c>
      <c r="D2615" s="2" t="s">
        <v>6468</v>
      </c>
      <c r="E2615" s="2" t="s">
        <v>6469</v>
      </c>
      <c r="F2615" s="2" t="s">
        <v>7384</v>
      </c>
      <c r="G2615" s="2" t="s">
        <v>407</v>
      </c>
      <c r="I2615" s="2">
        <v>13.0</v>
      </c>
      <c r="J2615" s="2" t="s">
        <v>6471</v>
      </c>
      <c r="K2615" s="2" t="s">
        <v>7376</v>
      </c>
      <c r="M2615" s="2" t="s">
        <v>7385</v>
      </c>
      <c r="N2615" s="2" t="s">
        <v>7386</v>
      </c>
      <c r="O2615" s="2" t="s">
        <v>117</v>
      </c>
      <c r="P2615" s="2" t="str">
        <f t="shared" si="19"/>
        <v>nuclear_/_radioactive_waste</v>
      </c>
      <c r="Q2615" s="2" t="str">
        <f t="shared" si="16"/>
        <v>Bill Title: UTILITY-DECOMMISSION OF PLANTS, Bill Description: Amends the Public Utilities Act. Provides that beginning April 1, 2020, and on a bi-annual basis thereafter, the Illinois Commerce Commission shall issue a report to the General Assembly concerning the decommissioning of nuclear power plants in this State. Provides for the contents of the report.. </v>
      </c>
      <c r="S2615" s="2" t="s">
        <v>31</v>
      </c>
    </row>
    <row r="2616" ht="15.75" customHeight="1">
      <c r="A2616" s="2" t="s">
        <v>7374</v>
      </c>
      <c r="B2616" s="2" t="s">
        <v>7070</v>
      </c>
      <c r="C2616" s="2" t="s">
        <v>7046</v>
      </c>
      <c r="D2616" s="2" t="s">
        <v>6468</v>
      </c>
      <c r="E2616" s="2" t="s">
        <v>6469</v>
      </c>
      <c r="F2616" s="2" t="s">
        <v>7387</v>
      </c>
      <c r="G2616" s="2" t="s">
        <v>407</v>
      </c>
      <c r="I2616" s="2">
        <v>12.0</v>
      </c>
      <c r="J2616" s="2" t="s">
        <v>6471</v>
      </c>
      <c r="K2616" s="2" t="s">
        <v>7376</v>
      </c>
      <c r="M2616" s="2" t="s">
        <v>7388</v>
      </c>
      <c r="N2616" s="2" t="s">
        <v>7389</v>
      </c>
      <c r="O2616" s="2" t="s">
        <v>100</v>
      </c>
      <c r="P2616" s="2" t="str">
        <f t="shared" si="19"/>
        <v>renewable_energy; renewable_energy_solar</v>
      </c>
      <c r="Q2616" s="2" t="str">
        <f t="shared" si="16"/>
        <v>Bill Title: SOLAR SITE-POLLINATOR FRIENDLY, Bill Description: Creates the Pollinator Friendly Solar Site Act. Provides that an owner of a ground-mounted solar site may follow practices that: (1) provide native perennial vegetation and foraging habitat which is beneficial to game birds, songbirds, and pollinators; and (2) reduce storm water runoff and erosion at the solar site. Provides that an owner or manager of a solar site with a generating capacity of more than 40 kilowatts implementing site management practices under the Act may claim that the site is "pollinator-friendly" or provides benefits to game birds, songbirds, and pollinators only if the site adheres to guidance set forth by the pollinator friendly scorecard published by the Department of Natural Resources in consultation with stakeholders. Provides that an owner making a beneficial habitat claim shall make the solar site's pollinator score card, and where available, related vegetation management plans, available to the public and provide a copy to the Department of Natural Resources and a nonprofit solar industry trade association of the State. Effective immediately.. </v>
      </c>
      <c r="S2616" s="2" t="s">
        <v>31</v>
      </c>
    </row>
    <row r="2617" ht="15.75" customHeight="1">
      <c r="A2617" s="2" t="s">
        <v>7374</v>
      </c>
      <c r="B2617" s="2" t="s">
        <v>7070</v>
      </c>
      <c r="C2617" s="2" t="s">
        <v>7046</v>
      </c>
      <c r="D2617" s="2" t="s">
        <v>6468</v>
      </c>
      <c r="E2617" s="2" t="s">
        <v>6469</v>
      </c>
      <c r="F2617" s="2" t="s">
        <v>7390</v>
      </c>
      <c r="G2617" s="2" t="s">
        <v>407</v>
      </c>
      <c r="I2617" s="2">
        <v>10.0</v>
      </c>
      <c r="J2617" s="2" t="s">
        <v>6471</v>
      </c>
      <c r="K2617" s="2" t="s">
        <v>7376</v>
      </c>
      <c r="M2617" s="2" t="s">
        <v>6652</v>
      </c>
      <c r="N2617" s="2" t="s">
        <v>7391</v>
      </c>
      <c r="O2617" s="2" t="s">
        <v>274</v>
      </c>
      <c r="P2617" s="2" t="str">
        <f t="shared" si="19"/>
        <v>financing_energy_efficiency_and_renewable_energy; renewable_energy</v>
      </c>
      <c r="Q2617" s="2" t="str">
        <f t="shared" si="16"/>
        <v>Bill Title: ENERGY-PAY AS YOU SAVE PROGRAM, Bill Description: Amends the Illinois Power Agency Act. Provides that the Illinois Commerce Commission shall implement a project to be called the Renewable Energy Pay As You Save Program. Provides for the purpose and requirements of the Program. Provides that the Illinois Commerce Commission shall convene a workshop process during which interested participants may discuss issues related to the Program. Provides that each applicable electric utility shall submit an informational filing to the Commission that describes its plan for implementing provisions regarding the Program. Provides that electric utilities shall work with lenders selected pursuant to a request for proposals process and with vendors to establish the terms and processes under which a participant can purchase eligible renewable energy generation and energy storage systems using the financing obtained from a lender through a financing program designed to fit the Pay As You Save model. Provides further requirements concerning the establishment of financing programs based upon the Pay As You Save model. Provides that the Commission shall adopt all rules necessary for administration. Effective immediately.. </v>
      </c>
      <c r="S2617" s="2" t="s">
        <v>145</v>
      </c>
    </row>
    <row r="2618" ht="15.75" customHeight="1">
      <c r="A2618" s="2" t="s">
        <v>7374</v>
      </c>
      <c r="B2618" s="2" t="s">
        <v>7070</v>
      </c>
      <c r="C2618" s="2" t="s">
        <v>7046</v>
      </c>
      <c r="D2618" s="2" t="s">
        <v>6468</v>
      </c>
      <c r="E2618" s="2" t="s">
        <v>6469</v>
      </c>
      <c r="F2618" s="2" t="s">
        <v>7392</v>
      </c>
      <c r="G2618" s="2" t="s">
        <v>407</v>
      </c>
      <c r="I2618" s="2">
        <v>8.0</v>
      </c>
      <c r="J2618" s="2" t="s">
        <v>6471</v>
      </c>
      <c r="K2618" s="2" t="s">
        <v>7376</v>
      </c>
      <c r="M2618" s="2" t="s">
        <v>7393</v>
      </c>
      <c r="N2618" s="2" t="s">
        <v>7394</v>
      </c>
      <c r="O2618" s="2" t="s">
        <v>63</v>
      </c>
      <c r="P2618" s="2" t="str">
        <f t="shared" si="19"/>
        <v>utility_regulation</v>
      </c>
      <c r="Q2618" s="2" t="str">
        <f t="shared" si="16"/>
        <v>Bill Title: UTILITIES-NET METERING NOTICE, Bill Description: Amends the Public Utilities Act. Provides that a local electric utility shall send notice, separate and apart from any other communication, to a customer listed as net metering in the electric utility's billing system if the customer's electricity provider changes. Provides that the notice shall remind customers to ensure that the customer's eligible system is registered with their current electricity provider and receiving credits for net metering.. </v>
      </c>
      <c r="S2618" s="2" t="s">
        <v>44</v>
      </c>
    </row>
    <row r="2619" ht="15.75" customHeight="1">
      <c r="A2619" s="2" t="s">
        <v>7374</v>
      </c>
      <c r="B2619" s="2" t="s">
        <v>7070</v>
      </c>
      <c r="C2619" s="2" t="s">
        <v>7046</v>
      </c>
      <c r="D2619" s="2" t="s">
        <v>6468</v>
      </c>
      <c r="E2619" s="2" t="s">
        <v>6469</v>
      </c>
      <c r="F2619" s="2" t="s">
        <v>7395</v>
      </c>
      <c r="G2619" s="2" t="s">
        <v>407</v>
      </c>
      <c r="I2619" s="2">
        <v>8.0</v>
      </c>
      <c r="J2619" s="2" t="s">
        <v>6471</v>
      </c>
      <c r="K2619" s="2" t="s">
        <v>7376</v>
      </c>
      <c r="M2619" s="2" t="s">
        <v>7396</v>
      </c>
      <c r="N2619" s="2" t="s">
        <v>7397</v>
      </c>
      <c r="O2619" s="2" t="s">
        <v>208</v>
      </c>
      <c r="P2619" s="2" t="str">
        <f t="shared" si="19"/>
        <v>energy_efficiency; financing_energy_efficiency_and_renewable_energy; renewable_energy</v>
      </c>
      <c r="Q2619" s="2" t="str">
        <f t="shared" si="16"/>
        <v>Bill Title: PROPERTY ASSESSED CLEAN ENERGY, Bill Description: Amends the Property Assessed Clean Energy Act. Makes changes adding residential property to the scope of the Act. Modifies the requirements of a report needed to establish a PACE area and requirements before entering into an assessment contract. For program administrators and contracts that finance residential properties of 4 or fewer units: provides for contractor oversight and training for residential properties inside PACE areas; prohibits specified soliciting, advertising, and direct or indirect cash payments or other things of value to property owners; requires a local unit of government and third-party program administrators to develop a disclosure form for homeowners and a right to cancel within 3 business days assessment contracts; and requires an oral confirmation call to property owners with specified minimum requirements for the call. Effective immediately.. </v>
      </c>
      <c r="S2619" s="2" t="s">
        <v>145</v>
      </c>
    </row>
    <row r="2620" ht="15.75" customHeight="1">
      <c r="A2620" s="2" t="s">
        <v>7374</v>
      </c>
      <c r="B2620" s="2" t="s">
        <v>7070</v>
      </c>
      <c r="C2620" s="2" t="s">
        <v>7046</v>
      </c>
      <c r="D2620" s="2" t="s">
        <v>6468</v>
      </c>
      <c r="E2620" s="2" t="s">
        <v>6469</v>
      </c>
      <c r="F2620" s="2" t="s">
        <v>7398</v>
      </c>
      <c r="G2620" s="2" t="s">
        <v>407</v>
      </c>
      <c r="I2620" s="2">
        <v>7.0</v>
      </c>
      <c r="J2620" s="2" t="s">
        <v>6471</v>
      </c>
      <c r="K2620" s="2" t="s">
        <v>7376</v>
      </c>
      <c r="M2620" s="2" t="s">
        <v>7399</v>
      </c>
      <c r="N2620" s="2" t="s">
        <v>7400</v>
      </c>
      <c r="O2620" s="2" t="s">
        <v>35</v>
      </c>
      <c r="P2620" s="2" t="str">
        <f t="shared" si="19"/>
        <v>renewable_energy</v>
      </c>
      <c r="Q2620" s="2" t="str">
        <f t="shared" si="16"/>
        <v>Bill Title: REC RECYCLING TASK FORCE, Bill Description: Creates the Renewable Energy Component Recycling Task Force Act. Creates the Renewable Energy Component Recycling Task Force to investigate options for recycling and other end of life management methods for renewable energy generation components and energy storage devices in accordance with State and federal requirements, to identify preferred methods to safely and responsibly manage end of life renewable energy generating components and energy storage devices, including the reuse or refurbishment, and other specified duties. Provides for the membership and duties of the Task Force. Directs the Task Force to report its findings and recommendations to the Governor and the General Assembly by March 1, 2023. Provides legislative findings. Repeals the Act on December 31, 2023. Effective immediately.. </v>
      </c>
      <c r="S2620" s="2" t="s">
        <v>44</v>
      </c>
    </row>
    <row r="2621" ht="15.75" customHeight="1">
      <c r="A2621" s="2" t="s">
        <v>7374</v>
      </c>
      <c r="B2621" s="2" t="s">
        <v>7070</v>
      </c>
      <c r="C2621" s="2" t="s">
        <v>7046</v>
      </c>
      <c r="D2621" s="2" t="s">
        <v>6468</v>
      </c>
      <c r="E2621" s="2" t="s">
        <v>6469</v>
      </c>
      <c r="F2621" s="2" t="s">
        <v>7401</v>
      </c>
      <c r="G2621" s="2" t="s">
        <v>407</v>
      </c>
      <c r="I2621" s="2">
        <v>6.0</v>
      </c>
      <c r="J2621" s="2" t="s">
        <v>6471</v>
      </c>
      <c r="K2621" s="2" t="s">
        <v>7376</v>
      </c>
      <c r="M2621" s="2" t="s">
        <v>7402</v>
      </c>
      <c r="N2621" s="2" t="s">
        <v>7403</v>
      </c>
      <c r="O2621" s="2" t="s">
        <v>72</v>
      </c>
      <c r="P2621" s="2" t="str">
        <f t="shared" si="19"/>
        <v>climate_change; climate_change_emissions_reduction</v>
      </c>
      <c r="Q2621" s="2" t="str">
        <f t="shared" si="16"/>
        <v>Bill Title: U.S. CLIMATE ALLIANCE - JOIN, Bill Description: Urges Governor Rauner to immediately join the United States Climate Alliance.. </v>
      </c>
    </row>
    <row r="2622" ht="15.75" customHeight="1">
      <c r="A2622" s="2" t="s">
        <v>7374</v>
      </c>
      <c r="B2622" s="2" t="s">
        <v>7070</v>
      </c>
      <c r="C2622" s="2" t="s">
        <v>7046</v>
      </c>
      <c r="D2622" s="2" t="s">
        <v>6468</v>
      </c>
      <c r="E2622" s="2" t="s">
        <v>6469</v>
      </c>
      <c r="F2622" s="2" t="s">
        <v>7404</v>
      </c>
      <c r="G2622" s="2" t="s">
        <v>407</v>
      </c>
      <c r="I2622" s="2">
        <v>4.0</v>
      </c>
      <c r="J2622" s="2" t="s">
        <v>6471</v>
      </c>
      <c r="K2622" s="2" t="s">
        <v>7376</v>
      </c>
      <c r="M2622" s="2" t="s">
        <v>6778</v>
      </c>
      <c r="N2622" s="2" t="s">
        <v>7405</v>
      </c>
      <c r="O2622" s="2" t="s">
        <v>7406</v>
      </c>
      <c r="P2622" s="2" t="str">
        <f t="shared" si="19"/>
        <v>energy_security_and_critical_infrastructure; green_jobs; nuclear_energy_facilities; renewable_energy; renewable_energy_solar</v>
      </c>
      <c r="Q2622" s="2" t="str">
        <f t="shared" si="16"/>
        <v>Bill Title: UTILITIES-ENERGY EFFICIENCY, Bill Description: Amends the Illinois Power Agency Act. Makes changes in provisions concerning the Illinois Solar for All Program. Provides that the Illinois Power Agency shall make every effort to ensure that small and emerging businesses, particularly those located in low-income and environmental justice communities are able to participate in the Illinois Solar for All Program. Makes changes to incentive programs provided for under the Illinois Solar for All Program. Makes changes in provisions concerning legislative declarations and findings; definitions; and general powers and duties of the Agency. Amends the Public Utilities Act. Provides that the Illinois Commerce Commission shall open an investigation to deliberate, develop, and adopt a renewable energy access plan no later than December 31, 2022. Provides that within 90 days after the effective date of the amendatory Act, the Commission shall open a proceeding to update the interconnection standards and applicable utility tariffs and establish an interconnection working group. Makes changes in provisions concerning net electricity metering; distributed generation rebate; recovery of costs associated with the provision of delivery and other services; and provisions relating to procurement. Amends the Illinois Administrative Procedure Act. Permits the Illinois Commerce Commission to adopt emergency rules. Effective immediately.. </v>
      </c>
      <c r="S2622" s="2" t="s">
        <v>65</v>
      </c>
    </row>
    <row r="2623" ht="15.75" customHeight="1">
      <c r="A2623" s="2" t="s">
        <v>7374</v>
      </c>
      <c r="B2623" s="2" t="s">
        <v>7070</v>
      </c>
      <c r="C2623" s="2" t="s">
        <v>7046</v>
      </c>
      <c r="D2623" s="2" t="s">
        <v>6468</v>
      </c>
      <c r="E2623" s="2" t="s">
        <v>6469</v>
      </c>
      <c r="F2623" s="2" t="s">
        <v>7407</v>
      </c>
      <c r="G2623" s="2" t="s">
        <v>407</v>
      </c>
      <c r="I2623" s="2">
        <v>4.0</v>
      </c>
      <c r="J2623" s="2" t="s">
        <v>6471</v>
      </c>
      <c r="K2623" s="2" t="s">
        <v>7376</v>
      </c>
      <c r="M2623" s="2" t="s">
        <v>7408</v>
      </c>
      <c r="N2623" s="2" t="s">
        <v>7409</v>
      </c>
      <c r="O2623" s="2" t="s">
        <v>1882</v>
      </c>
      <c r="P2623" s="2" t="str">
        <f t="shared" si="19"/>
        <v>green_jobs</v>
      </c>
      <c r="Q2623" s="2" t="str">
        <f t="shared" si="16"/>
        <v>Bill Title: CLEAN JOBS WORKFORCE EQUITY, Bill Description: Creates the Clean Jobs, Workforce, and Contractor Equity Act. Creates the Equity and Empowerment in Clean Energy Advisory Board to administer the Clean Jobs Workforce Hubs Network Program, the Expanding Clean Energy Entrepreneurship and Contractor Incubator Network Program, the Returning Residents Clean Jobs Training Program, and the Illinois Clean Energy Black, Indigenous, and People of Color Primes Contractor Accelerator Programs. Establishes the Returning Residents Clean Jobs Training Program within the Department of Commerce and Economic Opportunity to assist inmates in their rehabilitation through training that prepares them to successfully hold employment in the clean energy jobs sector upon their release from incarceration. Requires the Department of Commerce and Economic Opportunity to create an Illinois Clean Energy Black, Indigenous, and People of Color Primes Contractor Accelerator Program. Creates the Illinois Clean Energy Jobs and Justice Fund Act to ensure access to financial products that allow Illinois residents and businesses to invest in clean energy. Creates the Community Energy, Climate, and Jobs Planning Act to aid local governments in developing a comprehensive approach to combining different energy, climate, and jobs programs and funding resources to achieve complementary impact. Creates the Energy Community Reinvestment Fund Act. Amends the State Finance Act to create the Energy Community Reinvestment Fund and the Illinois Clean Energy Jobs and Justice Fund. Amends the School Code. Sets forth provisions concerning a clean energy jobs curriculum. Amends the Public Utilities Act. Sets forth provisions concerning the Equitable Energy Upgrade Program. Amends the Environmental Protection Act. Sets forth provisions concerning the energy community reinvestment fee. Effective immediately.. </v>
      </c>
      <c r="S2623" s="2" t="s">
        <v>260</v>
      </c>
    </row>
    <row r="2624" ht="15.75" customHeight="1">
      <c r="A2624" s="2" t="s">
        <v>7374</v>
      </c>
      <c r="B2624" s="2" t="s">
        <v>7070</v>
      </c>
      <c r="C2624" s="2" t="s">
        <v>7046</v>
      </c>
      <c r="D2624" s="2" t="s">
        <v>6468</v>
      </c>
      <c r="E2624" s="2" t="s">
        <v>6469</v>
      </c>
      <c r="F2624" s="2" t="s">
        <v>7410</v>
      </c>
      <c r="G2624" s="2" t="s">
        <v>407</v>
      </c>
      <c r="I2624" s="2">
        <v>3.0</v>
      </c>
      <c r="J2624" s="2" t="s">
        <v>6471</v>
      </c>
      <c r="K2624" s="2" t="s">
        <v>7376</v>
      </c>
      <c r="M2624" s="2" t="s">
        <v>7030</v>
      </c>
      <c r="N2624" s="2" t="s">
        <v>7411</v>
      </c>
      <c r="O2624" s="2" t="s">
        <v>2631</v>
      </c>
      <c r="P2624" s="2" t="str">
        <f t="shared" si="19"/>
        <v>climate_change; climate_change_carbon_capture_and_sequestration</v>
      </c>
      <c r="Q2624" s="2" t="str">
        <f t="shared" si="16"/>
        <v>Bill Title: CARBON CAPTURE TASK FORCE, Bill Description: Creates the Carbon Capture, Utilization, and Storage Legislation Task Force to study all issues deemed appropriate to carbon capture, utilization, and storage.. </v>
      </c>
    </row>
    <row r="2625" ht="15.75" customHeight="1">
      <c r="A2625" s="2" t="s">
        <v>7412</v>
      </c>
      <c r="B2625" s="2" t="s">
        <v>7045</v>
      </c>
      <c r="C2625" s="2" t="s">
        <v>7046</v>
      </c>
      <c r="D2625" s="2" t="s">
        <v>6468</v>
      </c>
      <c r="E2625" s="2" t="s">
        <v>6469</v>
      </c>
      <c r="F2625" s="2" t="s">
        <v>7413</v>
      </c>
      <c r="G2625" s="2" t="s">
        <v>407</v>
      </c>
      <c r="I2625" s="2">
        <v>133.0</v>
      </c>
      <c r="J2625" s="2" t="s">
        <v>6471</v>
      </c>
      <c r="K2625" s="2" t="s">
        <v>7414</v>
      </c>
      <c r="M2625" s="2" t="s">
        <v>7415</v>
      </c>
      <c r="N2625" s="2" t="s">
        <v>7416</v>
      </c>
      <c r="O2625" s="2" t="s">
        <v>7417</v>
      </c>
      <c r="P2625" s="2" t="str">
        <f t="shared" si="19"/>
        <v>climate_change; climate_change_emissions_reduction; energy_efficiency; energy_security_and_critical_infrastructure; financing_energy_efficiency_and_renewable_energy; fossil_energy; fossil_energy_natural_gas; green_jobs; nuclear_energy_facilities; renewable_energy; transportation; transportation_alt_fuel/hybrid</v>
      </c>
      <c r="Q2625" s="2" t="str">
        <f t="shared" si="16"/>
        <v>Bill Title: CLEAN ENERGY JOBS ACT, Bill Description: Creates the Clean Jobs, Workforce and Contractor Equity Act. Creates the Equity and Empowerment in Clean Energy Advisory Board to administer the Clean Jobs Workforce Hubs Program, the Expanding Clean Energy Entrepreneurship and Contractor Incubator Network Program, the Returning Residents Clean Jobs Training Program, and the Illinois Clean Energy Black, Indigenous, and People of Color Primes Contractor Accelerator. Creates the Illinois Clean Energy Jobs and Justice Fund Act, the Community Energy, Climate, and Jobs Planning Act, the Energy Community Reinvestment Act, the Clean Energy Empowerment Zone Tax Credit Act, the Coal Severance Fee Act, the Building Energy Performance Standard Act, and the Public Utilities Intervenor Compensation Act. Amends the Illinois Administrative Procedure Act to allow for emergency rulemaking. Amends the State Finance Act to create The Energy Community Reinvestment Fund, the Illinois Commerce Commission Intervenor Compensation Fund, and the Illinois Clean Energy Jobs and Justice Fund. Amends the Electric Vehicle Act, the Energy Efficient Building Act the Illinois Power Agency Act, the Illinois Income Tax Act, the Retailers' Occupation Tax Act, the School Code, the Public Utilities Act, the Environmental Protection Act, the Illinois Nuclear Facility Safety Act, and the Prevailing Wage Act by making changes to implement certain programs. Makes other changes. Effective immediately.. </v>
      </c>
      <c r="S2625" s="2" t="s">
        <v>65</v>
      </c>
    </row>
    <row r="2626" ht="15.75" customHeight="1">
      <c r="A2626" s="2" t="s">
        <v>7412</v>
      </c>
      <c r="B2626" s="2" t="s">
        <v>7045</v>
      </c>
      <c r="C2626" s="2" t="s">
        <v>7046</v>
      </c>
      <c r="D2626" s="2" t="s">
        <v>6468</v>
      </c>
      <c r="E2626" s="2" t="s">
        <v>6469</v>
      </c>
      <c r="F2626" s="2" t="s">
        <v>7418</v>
      </c>
      <c r="G2626" s="2" t="s">
        <v>407</v>
      </c>
      <c r="I2626" s="2">
        <v>69.0</v>
      </c>
      <c r="J2626" s="2" t="s">
        <v>6471</v>
      </c>
      <c r="K2626" s="2" t="s">
        <v>7414</v>
      </c>
      <c r="M2626" s="2" t="s">
        <v>7415</v>
      </c>
      <c r="N2626" s="2" t="s">
        <v>7416</v>
      </c>
      <c r="O2626" s="2" t="s">
        <v>7419</v>
      </c>
      <c r="P2626" s="2" t="str">
        <f t="shared" si="19"/>
        <v>climate_change; climate_change_emissions_reduction; energy_efficiency; energy_efficiency_building_codes_and_standards; energy_security_and_critical_infrastructure; financing_energy_efficiency_and_renewable_energy; green_jobs; nuclear_energy_facilities; renewable_energy; renewable_energy_solar; transportation; transportation_alt_fuel/hybrid; utility_regulation</v>
      </c>
      <c r="Q2626" s="2" t="str">
        <f t="shared" si="16"/>
        <v>Bill Title: CLEAN ENERGY JOBS ACT, Bill Description: Creates the Clean Jobs, Workforce and Contractor Equity Act. Creates the Equity and Empowerment in Clean Energy Advisory Board to administer the Clean Jobs Workforce Hubs Program, the Expanding Clean Energy Entrepreneurship and Contractor Incubator Network Program, the Returning Residents Clean Jobs Training Program, and the Illinois Clean Energy Black, Indigenous, and People of Color Primes Contractor Accelerator. Creates the Illinois Clean Energy Jobs and Justice Fund Act, the Community Energy, Climate, and Jobs Planning Act, the Energy Community Reinvestment Act, the Clean Energy Empowerment Zone Tax Credit Act, the Coal Severance Fee Act, the Building Energy Performance Standard Act, and the Public Utilities Intervenor Compensation Act. Amends the Illinois Administrative Procedure Act to allow for emergency rulemaking. Amends the State Finance Act to create The Energy Community Reinvestment Fund, the Illinois Commerce Commission Intervenor Compensation Fund, and the Illinois Clean Energy Jobs and Justice Fund. Amends the Electric Vehicle Act, the Energy Efficient Building Act the Illinois Power Agency Act, the Illinois Income Tax Act, the Retailers' Occupation Tax Act, the School Code, the Public Utilities Act, the Environmental Protection Act, the Illinois Nuclear Facility Safety Act, and the Prevailing Wage Act by making changes to implement certain programs. Makes other changes. Effective immediately.. </v>
      </c>
      <c r="S2626" s="2" t="s">
        <v>65</v>
      </c>
    </row>
    <row r="2627" ht="15.75" customHeight="1">
      <c r="A2627" s="2" t="s">
        <v>7412</v>
      </c>
      <c r="B2627" s="2" t="s">
        <v>7045</v>
      </c>
      <c r="C2627" s="2" t="s">
        <v>7046</v>
      </c>
      <c r="D2627" s="2" t="s">
        <v>6468</v>
      </c>
      <c r="E2627" s="2" t="s">
        <v>6469</v>
      </c>
      <c r="F2627" s="2" t="s">
        <v>7420</v>
      </c>
      <c r="G2627" s="2" t="s">
        <v>407</v>
      </c>
      <c r="I2627" s="2">
        <v>61.0</v>
      </c>
      <c r="J2627" s="2" t="s">
        <v>6471</v>
      </c>
      <c r="K2627" s="2" t="s">
        <v>7414</v>
      </c>
      <c r="M2627" s="2" t="s">
        <v>7421</v>
      </c>
      <c r="N2627" s="2" t="s">
        <v>7422</v>
      </c>
      <c r="O2627" s="2" t="s">
        <v>1265</v>
      </c>
      <c r="P2627" s="2" t="str">
        <f t="shared" si="19"/>
        <v>fossil_energy; fossil_energy_coal</v>
      </c>
      <c r="Q2627" s="2" t="str">
        <f t="shared" si="16"/>
        <v>Bill Title: COAL ASH POLLUTION PREVENTION, Bill Description: Amends the Environmental Protection Act. Requires a permit for persons conducting any waste-storage, waste-treatment, or waste-disposal operation on CCR surface impoundments. Prohibits persons from performing any specified actions that may cause or tend to cause a violation of the Act. Requires the owner of a CCR surface impoundment to submit to the Agency for approval a closure alternatives analysis. Exempts owners or operators of CCR surface impoundments that have completed closure in accordance with a plan approved by the Agency prior to 12 months after the amendatory Act's effective date from obtaining a construction permit for the surface impoundment closure. Provides that the owner of a CCR surface impoundment shall post all closure plans, permit applications, and supporting documentation, and any Agency approval of the plans or applications on its publicly available website. Requires the owner or operator of a CCR surface impoundment to pay the following fees: an initial fee of $50,000 for closed CCR surface impoundments or $75,000 for CCR surface impoundments that have not completed closure; and annual fees of 25,000 for each CCR surface impoundment that has not completed closure or $15,000 for each CCR surface impoundment that has completed closure but has not completed post-closure care. Requires any monies forfeited to the State from any performance bond or other security required under the amendatory Act's provisions to be placed in the Coal Combustion Residual Surface Impoundment Financial Assurance Fund. Allows the Agency to issue RCRA permits exclusively to persons owning or operating a CCR surface impoundment. Requires a permit applicant to make available to the public for inspection all documents submitted by the applicant to the Agency in furtherance of an application, with the exception of trade secrets, at the office of the county board or governing body of the municipality where CCR from the CCR surface impoundment will be permanently disposed. Makes other changes. Amends the State Finance Act. Creates the Coal Combustion Residual Surface Impoundment Financial Assurance Fund. Effective immediately.. </v>
      </c>
      <c r="S2627" s="2" t="s">
        <v>25</v>
      </c>
    </row>
    <row r="2628" ht="15.75" customHeight="1">
      <c r="A2628" s="2" t="s">
        <v>7412</v>
      </c>
      <c r="B2628" s="2" t="s">
        <v>7045</v>
      </c>
      <c r="C2628" s="2" t="s">
        <v>7046</v>
      </c>
      <c r="D2628" s="2" t="s">
        <v>6468</v>
      </c>
      <c r="E2628" s="2" t="s">
        <v>6469</v>
      </c>
      <c r="F2628" s="2" t="s">
        <v>7423</v>
      </c>
      <c r="G2628" s="2" t="s">
        <v>407</v>
      </c>
      <c r="I2628" s="2">
        <v>60.0</v>
      </c>
      <c r="J2628" s="2" t="s">
        <v>6471</v>
      </c>
      <c r="K2628" s="2" t="s">
        <v>7414</v>
      </c>
      <c r="M2628" s="2" t="s">
        <v>7424</v>
      </c>
      <c r="N2628" s="2" t="s">
        <v>7425</v>
      </c>
      <c r="O2628" s="2" t="s">
        <v>7426</v>
      </c>
      <c r="P2628" s="2" t="str">
        <f t="shared" si="19"/>
        <v>energy_efficiency; fossil_energy; fossil_energy_coal; renewable_energy; transportation; transportation_alt_fuel/hybrid</v>
      </c>
      <c r="Q2628" s="2" t="str">
        <f t="shared" si="16"/>
        <v>Bill Title: RENEWABLE RESOURCE PROCUREMENT, Bill Description: Amends the Illinois Power Agency Act. Requires the Planning and Procurement Bureau to establish a long-term renewable resources procurement plan that includes all renewable energy credits necessary to meet specified goals (replacing the current renewable portfolio standards). Sets forth guidelines for what shall be included in the procurement plan. Makes changes to provisions concerning definitions, the powers of the Agency, the Illinois Power Agency Renewable Energy Resources Fund, and the duties of the Planning and Procurement Bureau. Amends the Public Utilities Act. Makes changes concerning nondiscrimination, energy efficiency and demand-response measures, natural gas efficiency programs, real-time pricing, infrastructure investment and modernization, the Illinois Smart Grid test bed, and on-bill financing programs for electric and gas utilities. Adds provisions related to renewable energy credit procurement. Amends the Environmental Protection Act. Provides that upon promulgation by the U.S. Environmental Protection Agency of a final rule regulating carbon dioxide emissions from existing electric generating units, the Illinois Environmental Protection Agency shall be authorized to implement a cap and invest program or similar market mechanism to regulate carbon dioxide emissions. Makes other changes. Effective immediately.. </v>
      </c>
      <c r="S2628" s="2" t="s">
        <v>44</v>
      </c>
    </row>
    <row r="2629" ht="15.75" customHeight="1">
      <c r="A2629" s="2" t="s">
        <v>7412</v>
      </c>
      <c r="B2629" s="2" t="s">
        <v>7045</v>
      </c>
      <c r="C2629" s="2" t="s">
        <v>7046</v>
      </c>
      <c r="D2629" s="2" t="s">
        <v>6468</v>
      </c>
      <c r="E2629" s="2" t="s">
        <v>6469</v>
      </c>
      <c r="F2629" s="2" t="s">
        <v>7427</v>
      </c>
      <c r="G2629" s="2" t="s">
        <v>407</v>
      </c>
      <c r="I2629" s="2">
        <v>54.0</v>
      </c>
      <c r="J2629" s="2" t="s">
        <v>6471</v>
      </c>
      <c r="K2629" s="2" t="s">
        <v>7414</v>
      </c>
      <c r="M2629" s="2" t="s">
        <v>7421</v>
      </c>
      <c r="N2629" s="2" t="s">
        <v>7422</v>
      </c>
      <c r="O2629" s="2" t="s">
        <v>1265</v>
      </c>
      <c r="P2629" s="2" t="str">
        <f t="shared" si="19"/>
        <v>fossil_energy; fossil_energy_coal</v>
      </c>
      <c r="Q2629" s="2" t="str">
        <f t="shared" si="16"/>
        <v>Bill Title: COAL ASH POLLUTION PREVENTION, Bill Description: Amends the Environmental Protection Act. Requires a permit for persons conducting any waste-storage, waste-treatment, or waste-disposal operation on CCR surface impoundments. Prohibits persons from performing any specified actions that may cause or tend to cause a violation of the Act. Requires the owner of a CCR surface impoundment to submit to the Agency for approval a closure alternatives analysis. Exempts owners or operators of CCR surface impoundments that have completed closure in accordance with a plan approved by the Agency prior to 12 months after the amendatory Act's effective date from obtaining a construction permit for the surface impoundment closure. Provides that the owner of a CCR surface impoundment shall post all closure plans, permit applications, and supporting documentation, and any Agency approval of the plans or applications on its publicly available website. Requires the owner or operator of a CCR surface impoundment to pay the following fees: an initial fee of $50,000 for closed CCR surface impoundments or $75,000 for CCR surface impoundments that have not completed closure; and annual fees of 25,000 for each CCR surface impoundment that has not completed closure or $15,000 for each CCR surface impoundment that has completed closure but has not completed post-closure care. Requires any monies forfeited to the State from any performance bond or other security required under the amendatory Act's provisions to be placed in the Coal Combustion Residual Surface Impoundment Financial Assurance Fund. Allows the Agency to issue RCRA permits exclusively to persons owning or operating a CCR surface impoundment. Requires a permit applicant to make available to the public for inspection all documents submitted by the applicant to the Agency in furtherance of an application, with the exception of trade secrets, at the office of the county board or governing body of the municipality where CCR from the CCR surface impoundment will be permanently disposed. Makes other changes. Amends the State Finance Act. Creates the Coal Combustion Residual Surface Impoundment Financial Assurance Fund. Effective immediately.. </v>
      </c>
      <c r="S2629" s="2" t="s">
        <v>25</v>
      </c>
    </row>
    <row r="2630" ht="15.75" customHeight="1">
      <c r="A2630" s="2" t="s">
        <v>7412</v>
      </c>
      <c r="B2630" s="2" t="s">
        <v>7045</v>
      </c>
      <c r="C2630" s="2" t="s">
        <v>7046</v>
      </c>
      <c r="D2630" s="2" t="s">
        <v>6468</v>
      </c>
      <c r="E2630" s="2" t="s">
        <v>6469</v>
      </c>
      <c r="F2630" s="2" t="s">
        <v>7428</v>
      </c>
      <c r="G2630" s="2" t="s">
        <v>407</v>
      </c>
      <c r="I2630" s="2">
        <v>53.0</v>
      </c>
      <c r="J2630" s="2" t="s">
        <v>6471</v>
      </c>
      <c r="K2630" s="2" t="s">
        <v>7414</v>
      </c>
      <c r="M2630" s="2" t="s">
        <v>7429</v>
      </c>
      <c r="N2630" s="2" t="s">
        <v>7430</v>
      </c>
      <c r="O2630" s="2" t="s">
        <v>7431</v>
      </c>
      <c r="P2630" s="2" t="str">
        <f t="shared" si="19"/>
        <v>energy_efficiency; green_jobs; renewable_energy; transportation; transportation_alt_fuel/hybrid</v>
      </c>
      <c r="Q2630" s="2" t="str">
        <f t="shared" si="16"/>
        <v>Bill Title: CLEAN ENERGY JOBS-TECH, Bill Description: Creates the Clean Energy Jobs Act. Contains only a short title provision.. </v>
      </c>
    </row>
    <row r="2631" ht="15.75" customHeight="1">
      <c r="A2631" s="2" t="s">
        <v>7412</v>
      </c>
      <c r="B2631" s="2" t="s">
        <v>7045</v>
      </c>
      <c r="C2631" s="2" t="s">
        <v>7046</v>
      </c>
      <c r="D2631" s="2" t="s">
        <v>6468</v>
      </c>
      <c r="E2631" s="2" t="s">
        <v>6469</v>
      </c>
      <c r="F2631" s="2" t="s">
        <v>7432</v>
      </c>
      <c r="G2631" s="2" t="s">
        <v>407</v>
      </c>
      <c r="I2631" s="2">
        <v>41.0</v>
      </c>
      <c r="J2631" s="2" t="s">
        <v>6471</v>
      </c>
      <c r="K2631" s="2" t="s">
        <v>7414</v>
      </c>
      <c r="M2631" s="2" t="s">
        <v>7429</v>
      </c>
      <c r="N2631" s="2" t="s">
        <v>7433</v>
      </c>
      <c r="O2631" s="2" t="s">
        <v>7434</v>
      </c>
      <c r="P2631" s="2" t="str">
        <f t="shared" si="19"/>
        <v>climate_change; climate_change_emissions_reduction; energy_efficiency; green_jobs; renewable_energy; transportation; transportation_alt_fuel/hybrid</v>
      </c>
      <c r="Q2631" s="2" t="str">
        <f t="shared" si="16"/>
        <v>Bill Title: CLEAN ENERGY JOBS-TECH, Bill Description: Creates the Clean Jobs Workforce Hubs Act, the Expanding Clean Energy Entrepreneurship Act, the Community Energy and Climate Planning Act, and the Clean Energy Empowerment Zones Act to reduce emissions, promote renewable energy sources, improve energy efficiency, and reduce carbon pollution related to transportation. Requires the Department of Commerce and Economic Opportunity to administer a program to increase employment opportunities related to clean energy projects. Provides for the creation of a clean jobs curriculum to increase workforce skills. Provides for the promotion of opportunities for small and disadvantaged businesses in clean energy development. Establishes a framework to achieve 100% reliance on renewable energy. Amends the Electric Vehicle Act, the Illinois Power Agency Act, the School Code, the Public Utilities Act, and the Environmental Protection Act to make changes to implement the new programs. Repeals the Kyoto Protocol Act of 1998. Makes other changes. Effective immediately.. </v>
      </c>
      <c r="S2631" s="2" t="s">
        <v>260</v>
      </c>
    </row>
    <row r="2632" ht="15.75" customHeight="1">
      <c r="A2632" s="2" t="s">
        <v>7412</v>
      </c>
      <c r="B2632" s="2" t="s">
        <v>7045</v>
      </c>
      <c r="C2632" s="2" t="s">
        <v>7046</v>
      </c>
      <c r="D2632" s="2" t="s">
        <v>6468</v>
      </c>
      <c r="E2632" s="2" t="s">
        <v>6469</v>
      </c>
      <c r="F2632" s="2" t="s">
        <v>7435</v>
      </c>
      <c r="G2632" s="2" t="s">
        <v>407</v>
      </c>
      <c r="I2632" s="2">
        <v>39.0</v>
      </c>
      <c r="J2632" s="2" t="s">
        <v>6471</v>
      </c>
      <c r="K2632" s="2" t="s">
        <v>7414</v>
      </c>
      <c r="M2632" s="2" t="s">
        <v>7424</v>
      </c>
      <c r="N2632" s="2" t="s">
        <v>7425</v>
      </c>
      <c r="O2632" s="2" t="s">
        <v>7436</v>
      </c>
      <c r="P2632" s="2" t="str">
        <f t="shared" si="19"/>
        <v>climate_change; climate_change_emissions_reduction; energy_efficiency; financing_energy_efficiency_and_renewable_energy; fossil_energy; renewable_energy; renewable_energy_solar</v>
      </c>
      <c r="Q2632" s="2" t="str">
        <f t="shared" si="16"/>
        <v>Bill Title: RENEWABLE RESOURCE PROCUREMENT, Bill Description: Amends the Illinois Power Agency Act. Requires the Planning and Procurement Bureau to establish a long-term renewable resources procurement plan that includes all renewable energy credits necessary to meet specified goals (replacing the current renewable portfolio standards). Sets forth guidelines for what shall be included in the procurement plan. Makes changes to provisions concerning definitions, the powers of the Agency, the Illinois Power Agency Renewable Energy Resources Fund, and the duties of the Planning and Procurement Bureau. Amends the Public Utilities Act. Makes changes concerning nondiscrimination, energy efficiency and demand-response measures, natural gas efficiency programs, real-time pricing, infrastructure investment and modernization, the Illinois Smart Grid test bed, and on-bill financing programs for electric and gas utilities. Adds provisions related to renewable energy credit procurement. Amends the Environmental Protection Act. Provides that upon promulgation by the U.S. Environmental Protection Agency of a final rule regulating carbon dioxide emissions from existing electric generating units, the Illinois Environmental Protection Agency shall be authorized to implement a cap and invest program or similar market mechanism to regulate carbon dioxide emissions. Makes other changes. Effective immediately.. </v>
      </c>
      <c r="S2632" s="2" t="s">
        <v>44</v>
      </c>
    </row>
    <row r="2633" ht="15.75" customHeight="1">
      <c r="A2633" s="2" t="s">
        <v>7412</v>
      </c>
      <c r="B2633" s="2" t="s">
        <v>7045</v>
      </c>
      <c r="C2633" s="2" t="s">
        <v>7046</v>
      </c>
      <c r="D2633" s="2" t="s">
        <v>6468</v>
      </c>
      <c r="E2633" s="2" t="s">
        <v>6469</v>
      </c>
      <c r="F2633" s="2" t="s">
        <v>7437</v>
      </c>
      <c r="G2633" s="2" t="s">
        <v>407</v>
      </c>
      <c r="I2633" s="2">
        <v>17.0</v>
      </c>
      <c r="J2633" s="2" t="s">
        <v>6471</v>
      </c>
      <c r="K2633" s="2" t="s">
        <v>7414</v>
      </c>
      <c r="M2633" s="2" t="s">
        <v>7429</v>
      </c>
      <c r="N2633" s="2" t="s">
        <v>7433</v>
      </c>
      <c r="O2633" s="2" t="s">
        <v>7434</v>
      </c>
      <c r="P2633" s="2" t="str">
        <f t="shared" si="19"/>
        <v>climate_change; climate_change_emissions_reduction; energy_efficiency; green_jobs; renewable_energy; transportation; transportation_alt_fuel/hybrid</v>
      </c>
      <c r="Q2633" s="2" t="str">
        <f t="shared" si="16"/>
        <v>Bill Title: CLEAN ENERGY JOBS-TECH, Bill Description: Creates the Clean Jobs Workforce Hubs Act, the Expanding Clean Energy Entrepreneurship Act, the Community Energy and Climate Planning Act, and the Clean Energy Empowerment Zones Act to reduce emissions, promote renewable energy sources, improve energy efficiency, and reduce carbon pollution related to transportation. Requires the Department of Commerce and Economic Opportunity to administer a program to increase employment opportunities related to clean energy projects. Provides for the creation of a clean jobs curriculum to increase workforce skills. Provides for the promotion of opportunities for small and disadvantaged businesses in clean energy development. Establishes a framework to achieve 100% reliance on renewable energy. Amends the Electric Vehicle Act, the Illinois Power Agency Act, the School Code, the Public Utilities Act, and the Environmental Protection Act to make changes to implement the new programs. Repeals the Kyoto Protocol Act of 1998. Makes other changes. Effective immediately.. </v>
      </c>
      <c r="S2633" s="2" t="s">
        <v>260</v>
      </c>
    </row>
    <row r="2634" ht="15.75" customHeight="1">
      <c r="A2634" s="2" t="s">
        <v>7412</v>
      </c>
      <c r="B2634" s="2" t="s">
        <v>7045</v>
      </c>
      <c r="C2634" s="2" t="s">
        <v>7046</v>
      </c>
      <c r="D2634" s="2" t="s">
        <v>6468</v>
      </c>
      <c r="E2634" s="2" t="s">
        <v>6469</v>
      </c>
      <c r="F2634" s="2" t="s">
        <v>7438</v>
      </c>
      <c r="G2634" s="2" t="s">
        <v>407</v>
      </c>
      <c r="I2634" s="2">
        <v>9.0</v>
      </c>
      <c r="J2634" s="2" t="s">
        <v>6471</v>
      </c>
      <c r="K2634" s="2" t="s">
        <v>7414</v>
      </c>
      <c r="M2634" s="2" t="s">
        <v>7439</v>
      </c>
      <c r="N2634" s="2" t="s">
        <v>7440</v>
      </c>
      <c r="O2634" s="2" t="s">
        <v>1265</v>
      </c>
      <c r="P2634" s="2" t="str">
        <f t="shared" si="19"/>
        <v>fossil_energy; fossil_energy_coal</v>
      </c>
      <c r="Q2634" s="2" t="str">
        <f t="shared" si="16"/>
        <v>Bill Title: ENERGY CONSERV &amp; COAL DEV ACT, Bill Description: Amends the Energy Conservation and Coal Development Act and the Illinois Coal Technology Development Assistance Act. Removes provisions requiring the Department of Commerce and Economic Opportunity to carry out programs to increase public awareness and education regarding Illinois coal. Effective immediately.. </v>
      </c>
      <c r="S2634" s="2" t="s">
        <v>25</v>
      </c>
    </row>
    <row r="2635" ht="15.75" customHeight="1">
      <c r="A2635" s="2" t="s">
        <v>7441</v>
      </c>
      <c r="B2635" s="2" t="s">
        <v>6623</v>
      </c>
      <c r="C2635" s="2" t="s">
        <v>6467</v>
      </c>
      <c r="D2635" s="2" t="s">
        <v>6468</v>
      </c>
      <c r="E2635" s="2" t="s">
        <v>6469</v>
      </c>
      <c r="F2635" s="2" t="s">
        <v>7442</v>
      </c>
      <c r="G2635" s="2" t="s">
        <v>407</v>
      </c>
      <c r="I2635" s="2">
        <v>35.0</v>
      </c>
      <c r="J2635" s="2" t="s">
        <v>6471</v>
      </c>
      <c r="K2635" s="2" t="s">
        <v>7443</v>
      </c>
      <c r="M2635" s="2" t="s">
        <v>7444</v>
      </c>
      <c r="N2635" s="2" t="s">
        <v>7445</v>
      </c>
      <c r="O2635" s="2" t="s">
        <v>704</v>
      </c>
      <c r="P2635" s="2" t="str">
        <f t="shared" si="19"/>
        <v>fossil_energy</v>
      </c>
      <c r="Q2635" s="2" t="str">
        <f t="shared" si="16"/>
        <v>Bill Title: EPA-PCB DISPOSAL, Bill Description: Amends the Environmental Protection Act. Prohibits the disposal of (1) Manufactured Gas Plant waste in specified levels and (2) Polychlorinated Biphenyl waste in any landfill whose run off goes into the Mahomet Aquifer.. </v>
      </c>
      <c r="S2635" s="2" t="s">
        <v>25</v>
      </c>
    </row>
    <row r="2636" ht="15.75" customHeight="1">
      <c r="A2636" s="2" t="s">
        <v>7441</v>
      </c>
      <c r="B2636" s="2" t="s">
        <v>6623</v>
      </c>
      <c r="C2636" s="2" t="s">
        <v>6467</v>
      </c>
      <c r="D2636" s="2" t="s">
        <v>6468</v>
      </c>
      <c r="E2636" s="2" t="s">
        <v>6469</v>
      </c>
      <c r="F2636" s="2" t="s">
        <v>7446</v>
      </c>
      <c r="G2636" s="2" t="s">
        <v>407</v>
      </c>
      <c r="I2636" s="2">
        <v>26.0</v>
      </c>
      <c r="J2636" s="2" t="s">
        <v>6471</v>
      </c>
      <c r="K2636" s="2" t="s">
        <v>7443</v>
      </c>
      <c r="M2636" s="2" t="s">
        <v>7444</v>
      </c>
      <c r="N2636" s="2" t="s">
        <v>7445</v>
      </c>
      <c r="P2636" s="2" t="str">
        <f t="shared" si="19"/>
        <v/>
      </c>
      <c r="Q2636" s="2" t="str">
        <f t="shared" si="16"/>
        <v>Bill Title: EPA-PCB DISPOSAL, Bill Description: Amends the Environmental Protection Act. Prohibits the disposal of (1) Manufactured Gas Plant waste in specified levels and (2) Polychlorinated Biphenyl waste in any landfill whose run off goes into the Mahomet Aquifer.. </v>
      </c>
      <c r="S2636" s="2" t="s">
        <v>25</v>
      </c>
    </row>
    <row r="2637" ht="15.75" customHeight="1">
      <c r="A2637" s="2" t="s">
        <v>7441</v>
      </c>
      <c r="B2637" s="2" t="s">
        <v>6623</v>
      </c>
      <c r="C2637" s="2" t="s">
        <v>6467</v>
      </c>
      <c r="D2637" s="2" t="s">
        <v>6468</v>
      </c>
      <c r="E2637" s="2" t="s">
        <v>6469</v>
      </c>
      <c r="F2637" s="2" t="s">
        <v>7447</v>
      </c>
      <c r="G2637" s="2" t="s">
        <v>407</v>
      </c>
      <c r="I2637" s="2">
        <v>22.0</v>
      </c>
      <c r="J2637" s="2" t="s">
        <v>6471</v>
      </c>
      <c r="K2637" s="2" t="s">
        <v>7443</v>
      </c>
      <c r="M2637" s="2" t="s">
        <v>7448</v>
      </c>
      <c r="N2637" s="2" t="s">
        <v>7449</v>
      </c>
      <c r="O2637" s="2" t="s">
        <v>7450</v>
      </c>
      <c r="P2637" s="2" t="str">
        <f t="shared" si="19"/>
        <v>fossil_energy; fossil_energy_natural_gas; transportation; transportation_alt_fuel/hybrid; utility_regulation</v>
      </c>
      <c r="Q2637" s="2" t="str">
        <f t="shared" si="16"/>
        <v>Bill Title: UTILITY-PROCEEDING &amp; PIPELINES, Bill Description: Amends the Public Utilities Act. Provides that the term "public utility" does not include pipeline companies that have a demonstrated history of not acting in the interest of public convenience and necessity in Illinois. Provides that in its determination of public convenience and necessity for a proposed pipeline or facility designed or intended to transport crude oil and any alternate locations for such proposed pipeline or facility, the Commission shall consider any evidence or externality presented by a party or other entity participating in the proceeding.. </v>
      </c>
      <c r="S2637" s="2" t="s">
        <v>31</v>
      </c>
    </row>
    <row r="2638" ht="15.75" customHeight="1">
      <c r="A2638" s="2" t="s">
        <v>7441</v>
      </c>
      <c r="B2638" s="2" t="s">
        <v>6623</v>
      </c>
      <c r="C2638" s="2" t="s">
        <v>6467</v>
      </c>
      <c r="D2638" s="2" t="s">
        <v>6468</v>
      </c>
      <c r="E2638" s="2" t="s">
        <v>6469</v>
      </c>
      <c r="F2638" s="2" t="s">
        <v>7451</v>
      </c>
      <c r="G2638" s="2" t="s">
        <v>407</v>
      </c>
      <c r="I2638" s="2">
        <v>18.0</v>
      </c>
      <c r="J2638" s="2" t="s">
        <v>6471</v>
      </c>
      <c r="K2638" s="2" t="s">
        <v>7443</v>
      </c>
      <c r="M2638" s="2" t="s">
        <v>7364</v>
      </c>
      <c r="N2638" s="2" t="s">
        <v>7452</v>
      </c>
      <c r="O2638" s="2" t="s">
        <v>7453</v>
      </c>
      <c r="P2638" s="2" t="str">
        <f t="shared" si="19"/>
        <v>climate_change; ncsl_database__pension_legislation_database__ncsl_topic__divestiture; ncsl_database__pension_legislation_database__ncsl_topic__governance_and_invesment_policy</v>
      </c>
      <c r="Q2638" s="2" t="str">
        <f t="shared" si="16"/>
        <v>Bill Title: PEN CD-CLIMATE CHANGE POLICY, Bill Description: Amends the General Provisions Article of the Illinois Pension Code. By no later than December 31, 2018, requires every pension fund, except for a Downstate Police or Downstate Firefighter fund, to develop a climate change risk minimization policy. Provides that the policy shall consider the financial risk to the investments held by the pension fund in the event of different levels of climate change, as defined by the United Nations Framework Convention on Climate Change. Requires the policy to explain what sources of data, which must include specified sources, were used to make certain projections. Requires the policy to consider the scope of the financial risk of climate-related events. Authorizes the pension fund to determine a policy for all corporate equities held by the pension fund on voting for shareholder resolutions and directors to advance corporate policies that minimize the long-term risk to the pension fund's assets from increased climate change. Requires the policy to be updated annually and published on the pension fund's website. Amends the State Mandates Act to require implementation without reimbursement. Effective immediately.. </v>
      </c>
      <c r="S2638" s="2" t="s">
        <v>172</v>
      </c>
    </row>
    <row r="2639" ht="15.75" customHeight="1">
      <c r="A2639" s="2" t="s">
        <v>7441</v>
      </c>
      <c r="B2639" s="2" t="s">
        <v>6623</v>
      </c>
      <c r="C2639" s="2" t="s">
        <v>6467</v>
      </c>
      <c r="D2639" s="2" t="s">
        <v>6468</v>
      </c>
      <c r="E2639" s="2" t="s">
        <v>6469</v>
      </c>
      <c r="F2639" s="2" t="s">
        <v>7454</v>
      </c>
      <c r="G2639" s="2" t="s">
        <v>407</v>
      </c>
      <c r="I2639" s="2">
        <v>12.0</v>
      </c>
      <c r="J2639" s="2" t="s">
        <v>6471</v>
      </c>
      <c r="K2639" s="2" t="s">
        <v>7443</v>
      </c>
      <c r="M2639" s="2" t="s">
        <v>7455</v>
      </c>
      <c r="N2639" s="2" t="s">
        <v>7456</v>
      </c>
      <c r="O2639" s="2" t="s">
        <v>143</v>
      </c>
      <c r="P2639" s="2" t="str">
        <f t="shared" si="19"/>
        <v>energy_efficiency</v>
      </c>
      <c r="Q2639" s="2" t="str">
        <f t="shared" si="16"/>
        <v>Bill Title: APPLIANCE EFFICIENCY STANDARDS, Bill Description: Creates the Minimum Energy and Water Efficiency Standards Act. Provides that the Environmental Protection Agency shall adopt rules establishing minimum efficiency standards for types of new products. Requires the rules to provide for specified minimum efficiency standards. Provides specified dates for the implementation of efficiency standards relating to particular products. Provides that the Agency may adopt new rules increasing efficiency standards. Provides protection against repeal of federal standards. Provides penalties for noncompliance with the Act. Provides that the Act's provisions are severable.Effective immediately.. </v>
      </c>
      <c r="S2639" s="2" t="s">
        <v>287</v>
      </c>
    </row>
    <row r="2640" ht="15.75" customHeight="1">
      <c r="A2640" s="2" t="s">
        <v>7441</v>
      </c>
      <c r="B2640" s="2" t="s">
        <v>6623</v>
      </c>
      <c r="C2640" s="2" t="s">
        <v>6467</v>
      </c>
      <c r="D2640" s="2" t="s">
        <v>6468</v>
      </c>
      <c r="E2640" s="2" t="s">
        <v>6469</v>
      </c>
      <c r="F2640" s="2" t="s">
        <v>7457</v>
      </c>
      <c r="G2640" s="2" t="s">
        <v>407</v>
      </c>
      <c r="I2640" s="2">
        <v>12.0</v>
      </c>
      <c r="J2640" s="2" t="s">
        <v>6471</v>
      </c>
      <c r="K2640" s="2" t="s">
        <v>7443</v>
      </c>
      <c r="M2640" s="2" t="s">
        <v>7421</v>
      </c>
      <c r="N2640" s="2" t="s">
        <v>7422</v>
      </c>
      <c r="O2640" s="2" t="s">
        <v>1265</v>
      </c>
      <c r="P2640" s="2" t="str">
        <f t="shared" si="19"/>
        <v>fossil_energy; fossil_energy_coal</v>
      </c>
      <c r="Q2640" s="2" t="str">
        <f t="shared" si="16"/>
        <v>Bill Title: COAL ASH POLLUTION PREVENTION, Bill Description: Amends the Environmental Protection Act. Requires a permit for persons conducting any waste-storage, waste-treatment, or waste-disposal operation on CCR surface impoundments. Prohibits persons from performing any specified actions that may cause or tend to cause a violation of the Act. Requires the owner of a CCR surface impoundment to submit to the Agency for approval a closure alternatives analysis. Exempts owners or operators of CCR surface impoundments that have completed closure in accordance with a plan approved by the Agency prior to 12 months after the amendatory Act's effective date from obtaining a construction permit for the surface impoundment closure. Provides that the owner of a CCR surface impoundment shall post all closure plans, permit applications, and supporting documentation, and any Agency approval of the plans or applications on its publicly available website. Requires the owner or operator of a CCR surface impoundment to pay the following fees: an initial fee of $50,000 for closed CCR surface impoundments or $75,000 for CCR surface impoundments that have not completed closure; and annual fees of 25,000 for each CCR surface impoundment that has not completed closure or $15,000 for each CCR surface impoundment that has completed closure but has not completed post-closure care. Requires any monies forfeited to the State from any performance bond or other security required under the amendatory Act's provisions to be placed in the Coal Combustion Residual Surface Impoundment Financial Assurance Fund. Allows the Agency to issue RCRA permits exclusively to persons owning or operating a CCR surface impoundment. Requires a permit applicant to make available to the public for inspection all documents submitted by the applicant to the Agency in furtherance of an application, with the exception of trade secrets, at the office of the county board or governing body of the municipality where CCR from the CCR surface impoundment will be permanently disposed. Makes other changes. Amends the State Finance Act. Creates the Coal Combustion Residual Surface Impoundment Financial Assurance Fund. Effective immediately.. </v>
      </c>
      <c r="S2640" s="2" t="s">
        <v>25</v>
      </c>
    </row>
    <row r="2641" ht="15.75" customHeight="1">
      <c r="A2641" s="2" t="s">
        <v>7441</v>
      </c>
      <c r="B2641" s="2" t="s">
        <v>6623</v>
      </c>
      <c r="C2641" s="2" t="s">
        <v>6467</v>
      </c>
      <c r="D2641" s="2" t="s">
        <v>6468</v>
      </c>
      <c r="E2641" s="2" t="s">
        <v>6469</v>
      </c>
      <c r="F2641" s="2" t="s">
        <v>7458</v>
      </c>
      <c r="G2641" s="2" t="s">
        <v>407</v>
      </c>
      <c r="I2641" s="2">
        <v>12.0</v>
      </c>
      <c r="J2641" s="2" t="s">
        <v>6471</v>
      </c>
      <c r="K2641" s="2" t="s">
        <v>7443</v>
      </c>
      <c r="M2641" s="2" t="s">
        <v>7459</v>
      </c>
      <c r="N2641" s="2" t="s">
        <v>7460</v>
      </c>
      <c r="O2641" s="2" t="s">
        <v>1826</v>
      </c>
      <c r="P2641" s="2" t="str">
        <f t="shared" si="19"/>
        <v>climate_change_emissions_reduction</v>
      </c>
      <c r="Q2641" s="2" t="str">
        <f t="shared" si="16"/>
        <v>Bill Title: EPA-PACKAGING STEWARDSHIP, Bill Description: Amends the Environmental Protection Act. Requires the Environmental Protection Agency to select and enter into a contract with a packaging stewardship organization to operate a packaging stewardship program meeting specified requirements. Provides that, beginning one calendar year following the effective date of the contract entered into by the Agency and the stewardship organization, a producer may not sell, offer for sale, or distribute for sale in or into the State a product contained, protected, delivered, presented, or distributed in or using packaging material for which the producer has not complied with all applicable requirements of the provisions. Provides that the stewardship organization shall annually submit to the Agency and make available on its publicly accessible website a report with specified requirements. Provides that the stewardship organization shall annually disburse to participating municipalities from a packaging stewardship fund reimbursement payments for the median per-ton cost of managing packaging material that is readily recyclable and reimbursement payments for the median per-ton cost of managing packaging material that is not readily recyclable. Requires the Agency to administer and enforce the provisions and to adopt rules as necessary to implement, administer, and enforce the provisions. Contains other provisions.. </v>
      </c>
    </row>
    <row r="2642" ht="15.75" customHeight="1">
      <c r="A2642" s="2" t="s">
        <v>7441</v>
      </c>
      <c r="B2642" s="2" t="s">
        <v>6623</v>
      </c>
      <c r="C2642" s="2" t="s">
        <v>6467</v>
      </c>
      <c r="D2642" s="2" t="s">
        <v>6468</v>
      </c>
      <c r="E2642" s="2" t="s">
        <v>6469</v>
      </c>
      <c r="F2642" s="2" t="s">
        <v>7461</v>
      </c>
      <c r="G2642" s="2" t="s">
        <v>407</v>
      </c>
      <c r="I2642" s="2">
        <v>10.0</v>
      </c>
      <c r="J2642" s="2" t="s">
        <v>6471</v>
      </c>
      <c r="K2642" s="2" t="s">
        <v>7443</v>
      </c>
      <c r="M2642" s="2" t="s">
        <v>7462</v>
      </c>
      <c r="N2642" s="2" t="s">
        <v>7463</v>
      </c>
      <c r="P2642" s="2" t="str">
        <f t="shared" si="19"/>
        <v/>
      </c>
      <c r="Q2642" s="2" t="str">
        <f t="shared" si="16"/>
        <v>Bill Title: EPA-AQUIFERS-LANDFILL MANIFEST, Bill Description: Amends the Environmental Protection Act. Provides that the owner and operator of any landfill that is located above an aquifer designated as a sole source aquifer by the United States Environmental Protection Agency shall, upon request, make available to the requestor copies of manifests of all waste, other than municipal solid waste, received at the landfill in the 2 years before the effective date of this amendatory Act of the 99th General Assembly. Provides that these manifests shall be made available within 30 days of the request, and the owner or operator may post the manifests to a website to satisfy this purpose. Provides that beginning on the effective date of this amendatory Act of the 99th General Assembly, the owner and operator of any landfill that is located above an aquifer designated as a sole source aquifer by the United States Environmental Protection Agency shall publish quarterly to a public website manifests of all waste, other than municipal solid waste, received at the landfill. Provides that any manifest published to the public website shall remain on the public website for a minimum of 2 years. Provides that the owner and operator shall publish to its website all permit applications, requests or applications for modification permits, and all well sampling data from upgradient and downgradient monitoring wells near any landfill that is located above an aquifer designated as a sole source aquifer by the United States Environmental Protection Agency. Effective immediately.. </v>
      </c>
    </row>
    <row r="2643" ht="15.75" customHeight="1">
      <c r="A2643" s="2" t="s">
        <v>7441</v>
      </c>
      <c r="B2643" s="2" t="s">
        <v>6623</v>
      </c>
      <c r="C2643" s="2" t="s">
        <v>6467</v>
      </c>
      <c r="D2643" s="2" t="s">
        <v>6468</v>
      </c>
      <c r="E2643" s="2" t="s">
        <v>6469</v>
      </c>
      <c r="F2643" s="2" t="s">
        <v>7464</v>
      </c>
      <c r="G2643" s="2" t="s">
        <v>407</v>
      </c>
      <c r="I2643" s="2">
        <v>9.0</v>
      </c>
      <c r="J2643" s="2" t="s">
        <v>6471</v>
      </c>
      <c r="K2643" s="2" t="s">
        <v>7443</v>
      </c>
      <c r="M2643" s="2" t="s">
        <v>7465</v>
      </c>
      <c r="N2643" s="2" t="s">
        <v>7466</v>
      </c>
      <c r="O2643" s="2" t="s">
        <v>63</v>
      </c>
      <c r="P2643" s="2" t="str">
        <f t="shared" si="19"/>
        <v>utility_regulation</v>
      </c>
      <c r="Q2643" s="2" t="str">
        <f t="shared" si="16"/>
        <v>Bill Title: UTILITY-ACQUISITION PAY RATES, Bill Description: Amends the Public Utilities Act. Provides that if an investor-owned water or sewer utility acquires another water or sewer utility, any subsequent rate increase to finance the acquisition shall only be paid by the customers in the new district or tariff group and not the existing customers of the investor-owned water or sewer utility or its existing tariff group. Provides that any capital investments or improvements made by an investor-owned water or sewer utility shall not be financed by the existing customers of the utility and shall only be paid for by customers that live in the district that received the capital investments or improvements. Repeals a provision on the valuation of water and sewer utilities on January 1, 2023 (instead of June 1, 2028).. </v>
      </c>
    </row>
    <row r="2644" ht="15.75" customHeight="1">
      <c r="A2644" s="2" t="s">
        <v>7441</v>
      </c>
      <c r="B2644" s="2" t="s">
        <v>6623</v>
      </c>
      <c r="C2644" s="2" t="s">
        <v>6467</v>
      </c>
      <c r="D2644" s="2" t="s">
        <v>6468</v>
      </c>
      <c r="E2644" s="2" t="s">
        <v>6469</v>
      </c>
      <c r="F2644" s="2" t="s">
        <v>7467</v>
      </c>
      <c r="G2644" s="2" t="s">
        <v>407</v>
      </c>
      <c r="I2644" s="2">
        <v>9.0</v>
      </c>
      <c r="J2644" s="2" t="s">
        <v>6471</v>
      </c>
      <c r="K2644" s="2" t="s">
        <v>7443</v>
      </c>
      <c r="M2644" s="2" t="s">
        <v>6640</v>
      </c>
      <c r="N2644" s="2" t="s">
        <v>6641</v>
      </c>
      <c r="O2644" s="2" t="s">
        <v>92</v>
      </c>
      <c r="P2644" s="2" t="str">
        <f t="shared" si="19"/>
        <v>transportation</v>
      </c>
      <c r="Q2644" s="2" t="str">
        <f t="shared" si="16"/>
        <v>Bill Title: EPA-VOLKSWAGEN SETTLEMENT, Bill Description: 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 </v>
      </c>
    </row>
    <row r="2645" ht="15.75" customHeight="1">
      <c r="A2645" s="2" t="s">
        <v>7441</v>
      </c>
      <c r="B2645" s="2" t="s">
        <v>6623</v>
      </c>
      <c r="C2645" s="2" t="s">
        <v>6467</v>
      </c>
      <c r="D2645" s="2" t="s">
        <v>6468</v>
      </c>
      <c r="E2645" s="2" t="s">
        <v>6469</v>
      </c>
      <c r="F2645" s="2" t="s">
        <v>7468</v>
      </c>
      <c r="G2645" s="2" t="s">
        <v>407</v>
      </c>
      <c r="I2645" s="2">
        <v>8.0</v>
      </c>
      <c r="J2645" s="2" t="s">
        <v>6471</v>
      </c>
      <c r="K2645" s="2" t="s">
        <v>7443</v>
      </c>
      <c r="M2645" s="2" t="s">
        <v>6635</v>
      </c>
      <c r="N2645" s="2" t="s">
        <v>6636</v>
      </c>
      <c r="O2645" s="2" t="s">
        <v>6637</v>
      </c>
      <c r="P2645" s="2" t="str">
        <f t="shared" si="19"/>
        <v>fossil_energy_coal; utility_regulation</v>
      </c>
      <c r="Q2645" s="2" t="str">
        <f t="shared" si="16"/>
        <v>Bill Title: EPA-GREAT LAKES CCR PROTECTION, Bill Description: Amends the Environmental Protection Act. Provides that owners and operators of CCR surface impoundments at electric generating plants that are bordering Lake Michigan shall close the CCR surface impoundment by removal by off-site disposal, pursuant to specified provisions and requirements. In additional provisions, requires an owner or operator to remove from his or her site, for off-site disposal, all CCR generated by a facility and remediate all soil and groundwater impacted by CCR, in accordance with specified requirements. Requires owners or operators to submit specified plans and reports to the Environmental Protection Agency. Provides that an owner or operator shall post with the Agency a performance bond or other security for the purpose of ensuring removal and remediation in accordance with the provisions. Provides that the Agency may enter into such contracts and agreements as it deems necessary to carry out the purposes of the provisions. Provides that neither the State, nor the Director of the Agency, nor any State employee shall be liable for any damages or injuries arising out of or resulting from any action taken under the provisions. Contains other provisions. Contains a severability provision. Effective immediately.. </v>
      </c>
      <c r="S2645" s="2" t="s">
        <v>25</v>
      </c>
    </row>
    <row r="2646" ht="15.75" customHeight="1">
      <c r="A2646" s="2" t="s">
        <v>7441</v>
      </c>
      <c r="B2646" s="2" t="s">
        <v>6623</v>
      </c>
      <c r="C2646" s="2" t="s">
        <v>6467</v>
      </c>
      <c r="D2646" s="2" t="s">
        <v>6468</v>
      </c>
      <c r="E2646" s="2" t="s">
        <v>6469</v>
      </c>
      <c r="F2646" s="2" t="s">
        <v>7469</v>
      </c>
      <c r="G2646" s="2" t="s">
        <v>407</v>
      </c>
      <c r="I2646" s="2">
        <v>7.0</v>
      </c>
      <c r="J2646" s="2" t="s">
        <v>6471</v>
      </c>
      <c r="K2646" s="2" t="s">
        <v>7443</v>
      </c>
      <c r="M2646" s="2" t="s">
        <v>6640</v>
      </c>
      <c r="N2646" s="2" t="s">
        <v>6641</v>
      </c>
      <c r="O2646" s="2" t="s">
        <v>92</v>
      </c>
      <c r="P2646" s="2" t="str">
        <f t="shared" si="19"/>
        <v>transportation</v>
      </c>
      <c r="Q2646" s="2" t="str">
        <f t="shared" si="16"/>
        <v>Bill Title: EPA-VOLKSWAGEN SETTLEMENT, Bill Description: 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 </v>
      </c>
    </row>
    <row r="2647" ht="15.75" customHeight="1">
      <c r="A2647" s="2" t="s">
        <v>7441</v>
      </c>
      <c r="B2647" s="2" t="s">
        <v>6623</v>
      </c>
      <c r="C2647" s="2" t="s">
        <v>6467</v>
      </c>
      <c r="D2647" s="2" t="s">
        <v>6468</v>
      </c>
      <c r="E2647" s="2" t="s">
        <v>6469</v>
      </c>
      <c r="F2647" s="2" t="s">
        <v>7470</v>
      </c>
      <c r="G2647" s="2" t="s">
        <v>407</v>
      </c>
      <c r="I2647" s="2">
        <v>7.0</v>
      </c>
      <c r="J2647" s="2" t="s">
        <v>6471</v>
      </c>
      <c r="K2647" s="2" t="s">
        <v>7443</v>
      </c>
      <c r="M2647" s="2" t="s">
        <v>7471</v>
      </c>
      <c r="N2647" s="2" t="s">
        <v>7472</v>
      </c>
      <c r="O2647" s="2" t="s">
        <v>2757</v>
      </c>
      <c r="P2647" s="2" t="str">
        <f t="shared" si="19"/>
        <v>climate_change; climate_change_emissions_reduction; fossil_energy; fossil_energy_coal</v>
      </c>
      <c r="Q2647" s="2" t="str">
        <f t="shared" si="16"/>
        <v>Bill Title: ILL COAL - UTILIZATION STUDY, Bill Description: Urges the Illinois Environmental Protection Agency, the Illinois Commerce Commission, the Illinois Power Agency, the Illinois Department of Commerce and Economic Opportunity, and the Illinois Department of Revenue to take action to implement the use of Illinois coal; urges all agencies and stakeholders developing strategies to comply with new federal carbon emissions requirements to utilize Illinois coal to reduce carbon emissions.. </v>
      </c>
    </row>
    <row r="2648" ht="15.75" customHeight="1">
      <c r="A2648" s="2" t="s">
        <v>7441</v>
      </c>
      <c r="B2648" s="2" t="s">
        <v>6623</v>
      </c>
      <c r="C2648" s="2" t="s">
        <v>6467</v>
      </c>
      <c r="D2648" s="2" t="s">
        <v>6468</v>
      </c>
      <c r="E2648" s="2" t="s">
        <v>6469</v>
      </c>
      <c r="F2648" s="2" t="s">
        <v>7473</v>
      </c>
      <c r="G2648" s="2" t="s">
        <v>407</v>
      </c>
      <c r="I2648" s="2">
        <v>7.0</v>
      </c>
      <c r="J2648" s="2" t="s">
        <v>6471</v>
      </c>
      <c r="K2648" s="2" t="s">
        <v>7443</v>
      </c>
      <c r="M2648" s="2" t="s">
        <v>7474</v>
      </c>
      <c r="N2648" s="2" t="s">
        <v>7475</v>
      </c>
      <c r="O2648" s="2" t="s">
        <v>112</v>
      </c>
      <c r="P2648" s="2" t="str">
        <f t="shared" si="19"/>
        <v>energy_security_and_critical_infrastructure</v>
      </c>
      <c r="Q2648" s="2" t="str">
        <f t="shared" si="16"/>
        <v>Bill Title: UTILITIES-LEGAL EXPENSES, Bill Description: Amends the Public Utilities Act. Provides that the Illinois Commerce Commission shall not consider as an expense of any public utility company, for the purpose of determining any rate or charge, any amount expended for attorneys or technical experts to prepare and litigate any proceeding before the Commission. Removes the provision that provides that the performance-based formula rate approved by the Commission with respect to certain electric utilities permits the recovery of expenses related to the Commission proceeding. Effective immediately.. </v>
      </c>
      <c r="S2648" s="2" t="s">
        <v>65</v>
      </c>
    </row>
    <row r="2649" ht="15.75" customHeight="1">
      <c r="A2649" s="2" t="s">
        <v>7441</v>
      </c>
      <c r="B2649" s="2" t="s">
        <v>6623</v>
      </c>
      <c r="C2649" s="2" t="s">
        <v>6467</v>
      </c>
      <c r="D2649" s="2" t="s">
        <v>6468</v>
      </c>
      <c r="E2649" s="2" t="s">
        <v>6469</v>
      </c>
      <c r="F2649" s="2" t="s">
        <v>7476</v>
      </c>
      <c r="G2649" s="2" t="s">
        <v>407</v>
      </c>
      <c r="I2649" s="2">
        <v>7.0</v>
      </c>
      <c r="J2649" s="2" t="s">
        <v>6471</v>
      </c>
      <c r="K2649" s="2" t="s">
        <v>7443</v>
      </c>
      <c r="M2649" s="2" t="s">
        <v>7477</v>
      </c>
      <c r="N2649" s="2" t="s">
        <v>7478</v>
      </c>
      <c r="O2649" s="2" t="s">
        <v>57</v>
      </c>
      <c r="P2649" s="2" t="str">
        <f t="shared" si="19"/>
        <v>electric_grid_and_transmission; fossil_energy; fossil_energy_natural_gas</v>
      </c>
      <c r="Q2649" s="2" t="str">
        <f t="shared" si="16"/>
        <v>Bill Title: PIPELINE ENVIRONMENTAL IMPACT, Bill Description: Amends the Renewable Energy Facilities Agricultural Impact Mitigation Act. Changes the short title to the Agricultural Impact Mitigation Act. Broadens the purpose of the Act to include construction and deconstruction of pipelines and electronic transmission lines. Includes pipeline owner and electrical transmission line owner in the definition of "agricultural impact mitigation agreement", "construction", "county", "deconstruction", and "underlying agreement". Defines "Agricultural Inspector", "pipeline owner", and "pipeline". Contains guidelines for pipeline and electronic transmission line owners to address environmental impact before starting construction. Amends the Counties Code and the Illinois Municipal Code to make conforming changes.. </v>
      </c>
      <c r="S2649" s="2" t="s">
        <v>31</v>
      </c>
    </row>
    <row r="2650" ht="15.75" customHeight="1">
      <c r="A2650" s="2" t="s">
        <v>7441</v>
      </c>
      <c r="B2650" s="2" t="s">
        <v>6623</v>
      </c>
      <c r="C2650" s="2" t="s">
        <v>6467</v>
      </c>
      <c r="D2650" s="2" t="s">
        <v>6468</v>
      </c>
      <c r="E2650" s="2" t="s">
        <v>6469</v>
      </c>
      <c r="F2650" s="2" t="s">
        <v>7479</v>
      </c>
      <c r="G2650" s="2" t="s">
        <v>407</v>
      </c>
      <c r="I2650" s="2">
        <v>6.0</v>
      </c>
      <c r="J2650" s="2" t="s">
        <v>6471</v>
      </c>
      <c r="K2650" s="2" t="s">
        <v>7443</v>
      </c>
      <c r="M2650" s="2" t="s">
        <v>7480</v>
      </c>
      <c r="N2650" s="2" t="s">
        <v>7481</v>
      </c>
      <c r="O2650" s="2" t="s">
        <v>35</v>
      </c>
      <c r="P2650" s="2" t="str">
        <f t="shared" si="19"/>
        <v>renewable_energy</v>
      </c>
      <c r="Q2650" s="2" t="str">
        <f t="shared" si="16"/>
        <v>Bill Title: MWRD-RESOURCE RECOVERY, Bill Description: Amends the Metropolitan Water Reclamation District Act. Provides that the district may sell or otherwise dispose of recovered resources or renewable energy resources resulting from the operation of district facilities. Allows the district to take in materials used in the generation of usable products from recovered resources or which increase the production of renewable energy resources. Provides legislative findings, and defines terms. Effective immediately.. </v>
      </c>
    </row>
    <row r="2651" ht="15.75" customHeight="1">
      <c r="A2651" s="2" t="s">
        <v>7441</v>
      </c>
      <c r="B2651" s="2" t="s">
        <v>6623</v>
      </c>
      <c r="C2651" s="2" t="s">
        <v>6467</v>
      </c>
      <c r="D2651" s="2" t="s">
        <v>6468</v>
      </c>
      <c r="E2651" s="2" t="s">
        <v>6469</v>
      </c>
      <c r="F2651" s="2" t="s">
        <v>7482</v>
      </c>
      <c r="G2651" s="2" t="s">
        <v>407</v>
      </c>
      <c r="I2651" s="2">
        <v>6.0</v>
      </c>
      <c r="J2651" s="2" t="s">
        <v>6471</v>
      </c>
      <c r="K2651" s="2" t="s">
        <v>7443</v>
      </c>
      <c r="M2651" s="2" t="s">
        <v>7483</v>
      </c>
      <c r="N2651" s="2" t="s">
        <v>7484</v>
      </c>
      <c r="O2651" s="2" t="s">
        <v>493</v>
      </c>
      <c r="P2651" s="2" t="str">
        <f t="shared" si="19"/>
        <v>energy_security_and_critical_infrastructure; fossil_energy; fossil_energy_natural_gas</v>
      </c>
      <c r="Q2651" s="2" t="str">
        <f t="shared" si="16"/>
        <v>Bill Title: UTILITIES-NATURAL GAS REPORTS, Bill Description: Amends the Service Obligations and Conditions Article of the Public Utilities Act. Requires a natural gas public utility serving more than 35,000 customers to submit with its annual filing certain information concerning existing and newly installed pipeline facilities to the Illinois Commerce Commission. Requires the Commission to submit a report containing the information and evaluating the safety and reliability of the natural gas distribution system in Illinois to the General Assembly. Requires the reports to be made available to the public on the Commission's website.. </v>
      </c>
      <c r="S2651" s="2" t="s">
        <v>31</v>
      </c>
    </row>
    <row r="2652" ht="15.75" customHeight="1">
      <c r="A2652" s="2" t="s">
        <v>7441</v>
      </c>
      <c r="B2652" s="2" t="s">
        <v>6623</v>
      </c>
      <c r="C2652" s="2" t="s">
        <v>6467</v>
      </c>
      <c r="D2652" s="2" t="s">
        <v>6468</v>
      </c>
      <c r="E2652" s="2" t="s">
        <v>6469</v>
      </c>
      <c r="F2652" s="2" t="s">
        <v>7485</v>
      </c>
      <c r="G2652" s="2" t="s">
        <v>407</v>
      </c>
      <c r="I2652" s="2">
        <v>6.0</v>
      </c>
      <c r="J2652" s="2" t="s">
        <v>6471</v>
      </c>
      <c r="K2652" s="2" t="s">
        <v>7443</v>
      </c>
      <c r="M2652" s="2" t="s">
        <v>7486</v>
      </c>
      <c r="N2652" s="2" t="s">
        <v>7487</v>
      </c>
      <c r="O2652" s="2" t="s">
        <v>23</v>
      </c>
      <c r="P2652" s="2" t="str">
        <f t="shared" si="19"/>
        <v>fossil_energy; fossil_energy_natural_gas</v>
      </c>
      <c r="Q2652" s="2" t="str">
        <f t="shared" si="16"/>
        <v>Bill Title: UTILITY-NATURAL GAS SUBSIDY, Bill Description: Amends the Public Utilities Act. Provides that a public utility shall demonstrate to the Illinois Commerce Commission that existing customers will not subsidize the cost of new facilities beyond what is provided for in rules and in excess of certain payments by customers for the Commission to approve new construction. Provides that the Commission's order concerning new construction shall explicitly address the economic impact on customers. Requires the Commission to annually report to the General Assembly a gas utility's projects related to a qualifying infrastructure plant, the projected timeline for the replacement of the cast iron and bare and vintage steel in the utility's system, and whether that timeline is adequate to address public safety concerns and reliability. Provides that when a gas public utility connects an applicant to its gas distribution system, certain costs associated with investments in plant additions shall be excluded from a cost-recovery mechanism that allocates the excess cost among existing customers. Requires the Commission to investigate each gas public utility tariff that provides for gas main extensions without additional charge to new customers. Requires the Commission to initiate a rulemaking proceeding providing for rules to establish a uniform method by which a natural gas public utility determines the value of a gas main extension provided to new customers without additional charge.. </v>
      </c>
      <c r="S2652" s="2" t="s">
        <v>31</v>
      </c>
    </row>
    <row r="2653" ht="15.75" customHeight="1">
      <c r="A2653" s="2" t="s">
        <v>7441</v>
      </c>
      <c r="B2653" s="2" t="s">
        <v>6623</v>
      </c>
      <c r="C2653" s="2" t="s">
        <v>6467</v>
      </c>
      <c r="D2653" s="2" t="s">
        <v>6468</v>
      </c>
      <c r="E2653" s="2" t="s">
        <v>6469</v>
      </c>
      <c r="F2653" s="2" t="s">
        <v>7488</v>
      </c>
      <c r="G2653" s="2" t="s">
        <v>407</v>
      </c>
      <c r="I2653" s="2">
        <v>6.0</v>
      </c>
      <c r="J2653" s="2" t="s">
        <v>6471</v>
      </c>
      <c r="K2653" s="2" t="s">
        <v>7443</v>
      </c>
      <c r="M2653" s="2" t="s">
        <v>6493</v>
      </c>
      <c r="N2653" s="2" t="s">
        <v>6494</v>
      </c>
      <c r="O2653" s="2" t="s">
        <v>23</v>
      </c>
      <c r="P2653" s="2" t="str">
        <f t="shared" si="19"/>
        <v>fossil_energy; fossil_energy_natural_gas</v>
      </c>
      <c r="Q2653" s="2" t="str">
        <f t="shared" si="16"/>
        <v>Bill Title: EPA-MAHOMET AQUIFER, Bill Description: Amends the Environmental Protection Act. Codifies the findings and recommendations of the Mahomet Aquifer Task Force established under P.A. 100-0403. Provides that the Environmental Protection Agency shall identify unlined, thinly covered legacy landfills for inspection and study the landfills after prioritizing them based on potential hazards to surface water and groundwater resources. Prescribes required qualifications for Agency inspectors designated to identify and inspect legacy landfills. Provides that the Agency shall collect and archive information about landfills for present and long-term use, including manifests and engineering records. Provides that the Agency shall assemble location information about industries and companies that generate waste and that the resulting records should be available for use as confidential information by regulatory agencies but shall not be subject to the Freedom of Information Act. Amends the Illinois Groundwater Protection Act. Provides that, subject to appropriation, the Agency, in consultation and cooperation with the Illinois State Geological Survey and the Illinois State Water Survey, shall design and implement a Pilot Project at the Pekin Metro Landfill in Tazewell County, to be completed by December 31, 2020. Provides that the Pilot Program shall perform specified tasks.. </v>
      </c>
    </row>
    <row r="2654" ht="15.75" customHeight="1">
      <c r="A2654" s="2" t="s">
        <v>7441</v>
      </c>
      <c r="B2654" s="2" t="s">
        <v>6623</v>
      </c>
      <c r="C2654" s="2" t="s">
        <v>6467</v>
      </c>
      <c r="D2654" s="2" t="s">
        <v>6468</v>
      </c>
      <c r="E2654" s="2" t="s">
        <v>6469</v>
      </c>
      <c r="F2654" s="2" t="s">
        <v>7489</v>
      </c>
      <c r="G2654" s="2" t="s">
        <v>407</v>
      </c>
      <c r="I2654" s="2">
        <v>6.0</v>
      </c>
      <c r="J2654" s="2" t="s">
        <v>6471</v>
      </c>
      <c r="K2654" s="2" t="s">
        <v>7443</v>
      </c>
      <c r="M2654" s="2" t="s">
        <v>7455</v>
      </c>
      <c r="N2654" s="2" t="s">
        <v>7490</v>
      </c>
      <c r="O2654" s="2" t="s">
        <v>290</v>
      </c>
      <c r="P2654" s="2" t="str">
        <f t="shared" si="19"/>
        <v>energy_efficiency; energy_efficiency_building_codes_and_standards</v>
      </c>
      <c r="Q2654" s="2" t="str">
        <f t="shared" si="16"/>
        <v>Bill Title: APPLIANCE EFFICIENCY STANDARDS, Bill Description: Creates the Minimum Energy and Water Efficiency Standards Act. Provides that the Agency shall adopt rules establishing minimum efficiency standards for the types of new products. Provides that the rules shall provide for specified minimum efficiency standards. Provides specified dates for the implementation of efficiency standards relating to particular products. Provides that the Agency may adopt new rules increasing efficiency standards. Provides protection against repeal of federal standards. Provides penalties for noncompliance with the Act. Provides that the Act's provisions are severable.. </v>
      </c>
      <c r="S2654" s="2" t="s">
        <v>287</v>
      </c>
    </row>
    <row r="2655" ht="15.75" customHeight="1">
      <c r="A2655" s="2" t="s">
        <v>7441</v>
      </c>
      <c r="B2655" s="2" t="s">
        <v>6623</v>
      </c>
      <c r="C2655" s="2" t="s">
        <v>6467</v>
      </c>
      <c r="D2655" s="2" t="s">
        <v>6468</v>
      </c>
      <c r="E2655" s="2" t="s">
        <v>6469</v>
      </c>
      <c r="F2655" s="2" t="s">
        <v>7491</v>
      </c>
      <c r="G2655" s="2" t="s">
        <v>407</v>
      </c>
      <c r="I2655" s="2">
        <v>6.0</v>
      </c>
      <c r="J2655" s="2" t="s">
        <v>6471</v>
      </c>
      <c r="K2655" s="2" t="s">
        <v>7443</v>
      </c>
      <c r="M2655" s="2" t="s">
        <v>7492</v>
      </c>
      <c r="N2655" s="2" t="s">
        <v>7493</v>
      </c>
      <c r="O2655" s="2" t="s">
        <v>7494</v>
      </c>
      <c r="P2655" s="2" t="str">
        <f t="shared" si="19"/>
        <v>climate_change; energy_efficiency; energy_security_and_critical_infrastructure; financing_energy_efficiency_and_renewable_energy; ncsl_database__state_traffic_safety_legislation_database__ncsl_topic__impaired_driving</v>
      </c>
      <c r="Q2655" s="2" t="str">
        <f t="shared" si="16"/>
        <v>Bill Title: PROCURE DOMESTIC PRODUCTS, Bill Description: Creates the FY2021 Budget Implementation Act. Provides that the purpose of the Act is to make the changes in State programs that are necessary to implement the Governor's FY2021 budget recommendations. Effective immediately.. </v>
      </c>
    </row>
    <row r="2656" ht="15.75" customHeight="1">
      <c r="A2656" s="2" t="s">
        <v>7441</v>
      </c>
      <c r="B2656" s="2" t="s">
        <v>6623</v>
      </c>
      <c r="C2656" s="2" t="s">
        <v>6467</v>
      </c>
      <c r="D2656" s="2" t="s">
        <v>6468</v>
      </c>
      <c r="E2656" s="2" t="s">
        <v>6469</v>
      </c>
      <c r="F2656" s="2" t="s">
        <v>7495</v>
      </c>
      <c r="G2656" s="2" t="s">
        <v>407</v>
      </c>
      <c r="I2656" s="2">
        <v>6.0</v>
      </c>
      <c r="J2656" s="2" t="s">
        <v>6471</v>
      </c>
      <c r="K2656" s="2" t="s">
        <v>7443</v>
      </c>
      <c r="M2656" s="2" t="s">
        <v>6640</v>
      </c>
      <c r="N2656" s="2" t="s">
        <v>6641</v>
      </c>
      <c r="O2656" s="2" t="s">
        <v>92</v>
      </c>
      <c r="P2656" s="2" t="str">
        <f t="shared" si="19"/>
        <v>transportation</v>
      </c>
      <c r="Q2656" s="2" t="str">
        <f t="shared" si="16"/>
        <v>Bill Title: EPA-VOLKSWAGEN SETTLEMENT, Bill Description: 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 </v>
      </c>
    </row>
    <row r="2657" ht="15.75" customHeight="1">
      <c r="A2657" s="2" t="s">
        <v>7441</v>
      </c>
      <c r="B2657" s="2" t="s">
        <v>6623</v>
      </c>
      <c r="C2657" s="2" t="s">
        <v>6467</v>
      </c>
      <c r="D2657" s="2" t="s">
        <v>6468</v>
      </c>
      <c r="E2657" s="2" t="s">
        <v>6469</v>
      </c>
      <c r="F2657" s="2" t="s">
        <v>7496</v>
      </c>
      <c r="G2657" s="2" t="s">
        <v>407</v>
      </c>
      <c r="I2657" s="2">
        <v>5.0</v>
      </c>
      <c r="J2657" s="2" t="s">
        <v>6471</v>
      </c>
      <c r="K2657" s="2" t="s">
        <v>7443</v>
      </c>
      <c r="M2657" s="2" t="s">
        <v>7497</v>
      </c>
      <c r="N2657" s="2" t="s">
        <v>7498</v>
      </c>
      <c r="O2657" s="2" t="s">
        <v>23</v>
      </c>
      <c r="P2657" s="2" t="str">
        <f t="shared" si="19"/>
        <v>fossil_energy; fossil_energy_natural_gas</v>
      </c>
      <c r="Q2657" s="2" t="str">
        <f t="shared" si="16"/>
        <v>Bill Title: UTILITIES-SURCHARGE REPEAL, Bill Description: Amends the Public Utilities Act. Changes the repeal date for provisions authorizing natural gas surcharges to provide for recovery of costs associated with investments in qualifying infrastructure plants from December 31, 2023 to January 1, 2022.. </v>
      </c>
      <c r="S2657" s="2" t="s">
        <v>31</v>
      </c>
    </row>
    <row r="2658" ht="15.75" customHeight="1">
      <c r="A2658" s="2" t="s">
        <v>7441</v>
      </c>
      <c r="B2658" s="2" t="s">
        <v>6623</v>
      </c>
      <c r="C2658" s="2" t="s">
        <v>6467</v>
      </c>
      <c r="D2658" s="2" t="s">
        <v>6468</v>
      </c>
      <c r="E2658" s="2" t="s">
        <v>6469</v>
      </c>
      <c r="F2658" s="2" t="s">
        <v>7499</v>
      </c>
      <c r="G2658" s="2" t="s">
        <v>407</v>
      </c>
      <c r="I2658" s="2">
        <v>5.0</v>
      </c>
      <c r="J2658" s="2" t="s">
        <v>6471</v>
      </c>
      <c r="K2658" s="2" t="s">
        <v>7443</v>
      </c>
      <c r="M2658" s="2" t="s">
        <v>7385</v>
      </c>
      <c r="N2658" s="2" t="s">
        <v>7500</v>
      </c>
      <c r="O2658" s="2" t="s">
        <v>29</v>
      </c>
      <c r="P2658" s="2" t="str">
        <f t="shared" si="19"/>
        <v>nuclear_energy_facilities</v>
      </c>
      <c r="Q2658" s="2" t="str">
        <f t="shared" si="16"/>
        <v>Bill Title: UTILITY-DECOMMISSION OF PLANTS, Bill Description: Amends the Public Utilities Act. Provides that beginning April 1, 2018, and on a bi-annual basis thereafter, the Illinois Commerce Commission shall issue a report to the General Assembly concerning the decommissioning of nuclear power plants in this State. Provides for the contents of the report.. </v>
      </c>
      <c r="S2658" s="2" t="s">
        <v>31</v>
      </c>
    </row>
    <row r="2659" ht="15.75" customHeight="1">
      <c r="A2659" s="2" t="s">
        <v>7441</v>
      </c>
      <c r="B2659" s="2" t="s">
        <v>6623</v>
      </c>
      <c r="C2659" s="2" t="s">
        <v>6467</v>
      </c>
      <c r="D2659" s="2" t="s">
        <v>6468</v>
      </c>
      <c r="E2659" s="2" t="s">
        <v>6469</v>
      </c>
      <c r="F2659" s="2" t="s">
        <v>7501</v>
      </c>
      <c r="G2659" s="2" t="s">
        <v>407</v>
      </c>
      <c r="I2659" s="2">
        <v>5.0</v>
      </c>
      <c r="J2659" s="2" t="s">
        <v>6471</v>
      </c>
      <c r="K2659" s="2" t="s">
        <v>7443</v>
      </c>
      <c r="M2659" s="2" t="s">
        <v>7502</v>
      </c>
      <c r="N2659" s="2" t="s">
        <v>7503</v>
      </c>
      <c r="O2659" s="2" t="s">
        <v>7504</v>
      </c>
      <c r="P2659" s="2" t="str">
        <f t="shared" si="19"/>
        <v>nuclear_energy_facilities; utility_regulation</v>
      </c>
      <c r="Q2659" s="2" t="str">
        <f t="shared" si="16"/>
        <v>Bill Title: UTILITY EMISSION CREDIT LIMIT, Bill Description: Amends the Public Utilities Act. Provides that notwithstanding anything to the contrary, certain provisions of the Electric Service Customer Choice and Rate Relief Law of 1997 relating to the recovery of costs associated with the purchase of zero emission credits do not apply to any retail customers of an electric utility that serves more than 3,000,000 retail customers in the State. Effective immediately.. </v>
      </c>
      <c r="S2659" s="2" t="s">
        <v>44</v>
      </c>
    </row>
    <row r="2660" ht="15.75" customHeight="1">
      <c r="A2660" s="2" t="s">
        <v>7441</v>
      </c>
      <c r="B2660" s="2" t="s">
        <v>6623</v>
      </c>
      <c r="C2660" s="2" t="s">
        <v>6467</v>
      </c>
      <c r="D2660" s="2" t="s">
        <v>6468</v>
      </c>
      <c r="E2660" s="2" t="s">
        <v>6469</v>
      </c>
      <c r="F2660" s="2" t="s">
        <v>7505</v>
      </c>
      <c r="G2660" s="2" t="s">
        <v>407</v>
      </c>
      <c r="I2660" s="2">
        <v>5.0</v>
      </c>
      <c r="J2660" s="2" t="s">
        <v>6471</v>
      </c>
      <c r="K2660" s="2" t="s">
        <v>7443</v>
      </c>
      <c r="M2660" s="2" t="s">
        <v>6490</v>
      </c>
      <c r="N2660" s="2" t="s">
        <v>7506</v>
      </c>
      <c r="O2660" s="2" t="s">
        <v>29</v>
      </c>
      <c r="P2660" s="2" t="str">
        <f t="shared" si="19"/>
        <v>nuclear_energy_facilities</v>
      </c>
      <c r="Q2660" s="2" t="str">
        <f t="shared" si="16"/>
        <v>Bill Title: SAFETY-TECH, Bill Description: Amends the Environmental Protection Act. Makes a technical change in a Section concerning sulfur dioxide emission standards.. </v>
      </c>
      <c r="S2660" s="2" t="s">
        <v>65</v>
      </c>
    </row>
    <row r="2661" ht="15.75" customHeight="1">
      <c r="A2661" s="2" t="s">
        <v>7441</v>
      </c>
      <c r="B2661" s="2" t="s">
        <v>6623</v>
      </c>
      <c r="C2661" s="2" t="s">
        <v>6467</v>
      </c>
      <c r="D2661" s="2" t="s">
        <v>6468</v>
      </c>
      <c r="E2661" s="2" t="s">
        <v>6469</v>
      </c>
      <c r="F2661" s="2" t="s">
        <v>7507</v>
      </c>
      <c r="G2661" s="2" t="s">
        <v>407</v>
      </c>
      <c r="I2661" s="2">
        <v>4.0</v>
      </c>
      <c r="J2661" s="2" t="s">
        <v>6471</v>
      </c>
      <c r="K2661" s="2" t="s">
        <v>7443</v>
      </c>
      <c r="M2661" s="2" t="s">
        <v>7508</v>
      </c>
      <c r="N2661" s="2" t="s">
        <v>7509</v>
      </c>
      <c r="O2661" s="2" t="s">
        <v>117</v>
      </c>
      <c r="P2661" s="2" t="str">
        <f t="shared" si="19"/>
        <v>nuclear_/_radioactive_waste</v>
      </c>
      <c r="Q2661" s="2" t="str">
        <f t="shared" si="16"/>
        <v>Bill Title: UTILITY-GAS MAIN EXT COSTS, Bill Description: Amends the Public Utilities Act. Provides that the Illinois Commerce Commission shall determine that proposed construction will promote the public convenience and necessity only if the utility demonstrates, among other requirements, that for construction serving a discrete area, existing customers will not be required to subsidize the cost of new facilities in excess of any refundable or nonrefundable payments by customers to be served by the new facilities. Provides that if any gas public utility connects an applicant or applicants to its gas distribution system, any costs associated with investments in plant addition in excess of any refundable payment or nonrefundable payment shall be excluded from any cost-recovery mechanism that allocates the excess cost among existing customers. Provides that no later than 60 days after the effective date of this amendatory Act, the Commission shall initiate a docketed investigation reviewing each gas public utility tariff that provides for gas main extensions without additional charge to new customers in excess of the default extensions without charge, and provides for other requirements pertaining to the investigation process. Provides that no later than 60 days after the effective date of this amendatory Act, the Commission shall initiate a rulemaking proceeding providing for rules establishing a uniform method by which natural gas public utilities determine the value of any gas main extensions provided to new customers without additional charge.. </v>
      </c>
      <c r="S2661" s="2" t="s">
        <v>31</v>
      </c>
    </row>
    <row r="2662" ht="15.75" customHeight="1">
      <c r="A2662" s="2" t="s">
        <v>7441</v>
      </c>
      <c r="B2662" s="2" t="s">
        <v>6623</v>
      </c>
      <c r="C2662" s="2" t="s">
        <v>6467</v>
      </c>
      <c r="D2662" s="2" t="s">
        <v>6468</v>
      </c>
      <c r="E2662" s="2" t="s">
        <v>6469</v>
      </c>
      <c r="F2662" s="2" t="s">
        <v>7510</v>
      </c>
      <c r="G2662" s="2" t="s">
        <v>407</v>
      </c>
      <c r="I2662" s="2">
        <v>4.0</v>
      </c>
      <c r="J2662" s="2" t="s">
        <v>6471</v>
      </c>
      <c r="K2662" s="2" t="s">
        <v>7443</v>
      </c>
      <c r="M2662" s="2" t="s">
        <v>6640</v>
      </c>
      <c r="N2662" s="2" t="s">
        <v>6641</v>
      </c>
      <c r="O2662" s="2" t="s">
        <v>92</v>
      </c>
      <c r="P2662" s="2" t="str">
        <f t="shared" si="19"/>
        <v>transportation</v>
      </c>
      <c r="Q2662" s="2" t="str">
        <f t="shared" si="16"/>
        <v>Bill Title: EPA-VOLKSWAGEN SETTLEMENT, Bill Description: 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 </v>
      </c>
    </row>
    <row r="2663" ht="15.75" customHeight="1">
      <c r="A2663" s="2" t="s">
        <v>7441</v>
      </c>
      <c r="B2663" s="2" t="s">
        <v>6623</v>
      </c>
      <c r="C2663" s="2" t="s">
        <v>6467</v>
      </c>
      <c r="D2663" s="2" t="s">
        <v>6468</v>
      </c>
      <c r="E2663" s="2" t="s">
        <v>6469</v>
      </c>
      <c r="F2663" s="2" t="s">
        <v>7511</v>
      </c>
      <c r="G2663" s="2" t="s">
        <v>407</v>
      </c>
      <c r="I2663" s="2">
        <v>4.0</v>
      </c>
      <c r="J2663" s="2" t="s">
        <v>6471</v>
      </c>
      <c r="K2663" s="2" t="s">
        <v>7443</v>
      </c>
      <c r="M2663" s="2" t="s">
        <v>7512</v>
      </c>
      <c r="N2663" s="2" t="s">
        <v>7513</v>
      </c>
      <c r="O2663" s="2" t="s">
        <v>63</v>
      </c>
      <c r="P2663" s="2" t="str">
        <f t="shared" si="19"/>
        <v>utility_regulation</v>
      </c>
      <c r="Q2663" s="2" t="str">
        <f t="shared" si="16"/>
        <v>Bill Title: PUB UTILITIES-TECH, Bill Description: Amends the Public Utilities Act. Modifies the requirements for an application for a certificate of public convenience and necessity for the construction of new high voltage electric service lines and related facilities (Project). Provides that an applicant must provide and identify a proposed primary right-of-way and one or more alternate rights-of-way for the Project at the first public meeting held in each county. Requires that the public be provided the opportunity to comment on the proposed primary and alternate rights-of-way. Requires notice of the time and place scheduled for the public meeting to be provided by registered mail to each owner of record of land included in the proposed primary and alternate rights-of-way over which the utility seeks to construct a high-voltage electric line. Provides that for applications filed after the effective date of this amendatory Act, certificates granted for Projects that will impact agricultural land shall be conditioned on the applicant adhering to an agricultural impact mitigation agreement that he or she has entered into with the Department of Agriculture that outlines the mitigative actions the applicant will take to preserve the integrity of agricultural land impacted by the Project. Provides that if a public utility seeks relief to exercise eminent domain power to make necessary alterations, additions, extensions, or improvements ordered or authorized under certain specified Sections after the Commission enters its order in a proceeding for a certificate of public convenience and necessity for a Project, the Commission shall issue its order within 180 (rather than 45) days after the utility files its petition seeking relief. Effective immediately.. </v>
      </c>
      <c r="S2663" s="2" t="s">
        <v>31</v>
      </c>
    </row>
    <row r="2664" ht="15.75" customHeight="1">
      <c r="A2664" s="2" t="s">
        <v>7441</v>
      </c>
      <c r="B2664" s="2" t="s">
        <v>6623</v>
      </c>
      <c r="C2664" s="2" t="s">
        <v>6467</v>
      </c>
      <c r="D2664" s="2" t="s">
        <v>6468</v>
      </c>
      <c r="E2664" s="2" t="s">
        <v>6469</v>
      </c>
      <c r="F2664" s="2" t="s">
        <v>7514</v>
      </c>
      <c r="G2664" s="2" t="s">
        <v>407</v>
      </c>
      <c r="I2664" s="2">
        <v>4.0</v>
      </c>
      <c r="J2664" s="2" t="s">
        <v>6471</v>
      </c>
      <c r="K2664" s="2" t="s">
        <v>7443</v>
      </c>
      <c r="M2664" s="2" t="s">
        <v>7515</v>
      </c>
      <c r="N2664" s="2" t="s">
        <v>7516</v>
      </c>
      <c r="O2664" s="2" t="s">
        <v>3054</v>
      </c>
      <c r="P2664" s="2" t="str">
        <f t="shared" si="19"/>
        <v>energy_efficiency; renewable_energy; transportation</v>
      </c>
      <c r="Q2664" s="2" t="str">
        <f t="shared" si="16"/>
        <v>Bill Title: BENEFICIAL ELECTRIFICATION, Bill Description: Amends the Public Utilities Act. Requires the Illinois Commerce Commission to initiate a process whereby the Commission shall develop a forward-looking plan for strategically increasing transportation electrification in the State, that the process shall be open and transparent, and that the process shall conclude within 270 days of opening. Provides that the plan developed by the Commission shall incentivize transportation electrification through beneficial electrification programs, may include specific directives for public utilities in the State that enable transportation electrification or beneficial electrification, and should specifically address environmental justice interests and provide opportunities for residents and businesses in environmental justice communities to directly benefit from transportation electrification. Effective immediately.. </v>
      </c>
      <c r="S2664" s="2" t="s">
        <v>79</v>
      </c>
    </row>
    <row r="2665" ht="15.75" customHeight="1">
      <c r="A2665" s="2" t="s">
        <v>7441</v>
      </c>
      <c r="B2665" s="2" t="s">
        <v>6623</v>
      </c>
      <c r="C2665" s="2" t="s">
        <v>6467</v>
      </c>
      <c r="D2665" s="2" t="s">
        <v>6468</v>
      </c>
      <c r="E2665" s="2" t="s">
        <v>6469</v>
      </c>
      <c r="F2665" s="2" t="s">
        <v>7517</v>
      </c>
      <c r="G2665" s="2" t="s">
        <v>407</v>
      </c>
      <c r="I2665" s="2">
        <v>4.0</v>
      </c>
      <c r="J2665" s="2" t="s">
        <v>6471</v>
      </c>
      <c r="K2665" s="2" t="s">
        <v>7443</v>
      </c>
      <c r="M2665" s="2" t="s">
        <v>7518</v>
      </c>
      <c r="N2665" s="2" t="s">
        <v>7519</v>
      </c>
      <c r="O2665" s="2" t="s">
        <v>39</v>
      </c>
      <c r="P2665" s="2" t="str">
        <f t="shared" si="19"/>
        <v>nuclear_/_radioactive_waste; nuclear_energy_facilities</v>
      </c>
      <c r="Q2665" s="2" t="str">
        <f t="shared" si="16"/>
        <v>Bill Title: NUCLEAR STORAGE IMPACT FEE, Bill Description: Amends the Illinois Nuclear Facility Safety Act. Provides that any municipality may establish and collect a nuclear storage impact fee from the entity that operated a nuclear facility within the boundaries of the municipality. Provides that the nuclear storage impact fee shall only be imposed on nuclear facilities that ceased generating electricity on or before the effective date of this amendatory Act. Provides that the fee shall be charged to the entity that operated a nuclear facility within the boundaries of the municipality immediately before the nuclear facility ceased to generate electricity. Provides that the nuclear storage impact fee can only be applied prospectively. Provides that in any calendar year, the nuclear storage impact fee shall not exceed 25% of the average annual amount of property taxes paid to the municipality by the entity that operated the nuclear facility during the last 5 years that the nuclear facility was operational. Provides that the municipality shall conduct a public hearing before imposing the nuclear storage impact fees. Provides that the revenue collected from the fees shall be used to offset property taxes for owners of property within the boundaries of the municipality. Provides that no sale, assignment, lease, or decommissioning agreement that was executed after a nuclear facility ceased generating electricity and before the effective date of this amendatory Act shall assign or transfer the obligation to pay any nuclear storage impact fee imposed.. </v>
      </c>
      <c r="S2665" s="2" t="s">
        <v>31</v>
      </c>
    </row>
    <row r="2666" ht="15.75" customHeight="1">
      <c r="A2666" s="2" t="s">
        <v>7441</v>
      </c>
      <c r="B2666" s="2" t="s">
        <v>6623</v>
      </c>
      <c r="C2666" s="2" t="s">
        <v>6467</v>
      </c>
      <c r="D2666" s="2" t="s">
        <v>6468</v>
      </c>
      <c r="E2666" s="2" t="s">
        <v>6469</v>
      </c>
      <c r="F2666" s="2" t="s">
        <v>7520</v>
      </c>
      <c r="G2666" s="2" t="s">
        <v>407</v>
      </c>
      <c r="I2666" s="2">
        <v>4.0</v>
      </c>
      <c r="J2666" s="2" t="s">
        <v>6471</v>
      </c>
      <c r="K2666" s="2" t="s">
        <v>7443</v>
      </c>
      <c r="M2666" s="2" t="s">
        <v>6640</v>
      </c>
      <c r="N2666" s="2" t="s">
        <v>6641</v>
      </c>
      <c r="O2666" s="2" t="s">
        <v>92</v>
      </c>
      <c r="P2666" s="2" t="str">
        <f t="shared" si="19"/>
        <v>transportation</v>
      </c>
      <c r="Q2666" s="2" t="str">
        <f t="shared" si="16"/>
        <v>Bill Title: EPA-VOLKSWAGEN SETTLEMENT, Bill Description: Amends the Environmental Protection Act. Contains provisions requiring the Environmental Protection Agency to create a State beneficiary mitigation plan in accordance with specified consent decrees. Provides that the Agency shall establish the Volkswagen Settlement Task Force. Contains provisions concerning the membership of the Task Force. Provides that the Task Force shall conduct listening sessions, review the requirements of a specified trust agreement, evaluate public comments, and prepare a report of its recommendations for use of the funds received by the State from the trust agreement. Provides that the Task Force shall submit the report to the Governor and the General Assembly by no later than January 1, 2019. Provides that based on information provided by the Task Force, a public comment period, and other specified considerations, the Agency shall create a draft and final version of the State plan. Provides that within 30 days of the effective date, the Environmental Protection Agency shall create a page on its website that provides the public with specified information relating to the specified consent decrees. Effective immediately.. </v>
      </c>
    </row>
    <row r="2667" ht="15.75" customHeight="1">
      <c r="A2667" s="2" t="s">
        <v>7441</v>
      </c>
      <c r="B2667" s="2" t="s">
        <v>6623</v>
      </c>
      <c r="C2667" s="2" t="s">
        <v>6467</v>
      </c>
      <c r="D2667" s="2" t="s">
        <v>6468</v>
      </c>
      <c r="E2667" s="2" t="s">
        <v>6469</v>
      </c>
      <c r="F2667" s="2" t="s">
        <v>7521</v>
      </c>
      <c r="G2667" s="2" t="s">
        <v>407</v>
      </c>
      <c r="I2667" s="2">
        <v>4.0</v>
      </c>
      <c r="J2667" s="2" t="s">
        <v>6471</v>
      </c>
      <c r="K2667" s="2" t="s">
        <v>7443</v>
      </c>
      <c r="M2667" s="2" t="s">
        <v>6778</v>
      </c>
      <c r="N2667" s="2" t="s">
        <v>7522</v>
      </c>
      <c r="O2667" s="2" t="s">
        <v>1318</v>
      </c>
      <c r="P2667" s="2" t="str">
        <f t="shared" si="19"/>
        <v>energy_efficiency; utility_regulation</v>
      </c>
      <c r="Q2667" s="2" t="str">
        <f t="shared" si="16"/>
        <v>Bill Title: UTILITIES-ENERGY EFFICIENCY, Bill Description: Amends the Public Utilities Act. Removes language exempting retail customers of an electric utility that serves more than 3,000,000 retail customers in the State and whose total highest 30-minute demand was more than 10,000 kilowatts and retail customers of an electric utility that serves less than 3,000,000 retail customers but more than 500,000 retail customers in the State and whose total highest 15-minute demand was more than 10,000 kilowatts from certain provisions concerning energy efficiency and demand-response measures. Makes other changes. Effective immediately.. </v>
      </c>
      <c r="S2667" s="2" t="s">
        <v>287</v>
      </c>
    </row>
    <row r="2668" ht="15.75" customHeight="1">
      <c r="A2668" s="2" t="s">
        <v>7523</v>
      </c>
      <c r="B2668" s="2" t="s">
        <v>6466</v>
      </c>
      <c r="C2668" s="2" t="s">
        <v>6467</v>
      </c>
      <c r="D2668" s="2" t="s">
        <v>6468</v>
      </c>
      <c r="E2668" s="2" t="s">
        <v>6469</v>
      </c>
      <c r="F2668" s="2" t="s">
        <v>7524</v>
      </c>
      <c r="G2668" s="2" t="s">
        <v>407</v>
      </c>
      <c r="I2668" s="2">
        <v>63.0</v>
      </c>
      <c r="J2668" s="2" t="s">
        <v>6471</v>
      </c>
      <c r="K2668" s="2" t="s">
        <v>7525</v>
      </c>
      <c r="M2668" s="2" t="s">
        <v>7526</v>
      </c>
      <c r="N2668" s="2" t="s">
        <v>7527</v>
      </c>
      <c r="O2668" s="2" t="s">
        <v>290</v>
      </c>
      <c r="P2668" s="2" t="str">
        <f t="shared" si="19"/>
        <v>energy_efficiency; energy_efficiency_building_codes_and_standards</v>
      </c>
      <c r="Q2668" s="2" t="str">
        <f t="shared" si="16"/>
        <v>Bill Title: GAMING-VARIOUS, Bill Description: Creates the Chicago Casino Development Authority Act. Provides for the creation of the Chicago Casino Development Authority, whose duties include promotion and maintenance of a casino. Amends the Illinois Horse Racing Act of 1975 and the Riverboat Gambling Act to authorize electronic gaming at race tracks (and makes conforming changes in various Acts). Further amends the Illinois Horse Racing Act of 1975. Makes various changes concerning Board members. Indefinitely extends the authorization for advance deposit wagering. Contains provisions concerning testing of horses at county fairs and standardbred horses. Further amends the Riverboat Gambling Act. Changes the short title to the Illinois Gambling Act and changes corresponding references to the Act. Adds additional owners licenses, one of which authorizes the conduct of casino gambling in the City of Chicago. Makes changes in provisions concerning the admission tax and privilege tax. Makes other changes. Contains a severability provision. Effective immediately, but does not take effect at all unless Senate Bills 1, 2, 3, 4, 5, 6, 8, 9, 10, 11, 12, and 13 of the 100th General Assembly become law.. </v>
      </c>
    </row>
    <row r="2669" ht="15.75" customHeight="1">
      <c r="A2669" s="2" t="s">
        <v>7523</v>
      </c>
      <c r="B2669" s="2" t="s">
        <v>6466</v>
      </c>
      <c r="C2669" s="2" t="s">
        <v>6467</v>
      </c>
      <c r="D2669" s="2" t="s">
        <v>6468</v>
      </c>
      <c r="E2669" s="2" t="s">
        <v>6469</v>
      </c>
      <c r="F2669" s="2" t="s">
        <v>7528</v>
      </c>
      <c r="G2669" s="2" t="s">
        <v>407</v>
      </c>
      <c r="I2669" s="2">
        <v>35.0</v>
      </c>
      <c r="J2669" s="2" t="s">
        <v>6471</v>
      </c>
      <c r="K2669" s="2" t="s">
        <v>7525</v>
      </c>
      <c r="M2669" s="2" t="s">
        <v>7224</v>
      </c>
      <c r="N2669" s="2" t="s">
        <v>7225</v>
      </c>
      <c r="O2669" s="2" t="s">
        <v>7226</v>
      </c>
      <c r="P2669" s="2" t="str">
        <f t="shared" si="19"/>
        <v>ncsl_database__ncsl_transportation_funding_finance_legis_database__ncsl_topic__airports_and_aviation; ncsl_database__ncsl_transportation_funding_finance_legis_database__ncsl_topic__local_transportation_funding; ncsl_database__ncsl_transportation_funding_finance_legis_database__ncsl_topic__public_transit_and_rail</v>
      </c>
      <c r="Q2669" s="2" t="str">
        <f t="shared" si="16"/>
        <v>Bill Title: PTELL-QUALIFIED SCHOOL DIST, Bill Description: Creates the Leveling the Playing Field for Illinois Retail Act. Provides that the Department of Revenue shall establish standards for the certification of certified service providers and certified automated systems. Creates the Parking Excise Tax Act. Imposes a tax on the privilege of using a parking space in a parking area or garage for the use of parking one or more motor vehicles. Amends the Department of Commerce and Economic Opportunity Law of the Civil Administrative Code of Illinois to require the Department of Commerce and Economic Opportunity to issue certificates of exemption from the Retailers' Occupation Tax Act, the Use Tax Act, the Service Use Tax Act, and the Service Occupation Tax Act, all locally imposed retailers' occupation taxes administered and collected by the Department, the Chicago non-titled Use Tax, the Electricity Excise Tax Act, and a credit certification against certain taxes imposed under the Illinois Income Tax Act to qualifying Illinois data centers. Amends the Illinois Income Tax Act, Use Tax Act, Service Use Tax, and Service Occupation Tax Act to make conforming changes. Amends the Retailers' Occupation Tax Act to make conforming changes and to provide that specified remote retailers are liable for all applicable State and locally imposed retailers' occupation taxes on all retail sales to Illinois purchasers. Amends the Cigarette Tax Act and Cigarette Use Tax Act. Imposes a tax upon any person engaged in business as a retailer of cigarettes at the rate of 149 mills per cigarette sold or otherwise disposed of in the course of such business (rather than the aggregate tax rate of 99 mills), which shall be distributed each month into the Capital Projects Fund. Creates the Illinois Works Jobs Program Act. Establishes the Illinois Works Preapprenticeship Program with the goal of creating a network of community-based organizations throughout the State that will recruit, prescreen, and provide preapprenticeship skills training. Provides that contractors and subcontractors may receive bid credits for employing apprentices who have completed the program. Creates the Illinois Works Apprenticeship Initiative. Provides that the goal of the initiative is that, for public works projects, apprentices will perform either 10% of the total labor hours actually worked in each prevailing wage classification or 10% of the estimated labor hours in each prevailing wage classification, whichever is less. Amends the Prevailing Wage Act to require contractors and subcontractors who participate in public works to report each worker's skill level. Creates the Sports Wagering Act. Authorizes sports wagering: by an organization licensee under the Illinois Horse Racing Act of 1975; by an owners licensee under the Illinois Gambling Act; and at or within a 5-block radius of a sports facility. Authorizes the Board to issue 3 online sports wagering operator licenses pursuant to an open and competitive selection process. Includes provisions for licensing sports governing bodies for providing official league data to be used for tier 2 sports wagers. Creates a Lottery sports wagering pilot program. Creates the State Fair Gaming Act. Authorizes video gaming at the Illinois State Fair and the DuQuoin State Fair by a concessioner licensed by the Illinois Gaming Board. Amends the Illinois Horse Racing Act of 1975 and the Riverboat Gambling Act to authorize electronic gaming at racetracks; makes conforming changes in various Acts. Further amends the Illinois Horse Racing Act of 1975. Makes various changes concerning Illinois Racing Board members. Indefinitely extends the authorization for advance deposit wagering. Authorizes the construction of a new racetrack limited to standardbred racing in Cook County. Further amends the Riverboat Gambling Act. Changes the short title to the Illinois Gambling Act; amends various Acts to make corresponding changes. Adds additional owners licenses, one of which authorizes the conduct of casino gambling in the City of Chicago. Increases the number of gaming positions for existing owners licensees. Makes various changes concerning Illinois Gaming Board members. Makes changes in provisions concerning the admission tax and privilege tax. Amends the Video Gaming Act to increase the amount of maximum wagers, to increase the number of terminals licensees may have on their premises, to add provisions restricting licenses in malls, to add provisions concerning licensed large truck stop establishments, and to increase the terminal tax. Amends the State Finance Act to create various special funds in the State treasury. Makes other changes. Effective immediately, except some provisions take effect on January 1, 2020.. </v>
      </c>
      <c r="S2669" s="2" t="s">
        <v>145</v>
      </c>
    </row>
    <row r="2670" ht="15.75" customHeight="1">
      <c r="A2670" s="2" t="s">
        <v>7523</v>
      </c>
      <c r="B2670" s="2" t="s">
        <v>6466</v>
      </c>
      <c r="C2670" s="2" t="s">
        <v>6467</v>
      </c>
      <c r="D2670" s="2" t="s">
        <v>6468</v>
      </c>
      <c r="E2670" s="2" t="s">
        <v>6469</v>
      </c>
      <c r="F2670" s="2" t="s">
        <v>7529</v>
      </c>
      <c r="G2670" s="2" t="s">
        <v>407</v>
      </c>
      <c r="I2670" s="2">
        <v>33.0</v>
      </c>
      <c r="J2670" s="2" t="s">
        <v>6471</v>
      </c>
      <c r="K2670" s="2" t="s">
        <v>7525</v>
      </c>
      <c r="M2670" s="2" t="s">
        <v>7224</v>
      </c>
      <c r="N2670" s="2" t="s">
        <v>7225</v>
      </c>
      <c r="O2670" s="2" t="s">
        <v>7226</v>
      </c>
      <c r="P2670" s="2" t="str">
        <f t="shared" si="19"/>
        <v>ncsl_database__ncsl_transportation_funding_finance_legis_database__ncsl_topic__airports_and_aviation; ncsl_database__ncsl_transportation_funding_finance_legis_database__ncsl_topic__local_transportation_funding; ncsl_database__ncsl_transportation_funding_finance_legis_database__ncsl_topic__public_transit_and_rail</v>
      </c>
      <c r="Q2670" s="2" t="str">
        <f t="shared" si="16"/>
        <v>Bill Title: PTELL-QUALIFIED SCHOOL DIST, Bill Description: Creates the Leveling the Playing Field for Illinois Retail Act. Provides that the Department of Revenue shall establish standards for the certification of certified service providers and certified automated systems. Creates the Parking Excise Tax Act. Imposes a tax on the privilege of using a parking space in a parking area or garage for the use of parking one or more motor vehicles. Amends the Department of Commerce and Economic Opportunity Law of the Civil Administrative Code of Illinois to require the Department of Commerce and Economic Opportunity to issue certificates of exemption from the Retailers' Occupation Tax Act, the Use Tax Act, the Service Use Tax Act, and the Service Occupation Tax Act, all locally imposed retailers' occupation taxes administered and collected by the Department, the Chicago non-titled Use Tax, the Electricity Excise Tax Act, and a credit certification against certain taxes imposed under the Illinois Income Tax Act to qualifying Illinois data centers. Amends the Illinois Income Tax Act, Use Tax Act, Service Use Tax, and Service Occupation Tax Act to make conforming changes. Amends the Retailers' Occupation Tax Act to make conforming changes and to provide that specified remote retailers are liable for all applicable State and locally imposed retailers' occupation taxes on all retail sales to Illinois purchasers. Amends the Cigarette Tax Act and Cigarette Use Tax Act. Imposes a tax upon any person engaged in business as a retailer of cigarettes at the rate of 149 mills per cigarette sold or otherwise disposed of in the course of such business (rather than the aggregate tax rate of 99 mills), which shall be distributed each month into the Capital Projects Fund. Creates the Illinois Works Jobs Program Act. Establishes the Illinois Works Preapprenticeship Program with the goal of creating a network of community-based organizations throughout the State that will recruit, prescreen, and provide preapprenticeship skills training. Provides that contractors and subcontractors may receive bid credits for employing apprentices who have completed the program. Creates the Illinois Works Apprenticeship Initiative. Provides that the goal of the initiative is that, for public works projects, apprentices will perform either 10% of the total labor hours actually worked in each prevailing wage classification or 10% of the estimated labor hours in each prevailing wage classification, whichever is less. Amends the Prevailing Wage Act to require contractors and subcontractors who participate in public works to report each worker's skill level. Creates the Sports Wagering Act. Authorizes sports wagering: by an organization licensee under the Illinois Horse Racing Act of 1975; by an owners licensee under the Illinois Gambling Act; and at or within a 5-block radius of a sports facility. Authorizes the Board to issue 3 online sports wagering operator licenses pursuant to an open and competitive selection process. Includes provisions for licensing sports governing bodies for providing official league data to be used for tier 2 sports wagers. Creates a Lottery sports wagering pilot program. Creates the State Fair Gaming Act. Authorizes video gaming at the Illinois State Fair and the DuQuoin State Fair by a concessioner licensed by the Illinois Gaming Board. Amends the Illinois Horse Racing Act of 1975 and the Riverboat Gambling Act to authorize electronic gaming at racetracks; makes conforming changes in various Acts. Further amends the Illinois Horse Racing Act of 1975. Makes various changes concerning Illinois Racing Board members. Indefinitely extends the authorization for advance deposit wagering. Authorizes the construction of a new racetrack limited to standardbred racing in Cook County. Further amends the Riverboat Gambling Act. Changes the short title to the Illinois Gambling Act; amends various Acts to make corresponding changes. Adds additional owners licenses, one of which authorizes the conduct of casino gambling in the City of Chicago. Increases the number of gaming positions for existing owners licensees. Makes various changes concerning Illinois Gaming Board members. Makes changes in provisions concerning the admission tax and privilege tax. Amends the Video Gaming Act to increase the amount of maximum wagers, to increase the number of terminals licensees may have on their premises, to add provisions restricting licenses in malls, to add provisions concerning licensed large truck stop establishments, and to increase the terminal tax. Amends the State Finance Act to create various special funds in the State treasury. Makes other changes. Effective immediately, except some provisions take effect on January 1, 2020.. </v>
      </c>
      <c r="S2670" s="2" t="s">
        <v>145</v>
      </c>
    </row>
    <row r="2671" ht="15.75" customHeight="1">
      <c r="A2671" s="2" t="s">
        <v>7523</v>
      </c>
      <c r="B2671" s="2" t="s">
        <v>6466</v>
      </c>
      <c r="C2671" s="2" t="s">
        <v>6467</v>
      </c>
      <c r="D2671" s="2" t="s">
        <v>6468</v>
      </c>
      <c r="E2671" s="2" t="s">
        <v>6469</v>
      </c>
      <c r="F2671" s="2" t="s">
        <v>7530</v>
      </c>
      <c r="G2671" s="2" t="s">
        <v>407</v>
      </c>
      <c r="I2671" s="2">
        <v>30.0</v>
      </c>
      <c r="J2671" s="2" t="s">
        <v>6471</v>
      </c>
      <c r="K2671" s="2" t="s">
        <v>7525</v>
      </c>
      <c r="M2671" s="2" t="s">
        <v>7207</v>
      </c>
      <c r="N2671" s="2" t="s">
        <v>7208</v>
      </c>
      <c r="O2671" s="2" t="s">
        <v>7209</v>
      </c>
      <c r="P2671" s="2" t="str">
        <f t="shared" si="19"/>
        <v>ncsl_database__education_bill_tracking_database__ncsl_topic__k_12_finance; ncsl_database__education_bill_tracking_database__ncsl_topic__summer_programs; nuclear_/_radioactive_waste; renewable_energy</v>
      </c>
      <c r="Q2671" s="2" t="str">
        <f t="shared" si="16"/>
        <v>Bill Title: FINANCE-TECH, Bill Description: Amends the State Finance Act. Makes a technical change in a Section concerning the short title.. </v>
      </c>
    </row>
    <row r="2672" ht="15.75" customHeight="1">
      <c r="A2672" s="2" t="s">
        <v>7523</v>
      </c>
      <c r="B2672" s="2" t="s">
        <v>6466</v>
      </c>
      <c r="C2672" s="2" t="s">
        <v>6467</v>
      </c>
      <c r="D2672" s="2" t="s">
        <v>6468</v>
      </c>
      <c r="E2672" s="2" t="s">
        <v>6469</v>
      </c>
      <c r="F2672" s="2" t="s">
        <v>7531</v>
      </c>
      <c r="G2672" s="2" t="s">
        <v>407</v>
      </c>
      <c r="I2672" s="2">
        <v>17.0</v>
      </c>
      <c r="J2672" s="2" t="s">
        <v>6471</v>
      </c>
      <c r="K2672" s="2" t="s">
        <v>7525</v>
      </c>
      <c r="M2672" s="2" t="s">
        <v>7526</v>
      </c>
      <c r="N2672" s="2" t="s">
        <v>7527</v>
      </c>
      <c r="O2672" s="2" t="s">
        <v>290</v>
      </c>
      <c r="P2672" s="2" t="str">
        <f t="shared" si="19"/>
        <v>energy_efficiency; energy_efficiency_building_codes_and_standards</v>
      </c>
      <c r="Q2672" s="2" t="str">
        <f t="shared" si="16"/>
        <v>Bill Title: GAMING-VARIOUS, Bill Description: Creates the Chicago Casino Development Authority Act. Provides for the creation of the Chicago Casino Development Authority, whose duties include promotion and maintenance of a casino. Amends the Illinois Horse Racing Act of 1975 and the Riverboat Gambling Act to authorize electronic gaming at race tracks (and makes conforming changes in various Acts). Further amends the Illinois Horse Racing Act of 1975. Makes various changes concerning Board members. Indefinitely extends the authorization for advance deposit wagering. Contains provisions concerning testing of horses at county fairs and standardbred horses. Further amends the Riverboat Gambling Act. Changes the short title to the Illinois Gambling Act and changes corresponding references to the Act. Adds additional owners licenses, one of which authorizes the conduct of casino gambling in the City of Chicago. Makes changes in provisions concerning the admission tax and privilege tax. Makes other changes. Contains a severability provision. Effective immediately, but does not take effect at all unless Senate Bills 1, 2, 3, 4, 5, 6, 8, 9, 10, 11, 12, and 13 of the 100th General Assembly become law.. </v>
      </c>
    </row>
    <row r="2673" ht="15.75" customHeight="1">
      <c r="A2673" s="2" t="s">
        <v>7523</v>
      </c>
      <c r="B2673" s="2" t="s">
        <v>6466</v>
      </c>
      <c r="C2673" s="2" t="s">
        <v>6467</v>
      </c>
      <c r="D2673" s="2" t="s">
        <v>6468</v>
      </c>
      <c r="E2673" s="2" t="s">
        <v>6469</v>
      </c>
      <c r="F2673" s="2" t="s">
        <v>7532</v>
      </c>
      <c r="G2673" s="2" t="s">
        <v>407</v>
      </c>
      <c r="I2673" s="2">
        <v>17.0</v>
      </c>
      <c r="J2673" s="2" t="s">
        <v>6471</v>
      </c>
      <c r="K2673" s="2" t="s">
        <v>7525</v>
      </c>
      <c r="M2673" s="2" t="s">
        <v>7526</v>
      </c>
      <c r="N2673" s="2" t="s">
        <v>7527</v>
      </c>
      <c r="O2673" s="2" t="s">
        <v>290</v>
      </c>
      <c r="P2673" s="2" t="str">
        <f t="shared" si="19"/>
        <v>energy_efficiency; energy_efficiency_building_codes_and_standards</v>
      </c>
      <c r="Q2673" s="2" t="str">
        <f t="shared" si="16"/>
        <v>Bill Title: GAMING-VARIOUS, Bill Description: Creates the Chicago Casino Development Authority Act. Provides for the creation of the Chicago Casino Development Authority, whose duties include promotion and maintenance of a casino. Amends the Illinois Horse Racing Act of 1975 and the Riverboat Gambling Act to authorize electronic gaming at race tracks (and makes conforming changes in various Acts). Further amends the Illinois Horse Racing Act of 1975. Makes various changes concerning Board members. Indefinitely extends the authorization for advance deposit wagering. Contains provisions concerning testing of horses at county fairs and standardbred horses. Further amends the Riverboat Gambling Act. Changes the short title to the Illinois Gambling Act and changes corresponding references to the Act. Adds additional owners licenses, one of which authorizes the conduct of casino gambling in the City of Chicago. Makes changes in provisions concerning the admission tax and privilege tax. Makes other changes. Contains a severability provision. Effective immediately, but does not take effect at all unless Senate Bills 1, 2, 3, 4, 5, 6, 8, 9, 10, 11, 12, and 13 of the 100th General Assembly become law.. </v>
      </c>
    </row>
    <row r="2674" ht="15.75" customHeight="1">
      <c r="A2674" s="2" t="s">
        <v>7523</v>
      </c>
      <c r="B2674" s="2" t="s">
        <v>6466</v>
      </c>
      <c r="C2674" s="2" t="s">
        <v>6467</v>
      </c>
      <c r="D2674" s="2" t="s">
        <v>6468</v>
      </c>
      <c r="E2674" s="2" t="s">
        <v>6469</v>
      </c>
      <c r="F2674" s="2" t="s">
        <v>7533</v>
      </c>
      <c r="G2674" s="2" t="s">
        <v>407</v>
      </c>
      <c r="I2674" s="2">
        <v>16.0</v>
      </c>
      <c r="J2674" s="2" t="s">
        <v>6471</v>
      </c>
      <c r="K2674" s="2" t="s">
        <v>7525</v>
      </c>
      <c r="M2674" s="2" t="s">
        <v>7534</v>
      </c>
      <c r="N2674" s="2" t="s">
        <v>7535</v>
      </c>
      <c r="O2674" s="2" t="s">
        <v>290</v>
      </c>
      <c r="P2674" s="2" t="str">
        <f t="shared" si="19"/>
        <v>energy_efficiency; energy_efficiency_building_codes_and_standards</v>
      </c>
      <c r="Q2674" s="2" t="str">
        <f t="shared" si="16"/>
        <v>Bill Title: ENERGY EFFICIENT BUILDINGS, Bill Description: Amends the Energy Efficient Building Act. Provides that the Capital Development Board shall adopt, every 3 years (now, no time requirement), the latest published edition of the International Energy Conservation Code as minimum requirements for commercial buildings. Provides that the Board shall adopt, at least every 6 years (now, no time requirement), the Code as the minimum and maximum requirements for residential buildings. Provides that, beginning January 1, 2013, the Board shall review and consider adopting the latest published edition of the Code within one year of its publication and may adopt the latest edition upon review (now, the Board shall adopt the Code within 9 months after its publication). Provides that the Code shall take effect 6 months (now, 3 months) after it is adopted by the Board. Effective immediately.. </v>
      </c>
      <c r="S2674" s="2" t="s">
        <v>287</v>
      </c>
    </row>
    <row r="2675" ht="15.75" customHeight="1">
      <c r="A2675" s="2" t="s">
        <v>7523</v>
      </c>
      <c r="B2675" s="2" t="s">
        <v>6466</v>
      </c>
      <c r="C2675" s="2" t="s">
        <v>6467</v>
      </c>
      <c r="D2675" s="2" t="s">
        <v>6468</v>
      </c>
      <c r="E2675" s="2" t="s">
        <v>6469</v>
      </c>
      <c r="F2675" s="2" t="s">
        <v>7536</v>
      </c>
      <c r="G2675" s="2" t="s">
        <v>407</v>
      </c>
      <c r="I2675" s="2">
        <v>15.0</v>
      </c>
      <c r="J2675" s="2" t="s">
        <v>6471</v>
      </c>
      <c r="K2675" s="2" t="s">
        <v>7525</v>
      </c>
      <c r="M2675" s="2" t="s">
        <v>7537</v>
      </c>
      <c r="N2675" s="2" t="s">
        <v>7538</v>
      </c>
      <c r="O2675" s="2" t="s">
        <v>23</v>
      </c>
      <c r="P2675" s="2" t="str">
        <f t="shared" si="19"/>
        <v>fossil_energy; fossil_energy_natural_gas</v>
      </c>
      <c r="Q2675" s="2" t="str">
        <f t="shared" si="16"/>
        <v>Bill Title: PTELL-EXTENSION BASE, Bill Description: Amends the Property Tax Extension Limitation Law in the Property Tax Code. Provides that, for levy years 2015 and later, the taxing district's aggregate extension base is the greater of (A) the taxing district's last preceding aggregate extension limit or (B) the taxing district's last preceding aggregate extension, subject to adjustments for taxing districts in 2 or more counties, merged or consolidated taxing districts, and adjustments by a rate increase or decrease factor. Provides that the term "aggregate extension limit" means the district's last preceding aggregate extension if the taxing district had utilized the maximum limiting rate permitted without referendum.. </v>
      </c>
    </row>
    <row r="2676" ht="15.75" customHeight="1">
      <c r="A2676" s="2" t="s">
        <v>7523</v>
      </c>
      <c r="B2676" s="2" t="s">
        <v>6466</v>
      </c>
      <c r="C2676" s="2" t="s">
        <v>6467</v>
      </c>
      <c r="D2676" s="2" t="s">
        <v>6468</v>
      </c>
      <c r="E2676" s="2" t="s">
        <v>6469</v>
      </c>
      <c r="F2676" s="2" t="s">
        <v>7539</v>
      </c>
      <c r="G2676" s="2" t="s">
        <v>407</v>
      </c>
      <c r="I2676" s="2">
        <v>13.0</v>
      </c>
      <c r="J2676" s="2" t="s">
        <v>6471</v>
      </c>
      <c r="K2676" s="2" t="s">
        <v>7525</v>
      </c>
      <c r="M2676" s="2" t="s">
        <v>7540</v>
      </c>
      <c r="N2676" s="2" t="s">
        <v>7541</v>
      </c>
      <c r="P2676" s="2" t="str">
        <f t="shared" si="19"/>
        <v/>
      </c>
      <c r="Q2676" s="2" t="str">
        <f t="shared" si="16"/>
        <v>Bill Title: LOCAL GOVT-DISCONTINUANCE, Bill Description: Amends the following Acts and Codes to provide that, upon a majority vote of the boards of the entities created under the following Acts and Codes in favor of the proposition to annex or consolidate, then that entity shall cease: Property Tax Code, Counties Code, Cemetery Maintenance District Act, Civic Center Code, Conservation District Act, Downstate Forest Preserve District Act, Public Health District Act, Tuberculosis Sanitarium District Act, Museum District Act, Illinois International Port District Act, River Conservancy Districts Act, Solid Waste Disposal District Act, Street Light District Act, Surface Water Protection District Act, Water Service District Act, Water Authorities Act, Water Commission Act of 1985, and the Illinois Highway Code. Provides that on the effective date of the annexation or consolidation, all of the rights, powers, duties, assets, liabilities, indebtedness, obligations, bonding authority, taxing authority, and responsibilities of the entity shall vest in and be assumed by the governmental unit assuming the former entity's functions. Effective immediately.. </v>
      </c>
    </row>
    <row r="2677" ht="15.75" customHeight="1">
      <c r="A2677" s="2" t="s">
        <v>7523</v>
      </c>
      <c r="B2677" s="2" t="s">
        <v>6466</v>
      </c>
      <c r="C2677" s="2" t="s">
        <v>6467</v>
      </c>
      <c r="D2677" s="2" t="s">
        <v>6468</v>
      </c>
      <c r="E2677" s="2" t="s">
        <v>6469</v>
      </c>
      <c r="F2677" s="2" t="s">
        <v>7542</v>
      </c>
      <c r="G2677" s="2" t="s">
        <v>407</v>
      </c>
      <c r="I2677" s="2">
        <v>13.0</v>
      </c>
      <c r="J2677" s="2" t="s">
        <v>6471</v>
      </c>
      <c r="K2677" s="2" t="s">
        <v>7525</v>
      </c>
      <c r="M2677" s="2" t="s">
        <v>7543</v>
      </c>
      <c r="N2677" s="2" t="s">
        <v>7544</v>
      </c>
      <c r="O2677" s="2" t="s">
        <v>7545</v>
      </c>
      <c r="P2677" s="2" t="str">
        <f t="shared" si="19"/>
        <v>ncsl_database__unemployment_legislation_database__ncsl_topic__taxes_and solvency</v>
      </c>
      <c r="Q2677" s="2" t="str">
        <f t="shared" si="16"/>
        <v>Bill Title: WORKFORCE DEVELOPMNT SURCHARGE, Bill Description: Amends the Illinois Emergency Employment Development Act. Provides that the Department of Employment Security, rather than the Department of Commerce and Economic Opportunity, shall administer that Act. Amends the 21st Century Workforce Development Fund Act to provide for administration by the Department of Employment Security, rather than the Department of Commerce and Economic Opportunity. Authorizes expenditures of moneys in the 21st Century Workforce Development Fund for implementation of the Illinois Emergency Employment Development Act and to provide that the Fund is not subject to administrative charge-backs. Amends the Unemployment Insurance Act to impose a 0.1% surcharge on employer contributions under that Act for deposit into the 21st Century Workforce Development Fund.. </v>
      </c>
      <c r="S2677" s="2" t="s">
        <v>260</v>
      </c>
    </row>
    <row r="2678" ht="15.75" customHeight="1">
      <c r="A2678" s="2" t="s">
        <v>7523</v>
      </c>
      <c r="B2678" s="2" t="s">
        <v>6466</v>
      </c>
      <c r="C2678" s="2" t="s">
        <v>6467</v>
      </c>
      <c r="D2678" s="2" t="s">
        <v>6468</v>
      </c>
      <c r="E2678" s="2" t="s">
        <v>6469</v>
      </c>
      <c r="F2678" s="2" t="s">
        <v>7546</v>
      </c>
      <c r="G2678" s="2" t="s">
        <v>407</v>
      </c>
      <c r="I2678" s="2">
        <v>12.0</v>
      </c>
      <c r="J2678" s="2" t="s">
        <v>6471</v>
      </c>
      <c r="K2678" s="2" t="s">
        <v>7525</v>
      </c>
      <c r="M2678" s="2" t="s">
        <v>7547</v>
      </c>
      <c r="N2678" s="2" t="s">
        <v>7548</v>
      </c>
      <c r="O2678" s="2" t="s">
        <v>100</v>
      </c>
      <c r="P2678" s="2" t="str">
        <f t="shared" si="19"/>
        <v>renewable_energy; renewable_energy_solar</v>
      </c>
      <c r="Q2678" s="2" t="str">
        <f t="shared" si="16"/>
        <v>Bill Title: SOLAR POWER-LIMIT HOME RULE, Bill Description: Amends the Homeowners' Energy Policy Statement Act. Provides that no political subdivision may place any restriction, either directly or indirectly, on the installation or use of a solar energy system unless the restriction: serves to preserve or protect public health or safety; or does not significantly decrease its production or efficiency. Limits home rule powers. Effective immediately.. </v>
      </c>
      <c r="S2678" s="2" t="s">
        <v>44</v>
      </c>
    </row>
    <row r="2679" ht="15.75" customHeight="1">
      <c r="A2679" s="2" t="s">
        <v>7523</v>
      </c>
      <c r="B2679" s="2" t="s">
        <v>6466</v>
      </c>
      <c r="C2679" s="2" t="s">
        <v>6467</v>
      </c>
      <c r="D2679" s="2" t="s">
        <v>6468</v>
      </c>
      <c r="E2679" s="2" t="s">
        <v>6469</v>
      </c>
      <c r="F2679" s="2" t="s">
        <v>7549</v>
      </c>
      <c r="G2679" s="2" t="s">
        <v>407</v>
      </c>
      <c r="I2679" s="2">
        <v>8.0</v>
      </c>
      <c r="J2679" s="2" t="s">
        <v>6471</v>
      </c>
      <c r="K2679" s="2" t="s">
        <v>7525</v>
      </c>
      <c r="M2679" s="2" t="s">
        <v>7221</v>
      </c>
      <c r="N2679" s="2" t="s">
        <v>7222</v>
      </c>
      <c r="O2679" s="2" t="s">
        <v>23</v>
      </c>
      <c r="P2679" s="2" t="str">
        <f t="shared" si="19"/>
        <v>fossil_energy; fossil_energy_natural_gas</v>
      </c>
      <c r="Q2679" s="2" t="str">
        <f t="shared" si="16"/>
        <v>Bill Title: REAL ESTATE APPRAISER-BOARD, Bill Description: Amends the Real Estate License Act of 2000. Abolishes the Real Estate Education Advisory Council. Transfers functions of the Council to the Real Estate Administration and Disciplinary Board or the Department of Financial and Professional Regulation. Allows the Department to make continuing education requirements for licensed leasing agents without the advice of the Advisory Council and Board. Makes changes to the membership and terms of the Board. Allows the Secretary of the Department of Financial and Professional Regulation to establish temporary or permanent committees of the Board. Effective immediately.. </v>
      </c>
    </row>
    <row r="2680" ht="15.75" customHeight="1">
      <c r="A2680" s="2" t="s">
        <v>7550</v>
      </c>
      <c r="B2680" s="2" t="s">
        <v>7070</v>
      </c>
      <c r="C2680" s="2" t="s">
        <v>7046</v>
      </c>
      <c r="D2680" s="2" t="s">
        <v>6468</v>
      </c>
      <c r="E2680" s="2" t="s">
        <v>6469</v>
      </c>
      <c r="F2680" s="2" t="s">
        <v>7551</v>
      </c>
      <c r="G2680" s="2" t="s">
        <v>407</v>
      </c>
      <c r="I2680" s="2">
        <v>31.0</v>
      </c>
      <c r="J2680" s="2" t="s">
        <v>6471</v>
      </c>
      <c r="K2680" s="2" t="s">
        <v>7552</v>
      </c>
      <c r="M2680" s="2" t="s">
        <v>7553</v>
      </c>
      <c r="N2680" s="2" t="s">
        <v>7554</v>
      </c>
      <c r="O2680" s="2" t="s">
        <v>128</v>
      </c>
      <c r="P2680" s="2" t="str">
        <f t="shared" si="19"/>
        <v>renewable_energy; renewable_energy_wind</v>
      </c>
      <c r="Q2680" s="2" t="str">
        <f t="shared" si="16"/>
        <v>Bill Title: LOCAL WIND ENERGY REGULATION, Bill Description: Amends the Counties Code. In provisions concerning winds farms and electric-generating wind devices, makes the provisions applicable even if a county has or has not formed a zoning commission and adopted formal zoning. Clarifies that only a county may establish standards for wind farms, electric-generating wind devices, and commercial wind energy facilities in unincorporated areas of the county outside of the zoning jurisdiction of a municipality and the 1.5 mile radius surrounding the zoning jurisdiction of a municipality. Effective immediately.. </v>
      </c>
      <c r="S2680" s="2" t="s">
        <v>31</v>
      </c>
    </row>
    <row r="2681" ht="15.75" customHeight="1">
      <c r="A2681" s="2" t="s">
        <v>7550</v>
      </c>
      <c r="B2681" s="2" t="s">
        <v>7070</v>
      </c>
      <c r="C2681" s="2" t="s">
        <v>7046</v>
      </c>
      <c r="D2681" s="2" t="s">
        <v>6468</v>
      </c>
      <c r="E2681" s="2" t="s">
        <v>6469</v>
      </c>
      <c r="F2681" s="2" t="s">
        <v>7555</v>
      </c>
      <c r="G2681" s="2" t="s">
        <v>407</v>
      </c>
      <c r="I2681" s="2">
        <v>19.0</v>
      </c>
      <c r="J2681" s="2" t="s">
        <v>6471</v>
      </c>
      <c r="K2681" s="2" t="s">
        <v>7552</v>
      </c>
      <c r="M2681" s="2" t="s">
        <v>7556</v>
      </c>
      <c r="N2681" s="2" t="s">
        <v>7557</v>
      </c>
      <c r="O2681" s="2" t="s">
        <v>100</v>
      </c>
      <c r="P2681" s="2" t="str">
        <f t="shared" si="19"/>
        <v>renewable_energy; renewable_energy_solar</v>
      </c>
      <c r="Q2681" s="2" t="str">
        <f t="shared" si="16"/>
        <v>Bill Title: PROP TX-SOLAR ENERGY SYSTEMS, Bill Description: Amends the Simplified Municipal Telecommunications Tax Act. Makes a technical change in a Section concerning legislative intent.. </v>
      </c>
      <c r="S2681" s="2" t="s">
        <v>145</v>
      </c>
    </row>
    <row r="2682" ht="15.75" customHeight="1">
      <c r="A2682" s="2" t="s">
        <v>7550</v>
      </c>
      <c r="B2682" s="2" t="s">
        <v>7070</v>
      </c>
      <c r="C2682" s="2" t="s">
        <v>7046</v>
      </c>
      <c r="D2682" s="2" t="s">
        <v>6468</v>
      </c>
      <c r="E2682" s="2" t="s">
        <v>6469</v>
      </c>
      <c r="F2682" s="2" t="s">
        <v>7558</v>
      </c>
      <c r="G2682" s="2" t="s">
        <v>407</v>
      </c>
      <c r="I2682" s="2">
        <v>15.0</v>
      </c>
      <c r="J2682" s="2" t="s">
        <v>6471</v>
      </c>
      <c r="K2682" s="2" t="s">
        <v>7552</v>
      </c>
      <c r="M2682" s="2" t="s">
        <v>7124</v>
      </c>
      <c r="N2682" s="2" t="s">
        <v>7125</v>
      </c>
      <c r="O2682" s="2" t="s">
        <v>100</v>
      </c>
      <c r="P2682" s="2" t="str">
        <f t="shared" si="19"/>
        <v>renewable_energy; renewable_energy_solar</v>
      </c>
      <c r="Q2682" s="2" t="str">
        <f t="shared" si="16"/>
        <v>Bill Title: AGR-RENEWABLE ENERGY FACILITY, Bill Description: Amends the Wind Energy Facilities Agricultural Impact Mitigation Act. Provides that the Act may be cited as the Renewable Energy Facilities Agricultural Impact Mitigation Act. Changes references in the Act from "commercial wind energy facility" to "commercial renewable energy facility". Provides that "commercial renewable energy facility" means a commercial wind energy facility or commercial solar energy facility. Defines "commercial solar energy facility". Provides that for commercial renewable energy facility owners of a commercial solar energy facility, the agricultural impact mitigation agreement shall be entered into prior to the commercial renewable energy facility owner making contact with a landowner seeking an underlying agreement for the development of a commercial solar energy facility. Makes conforming changes in the Counties Code and the Illinois Municipal Code. Effective immediately.. </v>
      </c>
      <c r="S2682" s="2" t="s">
        <v>31</v>
      </c>
    </row>
    <row r="2683" ht="15.75" customHeight="1">
      <c r="A2683" s="2" t="s">
        <v>7550</v>
      </c>
      <c r="B2683" s="2" t="s">
        <v>7070</v>
      </c>
      <c r="C2683" s="2" t="s">
        <v>7046</v>
      </c>
      <c r="D2683" s="2" t="s">
        <v>6468</v>
      </c>
      <c r="E2683" s="2" t="s">
        <v>6469</v>
      </c>
      <c r="F2683" s="2" t="s">
        <v>7559</v>
      </c>
      <c r="G2683" s="2" t="s">
        <v>407</v>
      </c>
      <c r="I2683" s="2">
        <v>14.0</v>
      </c>
      <c r="J2683" s="2" t="s">
        <v>6471</v>
      </c>
      <c r="K2683" s="2" t="s">
        <v>7552</v>
      </c>
      <c r="M2683" s="2" t="s">
        <v>7556</v>
      </c>
      <c r="N2683" s="2" t="s">
        <v>7557</v>
      </c>
      <c r="O2683" s="2" t="s">
        <v>100</v>
      </c>
      <c r="P2683" s="2" t="str">
        <f t="shared" si="19"/>
        <v>renewable_energy; renewable_energy_solar</v>
      </c>
      <c r="Q2683" s="2" t="str">
        <f t="shared" si="16"/>
        <v>Bill Title: PROP TX-SOLAR ENERGY SYSTEMS, Bill Description: Amends the Simplified Municipal Telecommunications Tax Act. Makes a technical change in a Section concerning legislative intent.. </v>
      </c>
      <c r="S2683" s="2" t="s">
        <v>145</v>
      </c>
    </row>
    <row r="2684" ht="15.75" customHeight="1">
      <c r="A2684" s="2" t="s">
        <v>7550</v>
      </c>
      <c r="B2684" s="2" t="s">
        <v>7070</v>
      </c>
      <c r="C2684" s="2" t="s">
        <v>7046</v>
      </c>
      <c r="D2684" s="2" t="s">
        <v>6468</v>
      </c>
      <c r="E2684" s="2" t="s">
        <v>6469</v>
      </c>
      <c r="F2684" s="2" t="s">
        <v>7560</v>
      </c>
      <c r="G2684" s="2" t="s">
        <v>407</v>
      </c>
      <c r="I2684" s="2">
        <v>13.0</v>
      </c>
      <c r="J2684" s="2" t="s">
        <v>6471</v>
      </c>
      <c r="K2684" s="2" t="s">
        <v>7552</v>
      </c>
      <c r="M2684" s="2" t="s">
        <v>7556</v>
      </c>
      <c r="N2684" s="2" t="s">
        <v>7557</v>
      </c>
      <c r="O2684" s="2" t="s">
        <v>100</v>
      </c>
      <c r="P2684" s="2" t="str">
        <f t="shared" si="19"/>
        <v>renewable_energy; renewable_energy_solar</v>
      </c>
      <c r="Q2684" s="2" t="str">
        <f t="shared" si="16"/>
        <v>Bill Title: PROP TX-SOLAR ENERGY SYSTEMS, Bill Description: Amends the Simplified Municipal Telecommunications Tax Act. Makes a technical change in a Section concerning legislative intent.. </v>
      </c>
      <c r="S2684" s="2" t="s">
        <v>145</v>
      </c>
    </row>
    <row r="2685" ht="15.75" customHeight="1">
      <c r="A2685" s="2" t="s">
        <v>7550</v>
      </c>
      <c r="B2685" s="2" t="s">
        <v>7070</v>
      </c>
      <c r="C2685" s="2" t="s">
        <v>7046</v>
      </c>
      <c r="D2685" s="2" t="s">
        <v>6468</v>
      </c>
      <c r="E2685" s="2" t="s">
        <v>6469</v>
      </c>
      <c r="F2685" s="2" t="s">
        <v>7561</v>
      </c>
      <c r="G2685" s="2" t="s">
        <v>407</v>
      </c>
      <c r="I2685" s="2">
        <v>12.0</v>
      </c>
      <c r="J2685" s="2" t="s">
        <v>6471</v>
      </c>
      <c r="K2685" s="2" t="s">
        <v>7552</v>
      </c>
      <c r="M2685" s="2" t="s">
        <v>7556</v>
      </c>
      <c r="N2685" s="2" t="s">
        <v>7557</v>
      </c>
      <c r="O2685" s="2" t="s">
        <v>100</v>
      </c>
      <c r="P2685" s="2" t="str">
        <f t="shared" si="19"/>
        <v>renewable_energy; renewable_energy_solar</v>
      </c>
      <c r="Q2685" s="2" t="str">
        <f t="shared" si="16"/>
        <v>Bill Title: PROP TX-SOLAR ENERGY SYSTEMS, Bill Description: Amends the Simplified Municipal Telecommunications Tax Act. Makes a technical change in a Section concerning legislative intent.. </v>
      </c>
      <c r="S2685" s="2" t="s">
        <v>145</v>
      </c>
    </row>
    <row r="2686" ht="15.75" customHeight="1">
      <c r="A2686" s="2" t="s">
        <v>7550</v>
      </c>
      <c r="B2686" s="2" t="s">
        <v>7070</v>
      </c>
      <c r="C2686" s="2" t="s">
        <v>7046</v>
      </c>
      <c r="D2686" s="2" t="s">
        <v>6468</v>
      </c>
      <c r="E2686" s="2" t="s">
        <v>6469</v>
      </c>
      <c r="F2686" s="2" t="s">
        <v>7562</v>
      </c>
      <c r="G2686" s="2" t="s">
        <v>407</v>
      </c>
      <c r="I2686" s="2">
        <v>11.0</v>
      </c>
      <c r="J2686" s="2" t="s">
        <v>6471</v>
      </c>
      <c r="K2686" s="2" t="s">
        <v>7552</v>
      </c>
      <c r="M2686" s="2" t="s">
        <v>7124</v>
      </c>
      <c r="N2686" s="2" t="s">
        <v>7125</v>
      </c>
      <c r="O2686" s="2" t="s">
        <v>100</v>
      </c>
      <c r="P2686" s="2" t="str">
        <f t="shared" si="19"/>
        <v>renewable_energy; renewable_energy_solar</v>
      </c>
      <c r="Q2686" s="2" t="str">
        <f t="shared" si="16"/>
        <v>Bill Title: AGR-RENEWABLE ENERGY FACILITY, Bill Description: Amends the Wind Energy Facilities Agricultural Impact Mitigation Act. Provides that the Act may be cited as the Renewable Energy Facilities Agricultural Impact Mitigation Act. Changes references in the Act from "commercial wind energy facility" to "commercial renewable energy facility". Provides that "commercial renewable energy facility" means a commercial wind energy facility or commercial solar energy facility. Defines "commercial solar energy facility". Provides that for commercial renewable energy facility owners of a commercial solar energy facility, the agricultural impact mitigation agreement shall be entered into prior to the commercial renewable energy facility owner making contact with a landowner seeking an underlying agreement for the development of a commercial solar energy facility. Makes conforming changes in the Counties Code and the Illinois Municipal Code. Effective immediately.. </v>
      </c>
      <c r="S2686" s="2" t="s">
        <v>31</v>
      </c>
    </row>
    <row r="2687" ht="15.75" customHeight="1">
      <c r="A2687" s="2" t="s">
        <v>7550</v>
      </c>
      <c r="B2687" s="2" t="s">
        <v>7070</v>
      </c>
      <c r="C2687" s="2" t="s">
        <v>7046</v>
      </c>
      <c r="D2687" s="2" t="s">
        <v>6468</v>
      </c>
      <c r="E2687" s="2" t="s">
        <v>6469</v>
      </c>
      <c r="F2687" s="2" t="s">
        <v>7563</v>
      </c>
      <c r="G2687" s="2" t="s">
        <v>407</v>
      </c>
      <c r="I2687" s="2">
        <v>8.0</v>
      </c>
      <c r="J2687" s="2" t="s">
        <v>6471</v>
      </c>
      <c r="K2687" s="2" t="s">
        <v>7552</v>
      </c>
      <c r="M2687" s="2" t="s">
        <v>7556</v>
      </c>
      <c r="N2687" s="2" t="s">
        <v>7557</v>
      </c>
      <c r="O2687" s="2" t="s">
        <v>100</v>
      </c>
      <c r="P2687" s="2" t="str">
        <f t="shared" si="19"/>
        <v>renewable_energy; renewable_energy_solar</v>
      </c>
      <c r="Q2687" s="2" t="str">
        <f t="shared" si="16"/>
        <v>Bill Title: PROP TX-SOLAR ENERGY SYSTEMS, Bill Description: Amends the Simplified Municipal Telecommunications Tax Act. Makes a technical change in a Section concerning legislative intent.. </v>
      </c>
      <c r="S2687" s="2" t="s">
        <v>145</v>
      </c>
    </row>
    <row r="2688" ht="15.75" customHeight="1">
      <c r="A2688" s="2" t="s">
        <v>7550</v>
      </c>
      <c r="B2688" s="2" t="s">
        <v>7070</v>
      </c>
      <c r="C2688" s="2" t="s">
        <v>7046</v>
      </c>
      <c r="D2688" s="2" t="s">
        <v>6468</v>
      </c>
      <c r="E2688" s="2" t="s">
        <v>6469</v>
      </c>
      <c r="F2688" s="2" t="s">
        <v>7564</v>
      </c>
      <c r="G2688" s="2" t="s">
        <v>407</v>
      </c>
      <c r="I2688" s="2">
        <v>6.0</v>
      </c>
      <c r="J2688" s="2" t="s">
        <v>6471</v>
      </c>
      <c r="K2688" s="2" t="s">
        <v>7552</v>
      </c>
      <c r="M2688" s="2" t="s">
        <v>7565</v>
      </c>
      <c r="N2688" s="2" t="s">
        <v>7566</v>
      </c>
      <c r="O2688" s="2" t="s">
        <v>128</v>
      </c>
      <c r="P2688" s="2" t="str">
        <f t="shared" si="19"/>
        <v>renewable_energy; renewable_energy_wind</v>
      </c>
      <c r="Q2688" s="2" t="str">
        <f t="shared" si="16"/>
        <v>Bill Title: PROP TX-WIND FARMS, Bill Description: Amends the Property Tax Code. Provides that a Division of the Code concerning the assessment of wind energy devices applies through assessment year 2021 (instead of 2016). Effective immediately.. </v>
      </c>
      <c r="S2688" s="2" t="s">
        <v>65</v>
      </c>
    </row>
    <row r="2689" ht="15.75" customHeight="1">
      <c r="A2689" s="2" t="s">
        <v>7550</v>
      </c>
      <c r="B2689" s="2" t="s">
        <v>7070</v>
      </c>
      <c r="C2689" s="2" t="s">
        <v>7046</v>
      </c>
      <c r="D2689" s="2" t="s">
        <v>6468</v>
      </c>
      <c r="E2689" s="2" t="s">
        <v>6469</v>
      </c>
      <c r="F2689" s="2" t="s">
        <v>7567</v>
      </c>
      <c r="G2689" s="2" t="s">
        <v>407</v>
      </c>
      <c r="I2689" s="2">
        <v>5.0</v>
      </c>
      <c r="J2689" s="2" t="s">
        <v>6471</v>
      </c>
      <c r="K2689" s="2" t="s">
        <v>7552</v>
      </c>
      <c r="M2689" s="2" t="s">
        <v>7556</v>
      </c>
      <c r="N2689" s="2" t="s">
        <v>7568</v>
      </c>
      <c r="O2689" s="2" t="s">
        <v>100</v>
      </c>
      <c r="P2689" s="2" t="str">
        <f t="shared" si="19"/>
        <v>renewable_energy; renewable_energy_solar</v>
      </c>
      <c r="Q2689" s="2" t="str">
        <f t="shared" si="16"/>
        <v>Bill Title: PROP TX-SOLAR ENERGY SYSTEMS, Bill Description: Amends the Property Tax Code. Makes changes concerning the alternate valuation applied to property containing a solar energy system. Provides that, beginning in assessment year 2020, the alternate valuation shall be the lesser of the value of the property without the solar energy system or the value of the property with the solar energy system. Provides that the owner of the property is not required to file an application for this alternate valuation.. </v>
      </c>
      <c r="S2689" s="2" t="s">
        <v>145</v>
      </c>
    </row>
    <row r="2690" ht="15.75" customHeight="1">
      <c r="A2690" s="2" t="s">
        <v>7550</v>
      </c>
      <c r="B2690" s="2" t="s">
        <v>7070</v>
      </c>
      <c r="C2690" s="2" t="s">
        <v>7046</v>
      </c>
      <c r="D2690" s="2" t="s">
        <v>6468</v>
      </c>
      <c r="E2690" s="2" t="s">
        <v>6469</v>
      </c>
      <c r="F2690" s="2" t="s">
        <v>7569</v>
      </c>
      <c r="G2690" s="2" t="s">
        <v>407</v>
      </c>
      <c r="I2690" s="2">
        <v>5.0</v>
      </c>
      <c r="J2690" s="2" t="s">
        <v>6471</v>
      </c>
      <c r="K2690" s="2" t="s">
        <v>7552</v>
      </c>
      <c r="M2690" s="2" t="s">
        <v>7570</v>
      </c>
      <c r="N2690" s="2" t="s">
        <v>7571</v>
      </c>
      <c r="O2690" s="2" t="s">
        <v>100</v>
      </c>
      <c r="P2690" s="2" t="str">
        <f t="shared" si="19"/>
        <v>renewable_energy; renewable_energy_solar</v>
      </c>
      <c r="Q2690" s="2" t="str">
        <f t="shared" si="16"/>
        <v>Bill Title: PROP TX-SOLAR ENERGY, Bill Description: Amends the Property Tax Code. Provides that photovoltaic electricity generation systems subject to power purchase agreements or leases for solar energy between a third-party owner, an operator, or both, and an end user of electricity are considered solar energy systems. Effective immediately.. </v>
      </c>
      <c r="S2690" s="2" t="s">
        <v>145</v>
      </c>
    </row>
    <row r="2691" ht="15.75" customHeight="1">
      <c r="A2691" s="2" t="s">
        <v>7550</v>
      </c>
      <c r="B2691" s="2" t="s">
        <v>7070</v>
      </c>
      <c r="C2691" s="2" t="s">
        <v>7046</v>
      </c>
      <c r="D2691" s="2" t="s">
        <v>6468</v>
      </c>
      <c r="E2691" s="2" t="s">
        <v>6469</v>
      </c>
      <c r="F2691" s="2" t="s">
        <v>7572</v>
      </c>
      <c r="G2691" s="2" t="s">
        <v>407</v>
      </c>
      <c r="I2691" s="2">
        <v>5.0</v>
      </c>
      <c r="J2691" s="2" t="s">
        <v>6471</v>
      </c>
      <c r="K2691" s="2" t="s">
        <v>7552</v>
      </c>
      <c r="M2691" s="2" t="s">
        <v>7573</v>
      </c>
      <c r="N2691" s="2" t="s">
        <v>7574</v>
      </c>
      <c r="O2691" s="2" t="s">
        <v>128</v>
      </c>
      <c r="P2691" s="2" t="str">
        <f t="shared" si="19"/>
        <v>renewable_energy; renewable_energy_wind</v>
      </c>
      <c r="Q2691" s="2" t="str">
        <f t="shared" si="16"/>
        <v>Bill Title: WIND ENERGY FACILITIES, Bill Description: Creates the Wind Energy Facilities Construction and Deconstruction Act. Requires that commercial wind energy operators of commercial wind energy facilities located on private property enter into an agricultural impact mitigation agreement with the Department of Agriculture outlining construction and deconstruction standards and policies designed to preserve the integrity of any agricultural land that is impacted by commercial wind energy facility construction and deconstruction. Provides that the requirement does not apply to commercial wind energy facilities already constructed or permitted by a decision of a county or municipality prior to the effective date of the Act, but does apply to any commercial wind energy facility seeking an extension or renewal of an initial permit from a county or municipality. Provides that the agricultural impact mitigation agreement shall be entered into prior to any public hearing required prior to a siting decision of a county or municipality regarding the commercial wind energy facility. Provides that the agricultural impact mitigation agreement is binding on any subsequent wind energy operator that takes ownership of the commercial wind energy facility that is the subject of the agreement. Requires that the Department of Agriculture adopt rules that are necessary and appropriate for the implementation and administration of agricultural impact mitigation agreements as required under the Act. Effective immediately. Makes conforming changes to the Counties Code and Municipal Code.. </v>
      </c>
      <c r="S2691" s="2" t="s">
        <v>31</v>
      </c>
    </row>
    <row r="2692" ht="15.75" customHeight="1">
      <c r="A2692" s="2" t="s">
        <v>7550</v>
      </c>
      <c r="B2692" s="2" t="s">
        <v>7070</v>
      </c>
      <c r="C2692" s="2" t="s">
        <v>7046</v>
      </c>
      <c r="D2692" s="2" t="s">
        <v>6468</v>
      </c>
      <c r="E2692" s="2" t="s">
        <v>6469</v>
      </c>
      <c r="F2692" s="2" t="s">
        <v>7575</v>
      </c>
      <c r="G2692" s="2" t="s">
        <v>407</v>
      </c>
      <c r="I2692" s="2">
        <v>4.0</v>
      </c>
      <c r="J2692" s="2" t="s">
        <v>6471</v>
      </c>
      <c r="K2692" s="2" t="s">
        <v>7552</v>
      </c>
      <c r="M2692" s="2" t="s">
        <v>7576</v>
      </c>
      <c r="N2692" s="2" t="s">
        <v>7577</v>
      </c>
      <c r="O2692" s="2" t="s">
        <v>100</v>
      </c>
      <c r="P2692" s="2" t="str">
        <f t="shared" si="19"/>
        <v>renewable_energy; renewable_energy_solar</v>
      </c>
      <c r="Q2692" s="2" t="str">
        <f t="shared" si="16"/>
        <v>Bill Title: DOWNSTATE FOREST PRESERVE DIST, Bill Description: Amends the Downstate Forest Preserve District Act. Expands the authority of a forest preserve district to grant licenses, easements, and rights-of-way for construction, operation, and maintenance upon, under, or across any property of the district to include facilities for renewable energy.. </v>
      </c>
    </row>
    <row r="2693" ht="15.75" customHeight="1">
      <c r="A2693" s="2" t="s">
        <v>7550</v>
      </c>
      <c r="B2693" s="2" t="s">
        <v>7070</v>
      </c>
      <c r="C2693" s="2" t="s">
        <v>7046</v>
      </c>
      <c r="D2693" s="2" t="s">
        <v>6468</v>
      </c>
      <c r="E2693" s="2" t="s">
        <v>6469</v>
      </c>
      <c r="F2693" s="2" t="s">
        <v>7578</v>
      </c>
      <c r="G2693" s="2" t="s">
        <v>407</v>
      </c>
      <c r="I2693" s="2">
        <v>3.0</v>
      </c>
      <c r="J2693" s="2" t="s">
        <v>6471</v>
      </c>
      <c r="K2693" s="2" t="s">
        <v>7552</v>
      </c>
      <c r="M2693" s="2" t="s">
        <v>7579</v>
      </c>
      <c r="N2693" s="2" t="s">
        <v>7580</v>
      </c>
      <c r="O2693" s="2" t="s">
        <v>35</v>
      </c>
      <c r="P2693" s="2" t="str">
        <f t="shared" si="19"/>
        <v>renewable_energy</v>
      </c>
      <c r="Q2693" s="2" t="str">
        <f t="shared" si="16"/>
        <v>Bill Title: REVENUE-GREEN ENERGY, Bill Description: Creates the Illinois Energy Transition Zone Act. Provides for the certification by the Department of Commerce and Economic Opportunity of municipal ordinances designating an area as an Energy Transition Zone. Provides that green energy enterprises located in Energy Transition Zones shall be eligible to apply for certain tax incentives. Provides that a green energy enterprise is a company that is engaged in the production of solar energy, wind energy, water energy, geothermal energy, bioenergy, or hydrogen fuel and cells. Contains provisions concerning qualifications and applications. Creates the Energy Transition Tax Credit Act. Provides that the Department of Commerce and Economic Opportunity shall make income tax credit awards under the Act to foster job creation and the development of green energy in Energy Transition Zones. Amends the Illinois Income Tax Act, the Retailers' Occupation Tax Act, and the Public Utilities Act to make conforming changes concerning tax incentives. Effective immediately.. </v>
      </c>
      <c r="S2693" s="2" t="s">
        <v>260</v>
      </c>
    </row>
    <row r="2694" ht="15.75" customHeight="1">
      <c r="A2694" s="2" t="s">
        <v>7581</v>
      </c>
      <c r="B2694" s="2" t="s">
        <v>6842</v>
      </c>
      <c r="C2694" s="2" t="s">
        <v>6531</v>
      </c>
      <c r="D2694" s="2" t="s">
        <v>6468</v>
      </c>
      <c r="E2694" s="2" t="s">
        <v>6469</v>
      </c>
      <c r="F2694" s="2" t="s">
        <v>7582</v>
      </c>
      <c r="G2694" s="2" t="s">
        <v>407</v>
      </c>
      <c r="I2694" s="2">
        <v>32.0</v>
      </c>
      <c r="J2694" s="2" t="s">
        <v>6471</v>
      </c>
      <c r="K2694" s="2" t="s">
        <v>7583</v>
      </c>
      <c r="M2694" s="2" t="s">
        <v>6862</v>
      </c>
      <c r="N2694" s="2" t="s">
        <v>6968</v>
      </c>
      <c r="O2694" s="2" t="s">
        <v>6969</v>
      </c>
      <c r="P2694" s="2" t="str">
        <f t="shared" si="19"/>
        <v>climate_change_emissions_reduction; fossil_energy; fossil_energy_coal; fossil_energy_natural_gas; green_jobs; nuclear_energy_facilities; renewable_energy</v>
      </c>
      <c r="Q2694" s="2" t="str">
        <f t="shared" si="16"/>
        <v>Bill Title: ENERGY-CLIMATE WORKS TRAINING, Bill Description: Reinserts the provisions of the introduced bill with changes. Removes a provision of the Illinois Power Agency Act concerning the Planning and Procurement Bureau. Amends the Public Utilities Act. Provides that the annual report in the provisions concerning supplier diversity goals shall include a buying plan for the specific goods and services the company intends to buy in the next 6 to 18 months. Provides that the energy transition assistance charge shall not exceed 1.3% of the amount paid per kilowatthour by eligible retail customers during the year ending May 31, 2009. Provides that specified entities shall submit an annual supplier diversity report to the Illinois Commerce Commission. Provides that the annual report shall be filed on an electronic form as designed by the Commission by June 1, 2023 and every June 1 thereafter on all procurement goals and actual spending for women-owned businesses, minority-owned businesses, veteran-owned businesses, and small business enterprises in the previous calendar year related to performance of obligations in the State of the contracts of licenses. Provides the relevant information that shall be included in the annual report. Provides that each annual report: shall include as much State-specified data as possible; shall include the rules, regulations, and definitions used for the procurement goals; and shall be submitted to the Commission. Provides that the Commission shall not be required or authorized to compel production of any specified report. Provides that the Commission shall hold an annual workshop in 2024 and every year thereafter on the state of supplier diversity, and the Commission shall invite all entities submitting an annual report. Provides that the Commission shall publish a database on its website of the point of contact for each participating entity for supplier diversity. Makes other changes.. </v>
      </c>
      <c r="S2694" s="2" t="s">
        <v>260</v>
      </c>
    </row>
    <row r="2695" ht="15.75" customHeight="1">
      <c r="A2695" s="2" t="s">
        <v>7581</v>
      </c>
      <c r="B2695" s="2" t="s">
        <v>6842</v>
      </c>
      <c r="C2695" s="2" t="s">
        <v>6531</v>
      </c>
      <c r="D2695" s="2" t="s">
        <v>6468</v>
      </c>
      <c r="E2695" s="2" t="s">
        <v>6469</v>
      </c>
      <c r="F2695" s="2" t="s">
        <v>7584</v>
      </c>
      <c r="G2695" s="2" t="s">
        <v>407</v>
      </c>
      <c r="I2695" s="2">
        <v>31.0</v>
      </c>
      <c r="J2695" s="2" t="s">
        <v>6471</v>
      </c>
      <c r="K2695" s="2" t="s">
        <v>7583</v>
      </c>
      <c r="M2695" s="2" t="s">
        <v>7585</v>
      </c>
      <c r="N2695" s="2" t="s">
        <v>7586</v>
      </c>
      <c r="O2695" s="2" t="s">
        <v>35</v>
      </c>
      <c r="P2695" s="2" t="str">
        <f t="shared" si="19"/>
        <v>renewable_energy</v>
      </c>
      <c r="Q2695" s="2" t="str">
        <f t="shared" si="16"/>
        <v>Bill Title: UTILITIES-ELECTRIC PROCUREMENT, Bill Description: Amends the Illinois Power Agency Act. Authorizes the Illinois Power Agency to develop capacity procurement plans and conduct competitive procurement processes for the procurement of capacity to meet the capacity requirements of all retail customers of electric utilities that serve at least 3,000,000 retail customers in this State. Provides for the goal that no later than the delivery year commencing June 1, 2032, the Agency's procurement plans and processes shall include bundled clean capacity in an amount equal to 100% of the electric load measured in megawatt-hours for all retail customers of electric utilities that serve more than 3,000,000 customers in this State. Requires the Planning and Procurement Bureau to develop plans and processes and conduct competitive procurement events to procure capacity for all retail customers of electric utilities that serve at least 3,000,000 retail customers in this State that are located in the Applicable Fixed Resource Requirement Service Area of PJM Interconnection, LLC. Amends the Public Utilities Act. Establishes requirements for procurement of contracts for capacity by the Illinois Power Agency for electric utilities serving at least 3,000,000 retail customers in this State located in the Applicable Fixed Resource Requirement Service Area of PJM Interconnection, LLC. Provides additional findings that the Illinois Commerce Commission must make in granting an application for a certificate of service authority for alternative retail electric suppliers and alternative gas suppliers. Provides additional requirements for an alternative retail electric supplier or alternative gas supplier to comply with when marketing, offering, and providing products or services to residential and small commercial retail customers. Makes changes concerning rates that may be charged by an alternative retail electric supplier, alternative gas supplier, or electric utility or gas utility other than the utility in whose service area a retail customer is located to a customer at the beginning of a contract term or for any renewal term. Provides that the Commission may require an alternative retail electric supplier or alternative gas supplier to enter into a compliance plan if the Commission concludes that an alternative retail electric supplier is violating the Act or the Commission's rules. Provides that any person or entity licensed to engage in the procurement or sale of retail electricity supply for third parties must disclose to each customer the amount of the compensation being charged by the agent, broker, or consultant. Contains provisions concerning alternative retail electric supplier and alternative gas supplier utility assistance recipients; variable gas rate contracts; and expanded use of energy savings programs. Defines terms. Makes other changes. Effective immediately.. </v>
      </c>
      <c r="S2695" s="2" t="s">
        <v>44</v>
      </c>
    </row>
    <row r="2696" ht="15.75" customHeight="1">
      <c r="A2696" s="2" t="s">
        <v>7581</v>
      </c>
      <c r="B2696" s="2" t="s">
        <v>6842</v>
      </c>
      <c r="C2696" s="2" t="s">
        <v>6531</v>
      </c>
      <c r="D2696" s="2" t="s">
        <v>6468</v>
      </c>
      <c r="E2696" s="2" t="s">
        <v>6469</v>
      </c>
      <c r="F2696" s="2" t="s">
        <v>7587</v>
      </c>
      <c r="G2696" s="2" t="s">
        <v>407</v>
      </c>
      <c r="I2696" s="2">
        <v>16.0</v>
      </c>
      <c r="J2696" s="2" t="s">
        <v>6471</v>
      </c>
      <c r="K2696" s="2" t="s">
        <v>7583</v>
      </c>
      <c r="M2696" s="2" t="s">
        <v>7588</v>
      </c>
      <c r="N2696" s="2" t="s">
        <v>7589</v>
      </c>
      <c r="O2696" s="2" t="s">
        <v>7590</v>
      </c>
      <c r="P2696" s="2" t="str">
        <f t="shared" si="19"/>
        <v>climate_change_emissions_reduction; fossil_energy; fossil_energy_coal</v>
      </c>
      <c r="Q2696" s="2" t="str">
        <f t="shared" si="16"/>
        <v>Bill Title: PETROLEUM EQUIPMENT CONTRACTOR, Bill Description: Amends the Petroleum Equipment Contractors Licensing Act. Provides that, if a corporation or business entity does not have evidence of current registration, such as a Secretary of State issued Certificate of Good Standing, the Office of the State Fire Marshal has the authority to deny or revoke the license of such a corporation or business entity. Provides that a lapsed license may not be reinstated until an application (rather than a written application) is filed. Removes language providing that, if a license or certificate is lost, a duplicate shall be issued upon payment of the required fee. Removes language providing that licensees shall be subject to disciplinary action for being a habitual drunk or having a habitual addiction to the use of morphine, cocaine, controlled substances, or other habit-forming drugs. Allows the Office of the State Fire Marshal to adopt rules to permit the issuance of citations for certain violations of the Act or the rules adopted under the Act. Amends the Regulatory Sunset Act. Extends the repeal date of the Petroleum Equipment Contractors Licensing Act from January 1, 2022 to January 1, 2032. Effective January 1, 2022, except provisions amending the Regulatory Sunset Act take effect immediately.. </v>
      </c>
      <c r="S2696" s="2" t="s">
        <v>25</v>
      </c>
    </row>
    <row r="2697" ht="15.75" customHeight="1">
      <c r="A2697" s="2" t="s">
        <v>7581</v>
      </c>
      <c r="B2697" s="2" t="s">
        <v>6842</v>
      </c>
      <c r="C2697" s="2" t="s">
        <v>6531</v>
      </c>
      <c r="D2697" s="2" t="s">
        <v>6468</v>
      </c>
      <c r="E2697" s="2" t="s">
        <v>6469</v>
      </c>
      <c r="F2697" s="2" t="s">
        <v>7591</v>
      </c>
      <c r="G2697" s="2" t="s">
        <v>407</v>
      </c>
      <c r="I2697" s="2">
        <v>15.0</v>
      </c>
      <c r="J2697" s="2" t="s">
        <v>6471</v>
      </c>
      <c r="K2697" s="2" t="s">
        <v>7583</v>
      </c>
      <c r="M2697" s="2" t="s">
        <v>7585</v>
      </c>
      <c r="N2697" s="2" t="s">
        <v>7586</v>
      </c>
      <c r="O2697" s="2" t="s">
        <v>35</v>
      </c>
      <c r="P2697" s="2" t="str">
        <f t="shared" si="19"/>
        <v>renewable_energy</v>
      </c>
      <c r="Q2697" s="2" t="str">
        <f t="shared" si="16"/>
        <v>Bill Title: UTILITIES-ELECTRIC PROCUREMENT, Bill Description: Amends the Illinois Power Agency Act. Authorizes the Illinois Power Agency to develop capacity procurement plans and conduct competitive procurement processes for the procurement of capacity to meet the capacity requirements of all retail customers of electric utilities that serve at least 3,000,000 retail customers in this State. Provides for the goal that no later than the delivery year commencing June 1, 2032, the Agency's procurement plans and processes shall include bundled clean capacity in an amount equal to 100% of the electric load measured in megawatt-hours for all retail customers of electric utilities that serve more than 3,000,000 customers in this State. Requires the Planning and Procurement Bureau to develop plans and processes and conduct competitive procurement events to procure capacity for all retail customers of electric utilities that serve at least 3,000,000 retail customers in this State that are located in the Applicable Fixed Resource Requirement Service Area of PJM Interconnection, LLC. Amends the Public Utilities Act. Establishes requirements for procurement of contracts for capacity by the Illinois Power Agency for electric utilities serving at least 3,000,000 retail customers in this State located in the Applicable Fixed Resource Requirement Service Area of PJM Interconnection, LLC. Provides additional findings that the Illinois Commerce Commission must make in granting an application for a certificate of service authority for alternative retail electric suppliers and alternative gas suppliers. Provides additional requirements for an alternative retail electric supplier or alternative gas supplier to comply with when marketing, offering, and providing products or services to residential and small commercial retail customers. Makes changes concerning rates that may be charged by an alternative retail electric supplier, alternative gas supplier, or electric utility or gas utility other than the utility in whose service area a retail customer is located to a customer at the beginning of a contract term or for any renewal term. Provides that the Commission may require an alternative retail electric supplier or alternative gas supplier to enter into a compliance plan if the Commission concludes that an alternative retail electric supplier is violating the Act or the Commission's rules. Provides that any person or entity licensed to engage in the procurement or sale of retail electricity supply for third parties must disclose to each customer the amount of the compensation being charged by the agent, broker, or consultant. Contains provisions concerning alternative retail electric supplier and alternative gas supplier utility assistance recipients; variable gas rate contracts; and expanded use of energy savings programs. Defines terms. Makes other changes. Effective immediately.. </v>
      </c>
      <c r="S2697" s="2" t="s">
        <v>44</v>
      </c>
    </row>
    <row r="2698" ht="15.75" customHeight="1">
      <c r="A2698" s="2" t="s">
        <v>7581</v>
      </c>
      <c r="B2698" s="2" t="s">
        <v>6842</v>
      </c>
      <c r="C2698" s="2" t="s">
        <v>6531</v>
      </c>
      <c r="D2698" s="2" t="s">
        <v>6468</v>
      </c>
      <c r="E2698" s="2" t="s">
        <v>6469</v>
      </c>
      <c r="F2698" s="2" t="s">
        <v>7592</v>
      </c>
      <c r="G2698" s="2" t="s">
        <v>407</v>
      </c>
      <c r="I2698" s="2">
        <v>15.0</v>
      </c>
      <c r="J2698" s="2" t="s">
        <v>6471</v>
      </c>
      <c r="K2698" s="2" t="s">
        <v>7583</v>
      </c>
      <c r="M2698" s="2" t="s">
        <v>7593</v>
      </c>
      <c r="N2698" s="2" t="s">
        <v>7594</v>
      </c>
      <c r="O2698" s="2" t="s">
        <v>7595</v>
      </c>
      <c r="P2698" s="2" t="str">
        <f t="shared" si="19"/>
        <v>green_jobs; transportation; transportation_alt_fuel/hybrid</v>
      </c>
      <c r="Q2698" s="2" t="str">
        <f t="shared" si="16"/>
        <v>Bill Title: REVENUE-ELECTRIC VEHICLES, Bill Description: Amends the Reimagining Electric Vehicles in Illinois Act. Provides that the application approval as a REV project must be by formal application (currently, formal written letter of request or formal application). Provides that each application shall state the minimum number of jobs created or retained at the facility and, for all proposed classifications, commitments to salaries, wages, benefits, investment in training, including commitments to pre-apprenticeship and apprenticeship programs, specific protections for worker health and safety, and hiring plans. Provides that each applicant shall state whether it is party to a bona fide labor peace agreement. Provides that applications shall be considered public records subject to disclosure under the Freedom of Information Act. Provides that applicants that are issued credit certificates must report the number, occupation, wages, and benefits of new employees. Contains a severability provision. Effective immediately.. </v>
      </c>
      <c r="S2698" s="2" t="s">
        <v>260</v>
      </c>
    </row>
    <row r="2699" ht="15.75" customHeight="1">
      <c r="A2699" s="2" t="s">
        <v>7581</v>
      </c>
      <c r="B2699" s="2" t="s">
        <v>6842</v>
      </c>
      <c r="C2699" s="2" t="s">
        <v>6531</v>
      </c>
      <c r="D2699" s="2" t="s">
        <v>6468</v>
      </c>
      <c r="E2699" s="2" t="s">
        <v>6469</v>
      </c>
      <c r="F2699" s="2" t="s">
        <v>7596</v>
      </c>
      <c r="G2699" s="2" t="s">
        <v>407</v>
      </c>
      <c r="I2699" s="2">
        <v>14.0</v>
      </c>
      <c r="J2699" s="2" t="s">
        <v>6471</v>
      </c>
      <c r="K2699" s="2" t="s">
        <v>7583</v>
      </c>
      <c r="M2699" s="2" t="s">
        <v>7597</v>
      </c>
      <c r="N2699" s="2" t="s">
        <v>7598</v>
      </c>
      <c r="O2699" s="2" t="s">
        <v>7599</v>
      </c>
      <c r="P2699" s="2" t="str">
        <f t="shared" si="19"/>
        <v>climate_change_emissions_reduction; financing_energy_efficiency_and_renewable_energy; fossil_energy_coal; nuclear_energy_facilities; renewable_energy; renewable_energy_wind</v>
      </c>
      <c r="Q2699" s="2" t="str">
        <f t="shared" si="16"/>
        <v>Bill Title: RUST BELT TO GREEN BELT PILOT, Bill Description: Creates the Illinois Rust Belt to Green Belt Pilot Program Act. Creates the Illinois Rust Belt to Green Belt Fund as a special fund in the State treasury (and makes a conforming change in the State Finance Act). Provides that the fund shall be used by the Department of Commerce and Economic Opportunity to encourage and facilitate work on a new utility-scale offshore wind project or related port. Provides that applicants that are applying for a new utility-scale offshore wind project with the Illinois Power Agency shall file with the Department, as part of their application, an equity and inclusion plan. Amends the Illinois Power Agency Act. In provisions concerning the procurement of renewable energy credits, provides that in addition to the amount of renewable energy credits to be procured from wind projects, the Illinois Power Agency shall procure at least 700,000 renewable energy credits, delivered annually for at least 20 years, from one new utility-scale offshore wind project. Provides that the Agency shall conduct at least one new utility-scale offshore wind procurement within 360 days after the effective date of the amendatory Act. Provides that before submitting a proposal to the Agency in response to new utility-scale offshore wind procurement, an applicant must first submit to the Department a separate application for equity and inclusion plan scoring. Provides for a scoring system the Agency shall use in evaluating an applicant's proposal. Defines terms. Makes other changes.. </v>
      </c>
      <c r="S2699" s="2" t="s">
        <v>65</v>
      </c>
    </row>
    <row r="2700" ht="15.75" customHeight="1">
      <c r="A2700" s="2" t="s">
        <v>7581</v>
      </c>
      <c r="B2700" s="2" t="s">
        <v>6842</v>
      </c>
      <c r="C2700" s="2" t="s">
        <v>6531</v>
      </c>
      <c r="D2700" s="2" t="s">
        <v>6468</v>
      </c>
      <c r="E2700" s="2" t="s">
        <v>6469</v>
      </c>
      <c r="F2700" s="2" t="s">
        <v>7600</v>
      </c>
      <c r="G2700" s="2" t="s">
        <v>407</v>
      </c>
      <c r="I2700" s="2">
        <v>8.0</v>
      </c>
      <c r="J2700" s="2" t="s">
        <v>6471</v>
      </c>
      <c r="K2700" s="2" t="s">
        <v>7583</v>
      </c>
      <c r="M2700" s="2" t="s">
        <v>7588</v>
      </c>
      <c r="N2700" s="2" t="s">
        <v>7589</v>
      </c>
      <c r="O2700" s="2" t="s">
        <v>7590</v>
      </c>
      <c r="P2700" s="2" t="str">
        <f t="shared" si="19"/>
        <v>climate_change_emissions_reduction; fossil_energy; fossil_energy_coal</v>
      </c>
      <c r="Q2700" s="2" t="str">
        <f t="shared" si="16"/>
        <v>Bill Title: PETROLEUM EQUIPMENT CONTRACTOR, Bill Description: Amends the Petroleum Equipment Contractors Licensing Act. Provides that, if a corporation or business entity does not have evidence of current registration, such as a Secretary of State issued Certificate of Good Standing, the Office of the State Fire Marshal has the authority to deny or revoke the license of such a corporation or business entity. Provides that a lapsed license may not be reinstated until an application (rather than a written application) is filed. Removes language providing that, if a license or certificate is lost, a duplicate shall be issued upon payment of the required fee. Removes language providing that licensees shall be subject to disciplinary action for being a habitual drunk or having a habitual addiction to the use of morphine, cocaine, controlled substances, or other habit-forming drugs. Allows the Office of the State Fire Marshal to adopt rules to permit the issuance of citations for certain violations of the Act or the rules adopted under the Act. Amends the Regulatory Sunset Act. Extends the repeal date of the Petroleum Equipment Contractors Licensing Act from January 1, 2022 to January 1, 2032. Effective January 1, 2022, except provisions amending the Regulatory Sunset Act take effect immediately.. </v>
      </c>
      <c r="S2700" s="2" t="s">
        <v>25</v>
      </c>
    </row>
    <row r="2701" ht="15.75" customHeight="1">
      <c r="A2701" s="2" t="s">
        <v>7581</v>
      </c>
      <c r="B2701" s="2" t="s">
        <v>6842</v>
      </c>
      <c r="C2701" s="2" t="s">
        <v>6531</v>
      </c>
      <c r="D2701" s="2" t="s">
        <v>6468</v>
      </c>
      <c r="E2701" s="2" t="s">
        <v>6469</v>
      </c>
      <c r="F2701" s="2" t="s">
        <v>7601</v>
      </c>
      <c r="G2701" s="2" t="s">
        <v>407</v>
      </c>
      <c r="I2701" s="2">
        <v>5.0</v>
      </c>
      <c r="J2701" s="2" t="s">
        <v>6471</v>
      </c>
      <c r="K2701" s="2" t="s">
        <v>7583</v>
      </c>
      <c r="M2701" s="2" t="s">
        <v>7602</v>
      </c>
      <c r="N2701" s="2" t="s">
        <v>7603</v>
      </c>
      <c r="O2701" s="2" t="s">
        <v>2134</v>
      </c>
      <c r="P2701" s="2" t="str">
        <f t="shared" si="19"/>
        <v>green_jobs; renewable_energy; renewable_energy_solar</v>
      </c>
      <c r="Q2701" s="2" t="str">
        <f t="shared" si="16"/>
        <v>Bill Title: RENEWABLE ENERGY-VARIOUS, Bill Description: Amends the Illinois Enterprise Zone Act. Provides that a business that intends to establish a new utility-scale solar power facility may apply for a high impact business designation. Amends the Illinois Power Agency Act. Increases the long-term renewable procurement plan goals after the 2025 delivery year. Requires the long-term renewable procurement plan to include the procurement of new renewable energy credits. Provides that the Adjustable Block program shall be designed to be continuously open. Authorizes utilities to recover certain costs related to the Adjustable Block program. Excludes certain costs from a limitation on the costs of the Adjustable Block program. Makes other changes concerning the Adjustable Block program. Amends the Public Utilities Act. Requires the Illinois Commerce Commission to open a proceeding to update the interconnection standards and applicable utility tariffs. Requires the Commission to revise certain standards for interconnection based on specified criteria. Establishes an interconnection working group. Makes changes to provisions concerning net metering and the distributed generation rebate. Requires the Commission, in consultation with the Illinois Power Agency, to study and produce a report analyzing the potential for and barriers to the implementation of energy storage in Illinois. Requires the Agency to include a plan to procure energy from energy storage resources as part of its procurement plan for 2021. Extends a provision concerning a review, reconciliation, and true-up associated with renewable energy resources' collections and costs. Makes other changes. Amends the Illinois Administrative Procedure Act to authorize emergency rulemaking. Effective immediately.. </v>
      </c>
      <c r="S2701" s="2" t="s">
        <v>44</v>
      </c>
    </row>
    <row r="2702" ht="15.75" customHeight="1">
      <c r="A2702" s="2" t="s">
        <v>7604</v>
      </c>
      <c r="B2702" s="2" t="s">
        <v>7070</v>
      </c>
      <c r="C2702" s="2" t="s">
        <v>7046</v>
      </c>
      <c r="D2702" s="2" t="s">
        <v>6468</v>
      </c>
      <c r="E2702" s="2" t="s">
        <v>6469</v>
      </c>
      <c r="F2702" s="2" t="s">
        <v>7605</v>
      </c>
      <c r="G2702" s="2" t="s">
        <v>407</v>
      </c>
      <c r="I2702" s="2">
        <v>96.0</v>
      </c>
      <c r="J2702" s="2" t="s">
        <v>6471</v>
      </c>
      <c r="K2702" s="2" t="s">
        <v>7606</v>
      </c>
      <c r="M2702" s="2" t="s">
        <v>7602</v>
      </c>
      <c r="N2702" s="2" t="s">
        <v>7603</v>
      </c>
      <c r="O2702" s="2" t="s">
        <v>7607</v>
      </c>
      <c r="P2702" s="2" t="str">
        <f t="shared" si="19"/>
        <v>climate_change; climate_change_emissions_reduction; energy_security_and_critical_infrastructure; green_jobs; renewable_energy; renewable_energy_solar</v>
      </c>
      <c r="Q2702" s="2" t="str">
        <f t="shared" si="16"/>
        <v>Bill Title: RENEWABLE ENERGY-VARIOUS, Bill Description: Amends the Illinois Enterprise Zone Act. Provides that a business that intends to establish a new utility-scale solar power facility may apply for a high impact business designation. Amends the Illinois Power Agency Act. Increases the long-term renewable procurement plan goals after the 2025 delivery year. Requires the long-term renewable procurement plan to include the procurement of new renewable energy credits. Provides that the Adjustable Block program shall be designed to be continuously open. Authorizes utilities to recover certain costs related to the Adjustable Block program. Excludes certain costs from a limitation on the costs of the Adjustable Block program. Makes other changes concerning the Adjustable Block program. Amends the Public Utilities Act. Requires the Illinois Commerce Commission to open a proceeding to update the interconnection standards and applicable utility tariffs. Requires the Commission to revise certain standards for interconnection based on specified criteria. Establishes an interconnection working group. Makes changes to provisions concerning net metering and the distributed generation rebate. Requires the Commission, in consultation with the Illinois Power Agency, to study and produce a report analyzing the potential for and barriers to the implementation of energy storage in Illinois. Requires the Agency to include a plan to procure energy from energy storage resources as part of its procurement plan for 2021. Extends a provision concerning a review, reconciliation, and true-up associated with renewable energy resources' collections and costs. Makes other changes. Amends the Illinois Administrative Procedure Act to authorize emergency rulemaking. Effective immediately.. </v>
      </c>
      <c r="S2702" s="2" t="s">
        <v>65</v>
      </c>
    </row>
    <row r="2703" ht="15.75" customHeight="1">
      <c r="A2703" s="2" t="s">
        <v>7604</v>
      </c>
      <c r="B2703" s="2" t="s">
        <v>7070</v>
      </c>
      <c r="C2703" s="2" t="s">
        <v>7046</v>
      </c>
      <c r="D2703" s="2" t="s">
        <v>6468</v>
      </c>
      <c r="E2703" s="2" t="s">
        <v>6469</v>
      </c>
      <c r="F2703" s="2" t="s">
        <v>7608</v>
      </c>
      <c r="G2703" s="2" t="s">
        <v>407</v>
      </c>
      <c r="I2703" s="2">
        <v>68.0</v>
      </c>
      <c r="J2703" s="2" t="s">
        <v>6471</v>
      </c>
      <c r="K2703" s="2" t="s">
        <v>7606</v>
      </c>
      <c r="M2703" s="2" t="s">
        <v>7602</v>
      </c>
      <c r="N2703" s="2" t="s">
        <v>7603</v>
      </c>
      <c r="O2703" s="2" t="s">
        <v>7609</v>
      </c>
      <c r="P2703" s="2" t="str">
        <f t="shared" si="19"/>
        <v>energy_security_and_critical_infrastructure; green_jobs; renewable_energy; renewable_energy_solar</v>
      </c>
      <c r="Q2703" s="2" t="str">
        <f t="shared" si="16"/>
        <v>Bill Title: RENEWABLE ENERGY-VARIOUS, Bill Description: Amends the Illinois Enterprise Zone Act. Provides that a business that intends to establish a new utility-scale solar power facility may apply for a high impact business designation. Amends the Illinois Power Agency Act. Increases the long-term renewable procurement plan goals after the 2025 delivery year. Requires the long-term renewable procurement plan to include the procurement of new renewable energy credits. Provides that the Adjustable Block program shall be designed to be continuously open. Authorizes utilities to recover certain costs related to the Adjustable Block program. Excludes certain costs from a limitation on the costs of the Adjustable Block program. Makes other changes concerning the Adjustable Block program. Amends the Public Utilities Act. Requires the Illinois Commerce Commission to open a proceeding to update the interconnection standards and applicable utility tariffs. Requires the Commission to revise certain standards for interconnection based on specified criteria. Establishes an interconnection working group. Makes changes to provisions concerning net metering and the distributed generation rebate. Requires the Commission, in consultation with the Illinois Power Agency, to study and produce a report analyzing the potential for and barriers to the implementation of energy storage in Illinois. Requires the Agency to include a plan to procure energy from energy storage resources as part of its procurement plan for 2021. Extends a provision concerning a review, reconciliation, and true-up associated with renewable energy resources' collections and costs. Makes other changes. Amends the Illinois Administrative Procedure Act to authorize emergency rulemaking. Effective immediately.. </v>
      </c>
      <c r="S2703" s="2" t="s">
        <v>65</v>
      </c>
    </row>
    <row r="2704" ht="15.75" customHeight="1">
      <c r="A2704" s="2" t="s">
        <v>7604</v>
      </c>
      <c r="B2704" s="2" t="s">
        <v>7070</v>
      </c>
      <c r="C2704" s="2" t="s">
        <v>7046</v>
      </c>
      <c r="D2704" s="2" t="s">
        <v>6468</v>
      </c>
      <c r="E2704" s="2" t="s">
        <v>6469</v>
      </c>
      <c r="F2704" s="2" t="s">
        <v>7610</v>
      </c>
      <c r="G2704" s="2" t="s">
        <v>407</v>
      </c>
      <c r="I2704" s="2">
        <v>46.0</v>
      </c>
      <c r="J2704" s="2" t="s">
        <v>6471</v>
      </c>
      <c r="K2704" s="2" t="s">
        <v>7606</v>
      </c>
      <c r="M2704" s="2" t="s">
        <v>7611</v>
      </c>
      <c r="N2704" s="2" t="s">
        <v>7612</v>
      </c>
      <c r="O2704" s="2" t="s">
        <v>7613</v>
      </c>
      <c r="P2704" s="2" t="str">
        <f t="shared" si="19"/>
        <v>renewable_energy; renewable_energy_solar; ncsl_database__injury_prevention_legislation_database__ncsl_topic__prescription_drug_abuse,_other</v>
      </c>
      <c r="Q2704" s="2" t="str">
        <f t="shared" si="16"/>
        <v>Bill Title: DEED RESTRICTIONS-SOLAR PANELS, Bill Description: Amends the Code of Civil Procedure. Provides that on and after a specified date, no unit of local government or school district may file or become a party to opioid litigation against an opioid defendant that is subject to a national multistate opioid settlement unless approved by the Attorney General. Provides that if counties representing 60% of the population of the State, including all counties with a population of at least 250,000, have agreed to an intrastate allocation agreement with the Attorney General, then the Attorney General has the authority to appear or intervene in any opioid litigation, and release with prejudice any claims brought by a unit of local government or school district against an opioid defendant that are subject to a national multistate opioid settlement and are pending on a specified date. Provides that this does not affect the Attorney General's authority to appear, intervene, or control litigation brought in the name of the State of Illinois or on behalf of the People of the State of Illinois. Defines "national multistate opioid settlement", "opioid defendant", "opioid litigation", and "unit of local government". Denies home rule powers. Effective immediately.. </v>
      </c>
    </row>
    <row r="2705" ht="15.75" customHeight="1">
      <c r="A2705" s="2" t="s">
        <v>7604</v>
      </c>
      <c r="B2705" s="2" t="s">
        <v>7070</v>
      </c>
      <c r="C2705" s="2" t="s">
        <v>7046</v>
      </c>
      <c r="D2705" s="2" t="s">
        <v>6468</v>
      </c>
      <c r="E2705" s="2" t="s">
        <v>6469</v>
      </c>
      <c r="F2705" s="2" t="s">
        <v>7614</v>
      </c>
      <c r="G2705" s="2" t="s">
        <v>407</v>
      </c>
      <c r="I2705" s="2">
        <v>40.0</v>
      </c>
      <c r="J2705" s="2" t="s">
        <v>6471</v>
      </c>
      <c r="K2705" s="2" t="s">
        <v>7606</v>
      </c>
      <c r="M2705" s="2" t="s">
        <v>7611</v>
      </c>
      <c r="N2705" s="2" t="s">
        <v>7615</v>
      </c>
      <c r="O2705" s="2" t="s">
        <v>7616</v>
      </c>
      <c r="P2705" s="2" t="str">
        <f t="shared" si="19"/>
        <v>energy_efficiency_building_codes_and_standards; renewable_energy; renewable_energy_solar</v>
      </c>
      <c r="Q2705" s="2" t="str">
        <f t="shared" si="16"/>
        <v>Bill Title: DEED RESTRICTIONS-SOLAR PANELS, Bill Description: Amends the Homeowners' Energy Policy Statement Act. Changes the definition of "solar storage mechanism" to include batteries. Provides that the entity may determine the specific configuration of the elements of a solar energy system on a given roof face, provided that it may not prohibit elements of the system from being installed on any roof face and that any such determination may not reduce the production of the solar energy system by more than 10% (rather than specific location where a solar energy system may be installed on the roof within an orientation to the south or within 45 degrees east or west of due south provided that the determination does not impair the effective operation of the solar energy system). Provides that within 60 (rather than 120) days after a homeowners' association, common interest community association, or condominium unit owners' association receives a request for a policy statement or an application from an association member, the association shall adopt an energy policy statement. Provides that whenever approval is required for the installation or use of a solar energy system, the application for approval shall be processed by the appropriate approving entity of the association within 60 (rather than 90) days of (rather than after) the submission of the application. Provides that the Act shall not apply to any building that is greater than 60 (rather than 30) feet high.. </v>
      </c>
      <c r="S2705" s="2" t="s">
        <v>44</v>
      </c>
    </row>
    <row r="2706" ht="15.75" customHeight="1">
      <c r="A2706" s="2" t="s">
        <v>7604</v>
      </c>
      <c r="B2706" s="2" t="s">
        <v>7070</v>
      </c>
      <c r="C2706" s="2" t="s">
        <v>7046</v>
      </c>
      <c r="D2706" s="2" t="s">
        <v>6468</v>
      </c>
      <c r="E2706" s="2" t="s">
        <v>6469</v>
      </c>
      <c r="F2706" s="2" t="s">
        <v>7617</v>
      </c>
      <c r="G2706" s="2" t="s">
        <v>407</v>
      </c>
      <c r="I2706" s="2">
        <v>26.0</v>
      </c>
      <c r="J2706" s="2" t="s">
        <v>6471</v>
      </c>
      <c r="K2706" s="2" t="s">
        <v>7606</v>
      </c>
      <c r="M2706" s="2" t="s">
        <v>7611</v>
      </c>
      <c r="N2706" s="2" t="s">
        <v>7615</v>
      </c>
      <c r="O2706" s="2" t="s">
        <v>7616</v>
      </c>
      <c r="P2706" s="2" t="str">
        <f t="shared" si="19"/>
        <v>energy_efficiency_building_codes_and_standards; renewable_energy; renewable_energy_solar</v>
      </c>
      <c r="Q2706" s="2" t="str">
        <f t="shared" si="16"/>
        <v>Bill Title: DEED RESTRICTIONS-SOLAR PANELS, Bill Description: Amends the Homeowners' Energy Policy Statement Act. Changes the definition of "solar storage mechanism" to include batteries. Provides that the entity may determine the specific configuration of the elements of a solar energy system on a given roof face, provided that it may not prohibit elements of the system from being installed on any roof face and that any such determination may not reduce the production of the solar energy system by more than 10% (rather than specific location where a solar energy system may be installed on the roof within an orientation to the south or within 45 degrees east or west of due south provided that the determination does not impair the effective operation of the solar energy system). Provides that within 60 (rather than 120) days after a homeowners' association, common interest community association, or condominium unit owners' association receives a request for a policy statement or an application from an association member, the association shall adopt an energy policy statement. Provides that whenever approval is required for the installation or use of a solar energy system, the application for approval shall be processed by the appropriate approving entity of the association within 60 (rather than 90) days of (rather than after) the submission of the application. Provides that the Act shall not apply to any building that is greater than 60 (rather than 30) feet high.. </v>
      </c>
      <c r="S2706" s="2" t="s">
        <v>44</v>
      </c>
    </row>
    <row r="2707" ht="15.75" customHeight="1">
      <c r="A2707" s="2" t="s">
        <v>7604</v>
      </c>
      <c r="B2707" s="2" t="s">
        <v>7070</v>
      </c>
      <c r="C2707" s="2" t="s">
        <v>7046</v>
      </c>
      <c r="D2707" s="2" t="s">
        <v>6468</v>
      </c>
      <c r="E2707" s="2" t="s">
        <v>6469</v>
      </c>
      <c r="F2707" s="2" t="s">
        <v>7618</v>
      </c>
      <c r="G2707" s="2" t="s">
        <v>407</v>
      </c>
      <c r="I2707" s="2">
        <v>8.0</v>
      </c>
      <c r="J2707" s="2" t="s">
        <v>6471</v>
      </c>
      <c r="K2707" s="2" t="s">
        <v>7606</v>
      </c>
      <c r="M2707" s="2" t="s">
        <v>7619</v>
      </c>
      <c r="N2707" s="2" t="s">
        <v>7620</v>
      </c>
      <c r="O2707" s="2" t="s">
        <v>29</v>
      </c>
      <c r="P2707" s="2" t="str">
        <f t="shared" si="19"/>
        <v>nuclear_energy_facilities</v>
      </c>
      <c r="Q2707" s="2" t="str">
        <f t="shared" si="16"/>
        <v>Bill Title: UTILITIES-COST RECOVERY, Bill Description: Amends the Public Utilities Act. In provisions concerning recovery of the costs associated with the purchase of zero emission credits from zero emission facilities, requires the electric utility to deposit the monies collected under the tariffed charges for the delivery year commencing June 1, 2020 into a separate interest bearing account of a financial institution. Provides that the Commission shall not conduct an annual review, reconciliation, and true-up associated with renewable energy resources' collections and costs for the delivery year commencing June 1, 2021, and provides that the Commission shall instead conduct a single review, reconciliation, and true-up associated with renewable energy resources' collections and costs for the 5-year period beginning June 1, 2017 and ending May 31, 2022 (rather than for the 4-year period beginning June 1, 2017 and ending May 31, 2021). Makes conforming changes.. </v>
      </c>
      <c r="S2707" s="2" t="s">
        <v>44</v>
      </c>
    </row>
    <row r="2708" ht="15.75" customHeight="1">
      <c r="A2708" s="2" t="s">
        <v>7621</v>
      </c>
      <c r="B2708" s="2" t="s">
        <v>6555</v>
      </c>
      <c r="C2708" s="2" t="s">
        <v>6467</v>
      </c>
      <c r="D2708" s="2" t="s">
        <v>6468</v>
      </c>
      <c r="E2708" s="2" t="s">
        <v>6469</v>
      </c>
      <c r="F2708" s="2" t="s">
        <v>7622</v>
      </c>
      <c r="G2708" s="2" t="s">
        <v>407</v>
      </c>
      <c r="I2708" s="2">
        <v>410.0</v>
      </c>
      <c r="J2708" s="2" t="s">
        <v>6471</v>
      </c>
      <c r="K2708" s="2" t="s">
        <v>7623</v>
      </c>
      <c r="M2708" s="2" t="s">
        <v>6774</v>
      </c>
      <c r="N2708" s="2" t="s">
        <v>6775</v>
      </c>
      <c r="O2708" s="2" t="s">
        <v>6776</v>
      </c>
      <c r="P2708" s="2" t="str">
        <f t="shared" si="19"/>
        <v>climate_change; climate_change_carbon_capture_and_sequestration; climate_change_emissions_reduction; fossil_energy_coal; fossil_energy_natural_gas; nuclear_energy_facilities; transportation_alt_fuel/hybrid</v>
      </c>
      <c r="Q2708" s="2" t="str">
        <f t="shared" si="16"/>
        <v>Bill Title: NURSING HOME CARE-TRANSFER, Bill Description: Amends the Electric Vehicle Act. Provides that the Illinois Power Agency must require that any grant or rebate applicant comply with the requirements of the Prevailing Wage Act (rather than may not award rebates or grants to an organization or company that does not pay the prevailing wage) for any installation of a charging station for which it seeks a rebate or grant. Amends the Illinois Enterprise Zone Act. Provides that records made by each contractor and subcontractor who is engaged in and executing a High Impact Business Construction jobs project must include information concerning worker's race and ethnicity and gender. Amends the Public Utilities Act. Removes a provision that exempts specified wind energy and solar energy suppliers from submitting an annual report on all procurement goals and actual spending for female-owned, minority-owned, veteran-owned, and small business enterprises in the previous calendar year. Amends the Energy Assistance Act. Resolves a conflict in Public Acts 102-16 and 102-176 regarding the starting date for the assessment of a monthly Energy Assistance Charge. Provides that the incremental change to specified charges shall not be applicable to utilities serving less than 100,000 customers (rather than 25,000 customers) in Illinois on January 1, 2021. Amends the Prevailing Wage Act. Changes the definition of "public works" to include construction of a new utility-scale solar power facility by a business designated as a High Impact Business under the Illinois Enterprise Zone Act, electric vehicle charging station projects financed pursuant to the Electric Vehicle Act, and renewable energy projects required to pay the prevailing wage pursuant to the Illinois Power Agency Act. Makes other changes. Effective immediately.. </v>
      </c>
    </row>
    <row r="2709" ht="15.75" customHeight="1">
      <c r="A2709" s="2" t="s">
        <v>7621</v>
      </c>
      <c r="B2709" s="2" t="s">
        <v>6555</v>
      </c>
      <c r="C2709" s="2" t="s">
        <v>6467</v>
      </c>
      <c r="D2709" s="2" t="s">
        <v>6468</v>
      </c>
      <c r="E2709" s="2" t="s">
        <v>6469</v>
      </c>
      <c r="F2709" s="2" t="s">
        <v>7624</v>
      </c>
      <c r="G2709" s="2" t="s">
        <v>407</v>
      </c>
      <c r="I2709" s="2">
        <v>226.0</v>
      </c>
      <c r="J2709" s="2" t="s">
        <v>6471</v>
      </c>
      <c r="K2709" s="2" t="s">
        <v>7623</v>
      </c>
      <c r="M2709" s="2" t="s">
        <v>7625</v>
      </c>
      <c r="N2709" s="2" t="s">
        <v>7626</v>
      </c>
      <c r="O2709" s="2" t="s">
        <v>7627</v>
      </c>
      <c r="P2709" s="2" t="str">
        <f t="shared" si="19"/>
        <v>climate_change_emissions_reduction; financing_energy_efficiency_and_renewable_energy; fossil_energy; fossil_energy_coal; fossil_energy_natural_gas; green_jobs; nuclear_/_radioactive_waste; nuclear_energy_facilities; renewable_energy; transportation_alt_fuel/hybrid; utility_regulation</v>
      </c>
      <c r="Q2709" s="2" t="str">
        <f t="shared" si="16"/>
        <v>Bill Title: INSURANCE GUARANTY FUND, Bill Description: Creates the Energy Transition Act. Includes provisions regarding: Regional Administrators; the Clean Jobs Workforce Network Program; the Clean Jobs Curriculum; the Energy Transition Barrier Reduction Program; Energy Transition Navigators; the Illinois Climate Works Preapprenticeship Program; the Clean Energy Contractor Incubator Program; the Returning Residents Clean Jobs Training Program; the Clean Energy Primes Contractor Accelerator Program; the Jobs and Environmental Justice Grant Program; and the Energy Workforce Advisory Council. Repeals the Act 24 years after the effective date. Creates the Energy Community Reinvestment Act. Includes provisions regarding: the Energy Transition Workforce Commission; the Energy Transition Community Grants; the Displaced Energy Workers Bill of Rights; the Displaced Energy Worker Dependent Transition Scholarship; an Energy Community Investment Report; and administrative review. Repeals the Act 24 years after the effective date. Creates the Community, Energy, Climate, and Jobs Planning Act. Includes provisions regarding: the creation of Community Energy, Climate, and Jobs Plans; the Community Energy, Climate, and Jobs Planning process; and joint Community Energy, Climate, and Jobs Plans. Repeals the Act 24 years after the effective date. Creates the Clean Energy Jobs and Justice Fund Act. Includes provisions regarding: the Clean Energy Jobs and Justice Fund; the board of directors; powers and duties; primary responsibilities in early program development; executive director and fund management; and dissolution of the Fund. Repeals the Act 24 years after the effective date. Makes additional and conforming changes in: the Illinois Finance Authority Act; the Illinois Administrative Procedure Act; the Illinois Governmental Ethics Act; the State Officials and Employees Ethics Act; the Department of Commerce and Economic Opportunity Law of the Civil Administrative Code of Illinois; the Electric Vehicle Act; the Illinois Enterprise Zone Act; the Department of Labor Law of the Civil Administrative Code of Illinois; the Energy Efficient Building Act; the Illinois Power Agency Act; the State Finance Act; the Illinois Procurement Code; the Business Enterprise for Minorities, Women, and Persons with Disabilities Act; the Property Tax Code; the School Code; the Public Utilities Act; the Environmental Protection Act; the Alternate Fuels Act (and renames it the Electric Vehicle Rebate Act); the Illinois Vehicle Code; and the Illinois Worker Adjustment and Retraining Notification Act. Makes other changes. Effective immediately.. </v>
      </c>
      <c r="S2709" s="2" t="s">
        <v>65</v>
      </c>
    </row>
    <row r="2710" ht="15.75" customHeight="1">
      <c r="A2710" s="2" t="s">
        <v>7621</v>
      </c>
      <c r="B2710" s="2" t="s">
        <v>6555</v>
      </c>
      <c r="C2710" s="2" t="s">
        <v>6467</v>
      </c>
      <c r="D2710" s="2" t="s">
        <v>6468</v>
      </c>
      <c r="E2710" s="2" t="s">
        <v>6469</v>
      </c>
      <c r="F2710" s="2" t="s">
        <v>7628</v>
      </c>
      <c r="G2710" s="2" t="s">
        <v>407</v>
      </c>
      <c r="I2710" s="2">
        <v>135.0</v>
      </c>
      <c r="J2710" s="2" t="s">
        <v>6471</v>
      </c>
      <c r="K2710" s="2" t="s">
        <v>7623</v>
      </c>
      <c r="M2710" s="2" t="s">
        <v>6774</v>
      </c>
      <c r="N2710" s="2" t="s">
        <v>6775</v>
      </c>
      <c r="O2710" s="2" t="s">
        <v>6776</v>
      </c>
      <c r="P2710" s="2" t="str">
        <f t="shared" si="19"/>
        <v>climate_change; climate_change_carbon_capture_and_sequestration; climate_change_emissions_reduction; fossil_energy_coal; fossil_energy_natural_gas; nuclear_energy_facilities; transportation_alt_fuel/hybrid</v>
      </c>
      <c r="Q2710" s="2" t="str">
        <f t="shared" si="16"/>
        <v>Bill Title: NURSING HOME CARE-TRANSFER, Bill Description: Amends the Electric Vehicle Act. Provides that the Illinois Power Agency must require that any grant or rebate applicant comply with the requirements of the Prevailing Wage Act (rather than may not award rebates or grants to an organization or company that does not pay the prevailing wage) for any installation of a charging station for which it seeks a rebate or grant. Amends the Illinois Enterprise Zone Act. Provides that records made by each contractor and subcontractor who is engaged in and executing a High Impact Business Construction jobs project must include information concerning worker's race and ethnicity and gender. Amends the Public Utilities Act. Removes a provision that exempts specified wind energy and solar energy suppliers from submitting an annual report on all procurement goals and actual spending for female-owned, minority-owned, veteran-owned, and small business enterprises in the previous calendar year. Amends the Energy Assistance Act. Resolves a conflict in Public Acts 102-16 and 102-176 regarding the starting date for the assessment of a monthly Energy Assistance Charge. Provides that the incremental change to specified charges shall not be applicable to utilities serving less than 100,000 customers (rather than 25,000 customers) in Illinois on January 1, 2021. Amends the Prevailing Wage Act. Changes the definition of "public works" to include construction of a new utility-scale solar power facility by a business designated as a High Impact Business under the Illinois Enterprise Zone Act, electric vehicle charging station projects financed pursuant to the Electric Vehicle Act, and renewable energy projects required to pay the prevailing wage pursuant to the Illinois Power Agency Act. Makes other changes. Effective immediately.. </v>
      </c>
    </row>
    <row r="2711" ht="15.75" customHeight="1">
      <c r="A2711" s="2" t="s">
        <v>7621</v>
      </c>
      <c r="B2711" s="2" t="s">
        <v>6555</v>
      </c>
      <c r="C2711" s="2" t="s">
        <v>6467</v>
      </c>
      <c r="D2711" s="2" t="s">
        <v>6468</v>
      </c>
      <c r="E2711" s="2" t="s">
        <v>6469</v>
      </c>
      <c r="F2711" s="2" t="s">
        <v>7629</v>
      </c>
      <c r="G2711" s="2" t="s">
        <v>407</v>
      </c>
      <c r="I2711" s="2">
        <v>65.0</v>
      </c>
      <c r="J2711" s="2" t="s">
        <v>6471</v>
      </c>
      <c r="K2711" s="2" t="s">
        <v>7623</v>
      </c>
      <c r="M2711" s="2" t="s">
        <v>6538</v>
      </c>
      <c r="N2711" s="2" t="s">
        <v>6539</v>
      </c>
      <c r="O2711" s="2" t="s">
        <v>6540</v>
      </c>
      <c r="P2711" s="2" t="str">
        <f t="shared" si="19"/>
        <v>financing_energy_efficiency_and_renewable_energy; fossil_energy_natural_gas; nuclear_energy_facilities; transportation_alt_fuel/hybrid</v>
      </c>
      <c r="Q2711" s="2" t="str">
        <f t="shared" si="16"/>
        <v>Bill Title: TITLE INSURANCE-CONSULTATIONS, Bill Description: Amends the Title Insurance Act. In provisions concerning choice of title insurance company, provides that it is the public policy of the State that consumers obligated to pay for title insurance services are afforded the opportunity to make an informed decision and, in so doing, have the option to consult with legal counsel before title insurance payment obligations are effective.. </v>
      </c>
    </row>
    <row r="2712" ht="15.75" customHeight="1">
      <c r="A2712" s="2" t="s">
        <v>7621</v>
      </c>
      <c r="B2712" s="2" t="s">
        <v>6555</v>
      </c>
      <c r="C2712" s="2" t="s">
        <v>6467</v>
      </c>
      <c r="D2712" s="2" t="s">
        <v>6468</v>
      </c>
      <c r="E2712" s="2" t="s">
        <v>6469</v>
      </c>
      <c r="F2712" s="2" t="s">
        <v>7630</v>
      </c>
      <c r="G2712" s="2" t="s">
        <v>407</v>
      </c>
      <c r="I2712" s="2">
        <v>43.0</v>
      </c>
      <c r="J2712" s="2" t="s">
        <v>6471</v>
      </c>
      <c r="K2712" s="2" t="s">
        <v>7623</v>
      </c>
      <c r="M2712" s="2" t="s">
        <v>7631</v>
      </c>
      <c r="N2712" s="2" t="s">
        <v>7632</v>
      </c>
      <c r="O2712" s="2" t="s">
        <v>7633</v>
      </c>
      <c r="P2712" s="2" t="str">
        <f t="shared" si="19"/>
        <v>climate_change; climate_change_emissions_reduction; energy_efficiency; fossil_energy; fossil_energy_natural_gas; green_jobs; nuclear_energy_facilities; renewable_energy; transportation_alt_fuel/hybrid; utility_regulation</v>
      </c>
      <c r="Q2712" s="2" t="str">
        <f t="shared" si="16"/>
        <v>Bill Title: ENERGY-TECH, Bill Description: Creates the Energy Transition Act. Includes provisions regarding: Regional Administrators; the Clean Jobs Workforce Network Program; the Clean Jobs Curriculum; the Energy Transition Barrier Reduction Program; the Energy Transition Navigators; the Illinois Climate Works Preapprenticeship Program; the Clean Energy Contractor Incubator Program; the Returning Residents Clean Jobs Training Program; the Clean Energy Primes Contractor Accelerator Program; the Jobs and Environmental Justice Grant Program; and the Energy Workforce Advisory Council. Makes conforming changes in the Illinois Administrative Procedure Act and the Illinois Finance Authority Act. Creates the Energy Community Reinvestment Act. Includes provisions regarding: the Energy Transition Workforce Commission; the Energy Transition Community Grants; the Displaced Energy Workers Bill of Rights; the Dislocated Energy Worker Dependent Transition Scholarship; consideration of energy worker employment; an Energy Community Investment Report; and administrative review. Creates the Community, Energy, Climate, and Jobs Planning Act. Includes provisions regarding: the creation of Community Energy, Climate, and Jobs Plans; the Community Energy, Climate, and Jobs Planning process; and joint Community Energy, Climate, and Jobs Plans. Creates the Clean Energy Jobs and Justice Fund Act. Includes provisions regarding: the Clean Energy Jobs and Justice Fund; the board of directors; powers and duties; primary responsibilities in early program development; executive director and fund management; and dissolution of the Fund. Makes additional and conforming changes in: the Illinois Administrative Procedure Act; the Illinois Governmental Ethics Act; the Department of Commerce and Economic Opportunity Law of the Civil Administrative Code of Illinois; the Electric Vehicle Act; the Illinois Enterprise Zone Act; the Department of Labor Law of the Civil Administrative Code of Illinois; the Energy Efficient Building Act; the Illinois Power Agency Act; the State Finance Act; the Illinois Procurement Code; the Business Enterprise for Minorities, Women, and Persons with Disabilities Act; the State Property Control Act; the Gas Use Tax Law; the Property Tax Code; the Gas Revenue Tax Act; the Electricity Excise Tax Law; the School Code; the University of Illinois Act; the Public Utilities Act; the Environmental Protection Act; and the Illinois Worker Adjustment and Retraining Notification Act. Makes other changes. Effective immediately.. </v>
      </c>
      <c r="S2712" s="2" t="s">
        <v>65</v>
      </c>
    </row>
    <row r="2713" ht="15.75" customHeight="1">
      <c r="A2713" s="2" t="s">
        <v>7621</v>
      </c>
      <c r="B2713" s="2" t="s">
        <v>6555</v>
      </c>
      <c r="C2713" s="2" t="s">
        <v>6467</v>
      </c>
      <c r="D2713" s="2" t="s">
        <v>6468</v>
      </c>
      <c r="E2713" s="2" t="s">
        <v>6469</v>
      </c>
      <c r="F2713" s="2" t="s">
        <v>7634</v>
      </c>
      <c r="G2713" s="2" t="s">
        <v>407</v>
      </c>
      <c r="I2713" s="2">
        <v>18.0</v>
      </c>
      <c r="J2713" s="2" t="s">
        <v>6471</v>
      </c>
      <c r="K2713" s="2" t="s">
        <v>7623</v>
      </c>
      <c r="M2713" s="2" t="s">
        <v>7602</v>
      </c>
      <c r="N2713" s="2" t="s">
        <v>7603</v>
      </c>
      <c r="O2713" s="2" t="s">
        <v>100</v>
      </c>
      <c r="P2713" s="2" t="str">
        <f t="shared" si="19"/>
        <v>renewable_energy; renewable_energy_solar</v>
      </c>
      <c r="Q2713" s="2" t="str">
        <f t="shared" si="16"/>
        <v>Bill Title: RENEWABLE ENERGY-VARIOUS, Bill Description: Amends the Illinois Enterprise Zone Act. Provides that a business that intends to establish a new utility-scale solar power facility may apply for a high impact business designation. Amends the Illinois Power Agency Act. Increases the long-term renewable procurement plan goals after the 2025 delivery year. Requires the long-term renewable procurement plan to include the procurement of new renewable energy credits. Provides that the Adjustable Block program shall be designed to be continuously open. Authorizes utilities to recover certain costs related to the Adjustable Block program. Excludes certain costs from a limitation on the costs of the Adjustable Block program. Makes other changes concerning the Adjustable Block program. Amends the Public Utilities Act. Requires the Illinois Commerce Commission to open a proceeding to update the interconnection standards and applicable utility tariffs. Requires the Commission to revise certain standards for interconnection based on specified criteria. Establishes an interconnection working group. Makes changes to provisions concerning net metering and the distributed generation rebate. Requires the Commission, in consultation with the Illinois Power Agency, to study and produce a report analyzing the potential for and barriers to the implementation of energy storage in Illinois. Requires the Agency to include a plan to procure energy from energy storage resources as part of its procurement plan for 2021. Extends a provision concerning a review, reconciliation, and true-up associated with renewable energy resources' collections and costs. Makes other changes. Amends the Illinois Administrative Procedure Act to authorize emergency rulemaking. Effective immediately.. </v>
      </c>
      <c r="S2713" s="2" t="s">
        <v>44</v>
      </c>
    </row>
    <row r="2714" ht="15.75" customHeight="1">
      <c r="A2714" s="2" t="s">
        <v>7621</v>
      </c>
      <c r="B2714" s="2" t="s">
        <v>6555</v>
      </c>
      <c r="C2714" s="2" t="s">
        <v>6467</v>
      </c>
      <c r="D2714" s="2" t="s">
        <v>6468</v>
      </c>
      <c r="E2714" s="2" t="s">
        <v>6469</v>
      </c>
      <c r="F2714" s="2" t="s">
        <v>7635</v>
      </c>
      <c r="G2714" s="2" t="s">
        <v>407</v>
      </c>
      <c r="I2714" s="2">
        <v>9.0</v>
      </c>
      <c r="J2714" s="2" t="s">
        <v>6471</v>
      </c>
      <c r="K2714" s="2" t="s">
        <v>7623</v>
      </c>
      <c r="M2714" s="2" t="s">
        <v>6862</v>
      </c>
      <c r="N2714" s="2" t="s">
        <v>6968</v>
      </c>
      <c r="O2714" s="2" t="s">
        <v>6969</v>
      </c>
      <c r="P2714" s="2" t="str">
        <f t="shared" si="19"/>
        <v>climate_change_emissions_reduction; fossil_energy; fossil_energy_coal; fossil_energy_natural_gas; green_jobs; nuclear_energy_facilities; renewable_energy</v>
      </c>
      <c r="Q2714" s="2" t="str">
        <f t="shared" si="16"/>
        <v>Bill Title: ENERGY-CLIMATE WORKS TRAINING, Bill Description: Reinserts the provisions of the introduced bill with changes. Removes a provision of the Illinois Power Agency Act concerning the Planning and Procurement Bureau. Amends the Public Utilities Act. Provides that the annual report in the provisions concerning supplier diversity goals shall include a buying plan for the specific goods and services the company intends to buy in the next 6 to 18 months. Provides that the energy transition assistance charge shall not exceed 1.3% of the amount paid per kilowatthour by eligible retail customers during the year ending May 31, 2009. Provides that specified entities shall submit an annual supplier diversity report to the Illinois Commerce Commission. Provides that the annual report shall be filed on an electronic form as designed by the Commission by June 1, 2023 and every June 1 thereafter on all procurement goals and actual spending for women-owned businesses, minority-owned businesses, veteran-owned businesses, and small business enterprises in the previous calendar year related to performance of obligations in the State of the contracts of licenses. Provides the relevant information that shall be included in the annual report. Provides that each annual report: shall include as much State-specified data as possible; shall include the rules, regulations, and definitions used for the procurement goals; and shall be submitted to the Commission. Provides that the Commission shall not be required or authorized to compel production of any specified report. Provides that the Commission shall hold an annual workshop in 2024 and every year thereafter on the state of supplier diversity, and the Commission shall invite all entities submitting an annual report. Provides that the Commission shall publish a database on its website of the point of contact for each participating entity for supplier diversity. Makes other changes.. </v>
      </c>
      <c r="S2714" s="2" t="s">
        <v>260</v>
      </c>
    </row>
    <row r="2715" ht="15.75" customHeight="1">
      <c r="A2715" s="2" t="s">
        <v>7636</v>
      </c>
      <c r="B2715" s="2" t="s">
        <v>6842</v>
      </c>
      <c r="C2715" s="2" t="s">
        <v>6531</v>
      </c>
      <c r="D2715" s="2" t="s">
        <v>6468</v>
      </c>
      <c r="E2715" s="2" t="s">
        <v>6469</v>
      </c>
      <c r="F2715" s="2" t="s">
        <v>7637</v>
      </c>
      <c r="G2715" s="2" t="s">
        <v>407</v>
      </c>
      <c r="I2715" s="2">
        <v>201.0</v>
      </c>
      <c r="J2715" s="2" t="s">
        <v>6471</v>
      </c>
      <c r="K2715" s="2" t="s">
        <v>7638</v>
      </c>
      <c r="M2715" s="2" t="s">
        <v>7639</v>
      </c>
      <c r="N2715" s="2" t="s">
        <v>7640</v>
      </c>
      <c r="O2715" s="2" t="s">
        <v>29</v>
      </c>
      <c r="P2715" s="2" t="str">
        <f t="shared" si="19"/>
        <v>nuclear_energy_facilities</v>
      </c>
      <c r="Q2715" s="2" t="str">
        <f t="shared" si="16"/>
        <v>Bill Title: ICC-REPORT-NUCLEAR POWER, Bill Description: Amends the Public Utilities Act. Requires the Illinois Commerce Commission to update its response presented in the report titled "Potential Nuclear Power Plant Closings in Illinois". Also requires the Commission to update, in conjunction with the Illinois Power Agency, the Illinois Environmental Protection Agency, and the Department of Commerce and Economic Opportunity, the report's findings regarding potential market-based solutions that will ensure the premature closure of these nuclear power plants does not occur and that the dire consequence to the economy, jobs, and the environment are averted. Provides that the provision is repealed on June 30, 2017. Effective immediately.. </v>
      </c>
      <c r="S2715" s="2" t="s">
        <v>44</v>
      </c>
    </row>
    <row r="2716" ht="15.75" customHeight="1">
      <c r="A2716" s="2" t="s">
        <v>7636</v>
      </c>
      <c r="B2716" s="2" t="s">
        <v>6842</v>
      </c>
      <c r="C2716" s="2" t="s">
        <v>6531</v>
      </c>
      <c r="D2716" s="2" t="s">
        <v>6468</v>
      </c>
      <c r="E2716" s="2" t="s">
        <v>6469</v>
      </c>
      <c r="F2716" s="2" t="s">
        <v>7641</v>
      </c>
      <c r="G2716" s="2" t="s">
        <v>407</v>
      </c>
      <c r="I2716" s="2">
        <v>52.0</v>
      </c>
      <c r="J2716" s="2" t="s">
        <v>6471</v>
      </c>
      <c r="K2716" s="2" t="s">
        <v>7638</v>
      </c>
      <c r="M2716" s="2" t="s">
        <v>7642</v>
      </c>
      <c r="N2716" s="2" t="s">
        <v>7643</v>
      </c>
      <c r="O2716" s="2" t="s">
        <v>7644</v>
      </c>
      <c r="P2716" s="2" t="str">
        <f t="shared" si="19"/>
        <v>electric_grid_and_transmission; energy_efficiency; energy_security_and_critical_infrastructure; fossil_energy; fossil_energy_coal; renewable_energy; transportation; transportation_alt_fuel/hybrid; utility_regulation</v>
      </c>
      <c r="Q2716" s="2" t="str">
        <f t="shared" si="16"/>
        <v>Bill Title: ICC-REPORT-EMERGING TECHNOLOGY, Bill Description: Amends the Public Utilities Act. Requires the Illinois Commerce Commission to conduct at least one workshop and issue a report concerning how the State can continue to encourage electric utilities in their efforts regarding the evaluation of emerging technologies, products, and services associated with the provision of electric service to provide their customers with reliable, efficient, and safe electric service. Provides for repeal of the provisions on January 1, 2017. Effective immediately.. </v>
      </c>
      <c r="S2716" s="2" t="s">
        <v>65</v>
      </c>
    </row>
    <row r="2717" ht="15.75" customHeight="1">
      <c r="A2717" s="2" t="s">
        <v>7636</v>
      </c>
      <c r="B2717" s="2" t="s">
        <v>6842</v>
      </c>
      <c r="C2717" s="2" t="s">
        <v>6531</v>
      </c>
      <c r="D2717" s="2" t="s">
        <v>6468</v>
      </c>
      <c r="E2717" s="2" t="s">
        <v>6469</v>
      </c>
      <c r="F2717" s="2" t="s">
        <v>7645</v>
      </c>
      <c r="G2717" s="2" t="s">
        <v>407</v>
      </c>
      <c r="I2717" s="2">
        <v>47.0</v>
      </c>
      <c r="J2717" s="2" t="s">
        <v>6471</v>
      </c>
      <c r="K2717" s="2" t="s">
        <v>7638</v>
      </c>
      <c r="M2717" s="2" t="s">
        <v>7646</v>
      </c>
      <c r="N2717" s="2" t="s">
        <v>7647</v>
      </c>
      <c r="O2717" s="2" t="s">
        <v>7648</v>
      </c>
      <c r="P2717" s="2" t="str">
        <f t="shared" si="19"/>
        <v>electric_grid_and_transmission; energy_efficiency; energy_security_and_critical_infrastructure; renewable_energy; transportation; utility_regulation</v>
      </c>
      <c r="Q2717" s="2" t="str">
        <f t="shared" si="16"/>
        <v>Bill Title: POWER AGENCY-UTILITIES-VARIOUS, Bill Description: Amends the Public Utilities Act. Provides that the Illinois Commerce Commission shall issue a report evaluating whether the provisions of the Act are sufficient to allow consideration and, where appropriate, implementation of technological and other innovations that benefit electric utility customers. Provides for repeal of the provisions on January 1, 2017. Effective immediately.. </v>
      </c>
      <c r="S2717" s="2" t="s">
        <v>65</v>
      </c>
    </row>
    <row r="2718" ht="15.75" customHeight="1">
      <c r="A2718" s="2" t="s">
        <v>7636</v>
      </c>
      <c r="B2718" s="2" t="s">
        <v>6842</v>
      </c>
      <c r="C2718" s="2" t="s">
        <v>6531</v>
      </c>
      <c r="D2718" s="2" t="s">
        <v>6468</v>
      </c>
      <c r="E2718" s="2" t="s">
        <v>6469</v>
      </c>
      <c r="F2718" s="2" t="s">
        <v>7649</v>
      </c>
      <c r="G2718" s="2" t="s">
        <v>407</v>
      </c>
      <c r="I2718" s="2">
        <v>40.0</v>
      </c>
      <c r="J2718" s="2" t="s">
        <v>6471</v>
      </c>
      <c r="K2718" s="2" t="s">
        <v>7638</v>
      </c>
      <c r="M2718" s="2" t="s">
        <v>7639</v>
      </c>
      <c r="N2718" s="2" t="s">
        <v>7640</v>
      </c>
      <c r="O2718" s="2" t="s">
        <v>29</v>
      </c>
      <c r="P2718" s="2" t="str">
        <f t="shared" si="19"/>
        <v>nuclear_energy_facilities</v>
      </c>
      <c r="Q2718" s="2" t="str">
        <f t="shared" si="16"/>
        <v>Bill Title: ICC-REPORT-NUCLEAR POWER, Bill Description: Amends the Public Utilities Act. Requires the Illinois Commerce Commission to update its response presented in the report titled "Potential Nuclear Power Plant Closings in Illinois". Also requires the Commission to update, in conjunction with the Illinois Power Agency, the Illinois Environmental Protection Agency, and the Department of Commerce and Economic Opportunity, the report's findings regarding potential market-based solutions that will ensure the premature closure of these nuclear power plants does not occur and that the dire consequence to the economy, jobs, and the environment are averted. Provides that the provision is repealed on June 30, 2017. Effective immediately.. </v>
      </c>
      <c r="S2718" s="2" t="s">
        <v>44</v>
      </c>
    </row>
    <row r="2719" ht="15.75" customHeight="1">
      <c r="A2719" s="2" t="s">
        <v>7636</v>
      </c>
      <c r="B2719" s="2" t="s">
        <v>6842</v>
      </c>
      <c r="C2719" s="2" t="s">
        <v>6531</v>
      </c>
      <c r="D2719" s="2" t="s">
        <v>6468</v>
      </c>
      <c r="E2719" s="2" t="s">
        <v>6469</v>
      </c>
      <c r="F2719" s="2" t="s">
        <v>7650</v>
      </c>
      <c r="G2719" s="2" t="s">
        <v>407</v>
      </c>
      <c r="I2719" s="2">
        <v>25.0</v>
      </c>
      <c r="J2719" s="2" t="s">
        <v>6471</v>
      </c>
      <c r="K2719" s="2" t="s">
        <v>7638</v>
      </c>
      <c r="M2719" s="2" t="s">
        <v>6702</v>
      </c>
      <c r="N2719" s="2" t="s">
        <v>6703</v>
      </c>
      <c r="O2719" s="2" t="s">
        <v>6704</v>
      </c>
      <c r="P2719" s="2" t="str">
        <f t="shared" si="19"/>
        <v>energy_security_and_critical_infrastructure; fossil_energy; fossil_energy_coal; utility_regulation</v>
      </c>
      <c r="Q2719" s="2" t="str">
        <f t="shared" si="16"/>
        <v>Bill Title: UTILITIES-SOURCING AGREEMENTS, Bill Description: Amends the Illinois Power Agency Act. Provides that the Illinois Power Agency and Illinois Commerce Commission shall include sourcing agreements covering power produced by clean coal and other facilities in each annual power procurement plan. Provides that utilities and alternative retail electric suppliers shall enter into sourcing agreements as part of the annual power procurement process. Provides that the Agency and Commission shall establish competitive bidding procedures for sourcing terms. Sets the requirements of the sourcing agreements. Effective June 1, 2018.. </v>
      </c>
      <c r="S2719" s="2" t="s">
        <v>44</v>
      </c>
    </row>
    <row r="2720" ht="15.75" customHeight="1">
      <c r="A2720" s="2" t="s">
        <v>7636</v>
      </c>
      <c r="B2720" s="2" t="s">
        <v>6842</v>
      </c>
      <c r="C2720" s="2" t="s">
        <v>6531</v>
      </c>
      <c r="D2720" s="2" t="s">
        <v>6468</v>
      </c>
      <c r="E2720" s="2" t="s">
        <v>6469</v>
      </c>
      <c r="F2720" s="2" t="s">
        <v>7651</v>
      </c>
      <c r="G2720" s="2" t="s">
        <v>407</v>
      </c>
      <c r="I2720" s="2">
        <v>20.0</v>
      </c>
      <c r="J2720" s="2" t="s">
        <v>6471</v>
      </c>
      <c r="K2720" s="2" t="s">
        <v>7638</v>
      </c>
      <c r="M2720" s="2" t="s">
        <v>7652</v>
      </c>
      <c r="N2720" s="2" t="s">
        <v>7653</v>
      </c>
      <c r="O2720" s="2" t="s">
        <v>2693</v>
      </c>
      <c r="P2720" s="2" t="str">
        <f t="shared" si="19"/>
        <v>climate_change; climate_change_carbon_capture_and_sequestration; fossil_energy; fossil_energy_coal</v>
      </c>
      <c r="Q2720" s="2" t="str">
        <f t="shared" si="16"/>
        <v>Bill Title: IL PWR AGCY-SOURCING AGREEMENT, Bill Description: Amends the Illinois Power Agency Act. Provides that the Illinois Power Agency and Illinois Commerce Commission shall include sourcing agreements covering power produced by clean coal and other facilities. Provides that utilities and alternative retail electric supplies shall into sourcing agreements as part of the annual power procurement process. Provides that the Agency and Commission shall establish competitive bidding procedures for sourcing terms. Sets the requirements of the sourcing agreements. Makes technical changes. Effective immediately.. </v>
      </c>
      <c r="S2720" s="2" t="s">
        <v>25</v>
      </c>
    </row>
    <row r="2721" ht="15.75" customHeight="1">
      <c r="A2721" s="2" t="s">
        <v>7654</v>
      </c>
      <c r="B2721" s="2" t="s">
        <v>6466</v>
      </c>
      <c r="C2721" s="2" t="s">
        <v>6467</v>
      </c>
      <c r="D2721" s="2" t="s">
        <v>6468</v>
      </c>
      <c r="E2721" s="2" t="s">
        <v>6469</v>
      </c>
      <c r="F2721" s="2" t="s">
        <v>7655</v>
      </c>
      <c r="G2721" s="2" t="s">
        <v>407</v>
      </c>
      <c r="I2721" s="2">
        <v>65.0</v>
      </c>
      <c r="J2721" s="2" t="s">
        <v>6471</v>
      </c>
      <c r="K2721" s="2" t="s">
        <v>7656</v>
      </c>
      <c r="L2721" s="2" t="s">
        <v>7657</v>
      </c>
      <c r="M2721" s="2" t="s">
        <v>7040</v>
      </c>
      <c r="N2721" s="2" t="s">
        <v>7041</v>
      </c>
      <c r="O2721" s="2" t="s">
        <v>7042</v>
      </c>
      <c r="P2721" s="2" t="str">
        <f t="shared" si="19"/>
        <v>ncsl_database__state_9_1_1_legislation_tracking_database__ncsl_topic__9_1_1_fee,_service_fee_or_surcharge; ncsl_database__state_9_1_1_legislation_tracking_database__ncsl_topic__9_1_1_funding_and_appropriations; ncsl_database__state_9_1_1_legislation_tracking_database__ncsl_topic__next_generation/advanced_9_1_1</v>
      </c>
      <c r="Q2721" s="2" t="str">
        <f t="shared" si="16"/>
        <v>Bill Title: COAL MINING-SELF RESCUERS, Bill Description: Amends the Coal Mining Act. Provides that a mine operator must provide the number of self-contained self-rescuer devices as required by the mine's approved Mine Safety and Health Administration Emergency Response Plan. Removes language concerning plan requirements submitted for approval to the Mining Board. Provides that rescue chambers must be provided and located within 1,000 (rather than 3,000) feet from the nearest working face of each working section of a mine. Provides that outby rescue chambers must be provided at distances and locations approved in the mine's approved Mine Safety and Health Administration Emergency Response Plan. Makes other changes. Effective immediately.. </v>
      </c>
      <c r="S2721" s="2" t="s">
        <v>25</v>
      </c>
    </row>
    <row r="2722" ht="15.75" customHeight="1">
      <c r="A2722" s="2" t="s">
        <v>7654</v>
      </c>
      <c r="B2722" s="2" t="s">
        <v>6466</v>
      </c>
      <c r="C2722" s="2" t="s">
        <v>6467</v>
      </c>
      <c r="D2722" s="2" t="s">
        <v>6468</v>
      </c>
      <c r="E2722" s="2" t="s">
        <v>6469</v>
      </c>
      <c r="F2722" s="2" t="s">
        <v>7658</v>
      </c>
      <c r="G2722" s="2" t="s">
        <v>407</v>
      </c>
      <c r="I2722" s="2">
        <v>21.0</v>
      </c>
      <c r="J2722" s="2" t="s">
        <v>6471</v>
      </c>
      <c r="K2722" s="2" t="s">
        <v>7656</v>
      </c>
      <c r="M2722" s="2" t="s">
        <v>7659</v>
      </c>
      <c r="N2722" s="2" t="s">
        <v>7660</v>
      </c>
      <c r="O2722" s="2" t="s">
        <v>92</v>
      </c>
      <c r="P2722" s="2" t="str">
        <f t="shared" si="19"/>
        <v>transportation</v>
      </c>
      <c r="Q2722" s="2" t="str">
        <f t="shared" si="16"/>
        <v>Bill Title: VEH CD-FIRE&amp;EMRGNCY VEH-WEIGHT, Bill Description: Amends the Illinois Vehicle Code. Provides that the Code Chapter governing size, weight, and load of vehicles does not apply to fire apparatus or authorized emergency vehicles owned or operated by any governmental body or not-for-profit fire protection service organization or agency. Removes a provision providing that an emergency vehicle may not exceed 86,000 pounds gross weight or other listed weights.. </v>
      </c>
    </row>
    <row r="2723" ht="15.75" customHeight="1">
      <c r="A2723" s="2" t="s">
        <v>7654</v>
      </c>
      <c r="B2723" s="2" t="s">
        <v>6466</v>
      </c>
      <c r="C2723" s="2" t="s">
        <v>6467</v>
      </c>
      <c r="D2723" s="2" t="s">
        <v>6468</v>
      </c>
      <c r="E2723" s="2" t="s">
        <v>6469</v>
      </c>
      <c r="F2723" s="2" t="s">
        <v>7661</v>
      </c>
      <c r="G2723" s="2" t="s">
        <v>407</v>
      </c>
      <c r="I2723" s="2">
        <v>12.0</v>
      </c>
      <c r="J2723" s="2" t="s">
        <v>6471</v>
      </c>
      <c r="K2723" s="2" t="s">
        <v>7656</v>
      </c>
      <c r="M2723" s="2" t="s">
        <v>7662</v>
      </c>
      <c r="N2723" s="2" t="s">
        <v>7663</v>
      </c>
      <c r="O2723" s="2" t="s">
        <v>23</v>
      </c>
      <c r="P2723" s="2" t="str">
        <f t="shared" si="19"/>
        <v>fossil_energy; fossil_energy_natural_gas</v>
      </c>
      <c r="Q2723" s="2" t="str">
        <f t="shared" si="16"/>
        <v>Bill Title: PTELL-FIRE PROTECTION, Bill Description: Amends the Property Tax Extension Limitation Law in the Property Tax Code. Provides that special purpose levies made by a fire protection district for the purpose of making contributions to a firefighter's pension fund are exempt from the definition of "aggregate extension".. </v>
      </c>
    </row>
    <row r="2724" ht="15.75" customHeight="1">
      <c r="A2724" s="2" t="s">
        <v>7654</v>
      </c>
      <c r="B2724" s="2" t="s">
        <v>6466</v>
      </c>
      <c r="C2724" s="2" t="s">
        <v>6467</v>
      </c>
      <c r="D2724" s="2" t="s">
        <v>6468</v>
      </c>
      <c r="E2724" s="2" t="s">
        <v>6469</v>
      </c>
      <c r="F2724" s="2" t="s">
        <v>7664</v>
      </c>
      <c r="G2724" s="2" t="s">
        <v>407</v>
      </c>
      <c r="I2724" s="2">
        <v>9.0</v>
      </c>
      <c r="J2724" s="2" t="s">
        <v>6471</v>
      </c>
      <c r="K2724" s="2" t="s">
        <v>7656</v>
      </c>
      <c r="M2724" s="2" t="s">
        <v>7040</v>
      </c>
      <c r="N2724" s="2" t="s">
        <v>7041</v>
      </c>
      <c r="O2724" s="2" t="s">
        <v>7042</v>
      </c>
      <c r="P2724" s="2" t="str">
        <f t="shared" si="19"/>
        <v>ncsl_database__state_9_1_1_legislation_tracking_database__ncsl_topic__9_1_1_fee,_service_fee_or_surcharge; ncsl_database__state_9_1_1_legislation_tracking_database__ncsl_topic__9_1_1_funding_and_appropriations; ncsl_database__state_9_1_1_legislation_tracking_database__ncsl_topic__next_generation/advanced_9_1_1</v>
      </c>
      <c r="Q2724" s="2" t="str">
        <f t="shared" si="16"/>
        <v>Bill Title: COAL MINING-SELF RESCUERS, Bill Description: Amends the Coal Mining Act. Provides that a mine operator must provide the number of self-contained self-rescuer devices as required by the mine's approved Mine Safety and Health Administration Emergency Response Plan. Removes language concerning plan requirements submitted for approval to the Mining Board. Provides that rescue chambers must be provided and located within 1,000 (rather than 3,000) feet from the nearest working face of each working section of a mine. Provides that outby rescue chambers must be provided at distances and locations approved in the mine's approved Mine Safety and Health Administration Emergency Response Plan. Makes other changes. Effective immediately.. </v>
      </c>
      <c r="S2724" s="2" t="s">
        <v>25</v>
      </c>
    </row>
    <row r="2725" ht="15.75" customHeight="1">
      <c r="A2725" s="2" t="s">
        <v>7654</v>
      </c>
      <c r="B2725" s="2" t="s">
        <v>6466</v>
      </c>
      <c r="C2725" s="2" t="s">
        <v>6467</v>
      </c>
      <c r="D2725" s="2" t="s">
        <v>6468</v>
      </c>
      <c r="E2725" s="2" t="s">
        <v>6469</v>
      </c>
      <c r="F2725" s="2" t="s">
        <v>7665</v>
      </c>
      <c r="G2725" s="2" t="s">
        <v>407</v>
      </c>
      <c r="I2725" s="2">
        <v>9.0</v>
      </c>
      <c r="J2725" s="2" t="s">
        <v>6471</v>
      </c>
      <c r="K2725" s="2" t="s">
        <v>7656</v>
      </c>
      <c r="M2725" s="2" t="s">
        <v>6551</v>
      </c>
      <c r="N2725" s="2" t="s">
        <v>6552</v>
      </c>
      <c r="O2725" s="2" t="s">
        <v>6553</v>
      </c>
      <c r="P2725" s="2" t="str">
        <f t="shared" si="19"/>
        <v>ncsl_database__elections_legislation_database__ncsl_topic__cybersecurity; energy_security_and_critical_infrastructure</v>
      </c>
      <c r="Q2725" s="2" t="str">
        <f t="shared" si="16"/>
        <v>Bill Title: FOIA/ELECTIONS-CYBERSECURITY, Bill Description: Amends the Election Code. Creates the Conduct of the 2020 General Election Article in the Code. For the 2020 general election, provides for changes to vote by mail, first time registrants and changes of address for registrants, the public dissemination of information for the 2020 general election, early voting and election day requirements, judges of election, electronic service of objections, additional duties of election authorities and the State Board of Elections, and 2020 county party conventions. Establishes November 3, 2020 as a State holiday to be known as 2020 General Election Day to be observed throughout the State. Provides that all government offices (with the exception of election authorities) shall be closed unless authorized to be used as a location for election day services or as a polling place. Provides the State Board of Elections with emergency rulemaking authority. Repeals the Article on January 1, 2021. Makes conforming changes in the Illinois Administrative Procedure Act, the Illinois Procurement Code, the School Code, and the State Universities Civil Service Act. Effective immediately.. </v>
      </c>
    </row>
    <row r="2726" ht="15.75" customHeight="1">
      <c r="A2726" s="2" t="s">
        <v>7654</v>
      </c>
      <c r="B2726" s="2" t="s">
        <v>6466</v>
      </c>
      <c r="C2726" s="2" t="s">
        <v>6467</v>
      </c>
      <c r="D2726" s="2" t="s">
        <v>6468</v>
      </c>
      <c r="E2726" s="2" t="s">
        <v>6469</v>
      </c>
      <c r="F2726" s="2" t="s">
        <v>7666</v>
      </c>
      <c r="G2726" s="2" t="s">
        <v>407</v>
      </c>
      <c r="I2726" s="2">
        <v>7.0</v>
      </c>
      <c r="J2726" s="2" t="s">
        <v>6471</v>
      </c>
      <c r="K2726" s="2" t="s">
        <v>7656</v>
      </c>
      <c r="M2726" s="2" t="s">
        <v>7659</v>
      </c>
      <c r="N2726" s="2" t="s">
        <v>7660</v>
      </c>
      <c r="O2726" s="2" t="s">
        <v>92</v>
      </c>
      <c r="P2726" s="2" t="str">
        <f t="shared" si="19"/>
        <v>transportation</v>
      </c>
      <c r="Q2726" s="2" t="str">
        <f t="shared" si="16"/>
        <v>Bill Title: VEH CD-FIRE&amp;EMRGNCY VEH-WEIGHT, Bill Description: Amends the Illinois Vehicle Code. Provides that the Code Chapter governing size, weight, and load of vehicles does not apply to fire apparatus or authorized emergency vehicles owned or operated by any governmental body or not-for-profit fire protection service organization or agency. Removes a provision providing that an emergency vehicle may not exceed 86,000 pounds gross weight or other listed weights.. </v>
      </c>
    </row>
    <row r="2727" ht="15.75" customHeight="1">
      <c r="A2727" s="2" t="s">
        <v>7654</v>
      </c>
      <c r="B2727" s="2" t="s">
        <v>6466</v>
      </c>
      <c r="C2727" s="2" t="s">
        <v>6467</v>
      </c>
      <c r="D2727" s="2" t="s">
        <v>6468</v>
      </c>
      <c r="E2727" s="2" t="s">
        <v>6469</v>
      </c>
      <c r="F2727" s="2" t="s">
        <v>7667</v>
      </c>
      <c r="G2727" s="2" t="s">
        <v>407</v>
      </c>
      <c r="I2727" s="2">
        <v>6.0</v>
      </c>
      <c r="J2727" s="2" t="s">
        <v>6471</v>
      </c>
      <c r="K2727" s="2" t="s">
        <v>7656</v>
      </c>
      <c r="M2727" s="2" t="s">
        <v>7668</v>
      </c>
      <c r="N2727" s="2" t="s">
        <v>7669</v>
      </c>
      <c r="O2727" s="2" t="s">
        <v>7259</v>
      </c>
      <c r="P2727" s="2" t="str">
        <f t="shared" si="19"/>
        <v>fossil_energy_natural_gas; hydraulic_fracturing</v>
      </c>
      <c r="Q2727" s="2" t="str">
        <f t="shared" si="16"/>
        <v>Bill Title: DEPT-INNOVATION AND TECHNOLOGY, Bill Description: Creates the Department of Innovation and Technology Act to codify the changes made in Executive Order 2016-001. Creates the Department of Innovation and Technology. Abolishes the Information Technology Office (also known as the Office of the Chief Information Officer) within the Office of the Governor and transfers its functions, personnel, and property to Department of Innovation and Technology. Provides for the transfer of information technology functions, including related personnel and property, from specified State agencies, boards, and commissions to the Department of Innovation and Technology. Provides for the powers and responsibilities of the Department of Innovation and Technology, including specified programs and initiatives. Provides for the appointment of the Secretary and Assistant Secretary of Innovation and Technology by the Governor, with the advice and consent of the Senate. Provides that the Secretary shall serve as the Chief Information Officer of the State. Amends various Act and Codes to make conforming changes. Repeals Sections in the Department of Central Management Services Law. Effective immediately.. </v>
      </c>
    </row>
    <row r="2728" ht="15.75" customHeight="1">
      <c r="A2728" s="2" t="s">
        <v>7654</v>
      </c>
      <c r="B2728" s="2" t="s">
        <v>6466</v>
      </c>
      <c r="C2728" s="2" t="s">
        <v>6467</v>
      </c>
      <c r="D2728" s="2" t="s">
        <v>6468</v>
      </c>
      <c r="E2728" s="2" t="s">
        <v>6469</v>
      </c>
      <c r="F2728" s="2" t="s">
        <v>7670</v>
      </c>
      <c r="G2728" s="2" t="s">
        <v>407</v>
      </c>
      <c r="I2728" s="2">
        <v>6.0</v>
      </c>
      <c r="J2728" s="2" t="s">
        <v>6471</v>
      </c>
      <c r="K2728" s="2" t="s">
        <v>7656</v>
      </c>
      <c r="M2728" s="2" t="s">
        <v>7668</v>
      </c>
      <c r="N2728" s="2" t="s">
        <v>7669</v>
      </c>
      <c r="O2728" s="2" t="s">
        <v>7259</v>
      </c>
      <c r="P2728" s="2" t="str">
        <f t="shared" si="19"/>
        <v>fossil_energy_natural_gas; hydraulic_fracturing</v>
      </c>
      <c r="Q2728" s="2" t="str">
        <f t="shared" si="16"/>
        <v>Bill Title: DEPT-INNOVATION AND TECHNOLOGY, Bill Description: Creates the Department of Innovation and Technology Act to codify the changes made in Executive Order 2016-001. Creates the Department of Innovation and Technology. Abolishes the Information Technology Office (also known as the Office of the Chief Information Officer) within the Office of the Governor and transfers its functions, personnel, and property to Department of Innovation and Technology. Provides for the transfer of information technology functions, including related personnel and property, from specified State agencies, boards, and commissions to the Department of Innovation and Technology. Provides for the powers and responsibilities of the Department of Innovation and Technology, including specified programs and initiatives. Provides for the appointment of the Secretary and Assistant Secretary of Innovation and Technology by the Governor, with the advice and consent of the Senate. Provides that the Secretary shall serve as the Chief Information Officer of the State. Amends various Act and Codes to make conforming changes. Repeals Sections in the Department of Central Management Services Law. Effective immediately.. </v>
      </c>
    </row>
    <row r="2729" ht="15.75" customHeight="1">
      <c r="A2729" s="2" t="s">
        <v>7654</v>
      </c>
      <c r="B2729" s="2" t="s">
        <v>6466</v>
      </c>
      <c r="C2729" s="2" t="s">
        <v>6467</v>
      </c>
      <c r="D2729" s="2" t="s">
        <v>6468</v>
      </c>
      <c r="E2729" s="2" t="s">
        <v>6469</v>
      </c>
      <c r="F2729" s="2" t="s">
        <v>7671</v>
      </c>
      <c r="G2729" s="2" t="s">
        <v>407</v>
      </c>
      <c r="I2729" s="2">
        <v>6.0</v>
      </c>
      <c r="J2729" s="2" t="s">
        <v>6471</v>
      </c>
      <c r="K2729" s="2" t="s">
        <v>7656</v>
      </c>
      <c r="M2729" s="2" t="s">
        <v>7040</v>
      </c>
      <c r="N2729" s="2" t="s">
        <v>7041</v>
      </c>
      <c r="O2729" s="2" t="s">
        <v>7042</v>
      </c>
      <c r="P2729" s="2" t="str">
        <f t="shared" si="19"/>
        <v>ncsl_database__state_9_1_1_legislation_tracking_database__ncsl_topic__9_1_1_fee,_service_fee_or_surcharge; ncsl_database__state_9_1_1_legislation_tracking_database__ncsl_topic__9_1_1_funding_and_appropriations; ncsl_database__state_9_1_1_legislation_tracking_database__ncsl_topic__next_generation/advanced_9_1_1</v>
      </c>
      <c r="Q2729" s="2" t="str">
        <f t="shared" si="16"/>
        <v>Bill Title: COAL MINING-SELF RESCUERS, Bill Description: Amends the Coal Mining Act. Provides that a mine operator must provide the number of self-contained self-rescuer devices as required by the mine's approved Mine Safety and Health Administration Emergency Response Plan. Removes language concerning plan requirements submitted for approval to the Mining Board. Provides that rescue chambers must be provided and located within 1,000 (rather than 3,000) feet from the nearest working face of each working section of a mine. Provides that outby rescue chambers must be provided at distances and locations approved in the mine's approved Mine Safety and Health Administration Emergency Response Plan. Makes other changes. Effective immediately.. </v>
      </c>
      <c r="S2729" s="2" t="s">
        <v>25</v>
      </c>
    </row>
    <row r="2730" ht="15.75" customHeight="1">
      <c r="A2730" s="2" t="s">
        <v>7654</v>
      </c>
      <c r="B2730" s="2" t="s">
        <v>6466</v>
      </c>
      <c r="C2730" s="2" t="s">
        <v>6467</v>
      </c>
      <c r="D2730" s="2" t="s">
        <v>6468</v>
      </c>
      <c r="E2730" s="2" t="s">
        <v>6469</v>
      </c>
      <c r="F2730" s="2" t="s">
        <v>7672</v>
      </c>
      <c r="G2730" s="2" t="s">
        <v>407</v>
      </c>
      <c r="I2730" s="2">
        <v>5.0</v>
      </c>
      <c r="J2730" s="2" t="s">
        <v>6471</v>
      </c>
      <c r="K2730" s="2" t="s">
        <v>7656</v>
      </c>
      <c r="M2730" s="2" t="s">
        <v>7673</v>
      </c>
      <c r="N2730" s="2" t="s">
        <v>7674</v>
      </c>
      <c r="O2730" s="2" t="s">
        <v>63</v>
      </c>
      <c r="P2730" s="2" t="str">
        <f t="shared" si="19"/>
        <v>utility_regulation</v>
      </c>
      <c r="Q2730" s="2" t="str">
        <f t="shared" si="16"/>
        <v>Bill Title: UTILITIES-VARIOUS, Bill Description: Amends the Public Utilities Act. Changes references to "hearing examiner" to references to "administrative law judge" throughout the Act. Repeals provisions concerning emission allowances, conducting a study on billing practices and policies, conducting a study on strategic options for changing the structure of energy service markets, conducting a study on the feasibility of wheeling electricity in the State, rules for recovering costs of canceled facilities, recovery of additional charges refunded to customers, conducting a study on implementing promotional rates for industrial and commercial customers, alternative rate regulations, and conducting a study on patterns of entry and exit for each relevant market for telecommunications services. Removes references to repealed provisions. Makes conforming changes in the High Speed Internet Services and Information Technology Act. Makes other changes. Effective immediately.. </v>
      </c>
      <c r="S2730" s="2" t="s">
        <v>65</v>
      </c>
    </row>
    <row r="2731" ht="15.75" customHeight="1">
      <c r="A2731" s="2" t="s">
        <v>7654</v>
      </c>
      <c r="B2731" s="2" t="s">
        <v>6466</v>
      </c>
      <c r="C2731" s="2" t="s">
        <v>6467</v>
      </c>
      <c r="D2731" s="2" t="s">
        <v>6468</v>
      </c>
      <c r="E2731" s="2" t="s">
        <v>6469</v>
      </c>
      <c r="F2731" s="2" t="s">
        <v>7675</v>
      </c>
      <c r="G2731" s="2" t="s">
        <v>407</v>
      </c>
      <c r="I2731" s="2">
        <v>4.0</v>
      </c>
      <c r="J2731" s="2" t="s">
        <v>6471</v>
      </c>
      <c r="K2731" s="2" t="s">
        <v>7656</v>
      </c>
      <c r="M2731" s="2" t="s">
        <v>7668</v>
      </c>
      <c r="N2731" s="2" t="s">
        <v>7676</v>
      </c>
      <c r="O2731" s="2" t="s">
        <v>366</v>
      </c>
      <c r="P2731" s="2" t="str">
        <f t="shared" si="19"/>
        <v>fossil_energy; hydraulic_fracturing</v>
      </c>
      <c r="Q2731" s="2" t="str">
        <f t="shared" si="16"/>
        <v>Bill Title: DEPT-INNOVATION AND TECHNOLOGY, Bill Description: Creates the Department of Innovation and Technology Act to codify the changes made in Executive Order 2016-001. Creates the Department of Innovation and Technology. Abolishes the Information Technology Office (also known as the Office of the Chief Information Officer) within the Office of the Governor and transfers its functions, personnel, and property to Department of Innovation and Technology. Provides for the transfer of information technology functions, including related personnel and property, from specified State agencies, boards, and commissions to the Department of Innovation and Technology. Provides for the powers and responsibilities of the Department of Innovation and Technology, including specified programs and initiatives. Provides for the appointment of the Secretary and Assistant Secretary of Innovation and Technology by the Governor, with the advice and consent of the Senate. Provides that the Secretary shall serve as the Chief Information Officer of the State. Amends the Open Meetings Act, the Gubernatorial Boards and Commissions Act, the Civil Administrative Code of Illinois, the Department of Central Management Services Law of the Civil Administrative Code of Illinois, the Department of Commerce and Economic Opportunity Law of the Civil Administrative Code of Illinois, the State Fire Marshal Act, the Illinois Century Network Act, the State Finance Act, the Grant Information Collection Act, the Illinois Pension Code, the Hydraulic Fracturing Regulatory Act, the Public Aid Code, the Methamphetamine Precursor Tracking Act, the Workers' Compensation Act, and the Workers' Occupational Diseases Act to make conforming changes. Repeals Sections in the Department of Central Management Services Law of the Civil Administrative Code of Illinois. Effective immediately.. </v>
      </c>
    </row>
    <row r="2732" ht="15.75" customHeight="1">
      <c r="A2732" s="2" t="s">
        <v>7677</v>
      </c>
      <c r="B2732" s="2" t="s">
        <v>7045</v>
      </c>
      <c r="C2732" s="2" t="s">
        <v>7046</v>
      </c>
      <c r="D2732" s="2" t="s">
        <v>6468</v>
      </c>
      <c r="E2732" s="2" t="s">
        <v>6469</v>
      </c>
      <c r="F2732" s="2" t="s">
        <v>7678</v>
      </c>
      <c r="G2732" s="2" t="s">
        <v>407</v>
      </c>
      <c r="I2732" s="2">
        <v>40.0</v>
      </c>
      <c r="J2732" s="2" t="s">
        <v>6471</v>
      </c>
      <c r="K2732" s="2" t="s">
        <v>7679</v>
      </c>
      <c r="M2732" s="2" t="s">
        <v>7497</v>
      </c>
      <c r="N2732" s="2" t="s">
        <v>7498</v>
      </c>
      <c r="O2732" s="2" t="s">
        <v>23</v>
      </c>
      <c r="P2732" s="2" t="str">
        <f t="shared" si="19"/>
        <v>fossil_energy; fossil_energy_natural_gas</v>
      </c>
      <c r="Q2732" s="2" t="str">
        <f t="shared" si="16"/>
        <v>Bill Title: UTILITIES-SURCHARGE REPEAL, Bill Description: Amends the Public Utilities Act. Changes the repeal date for provisions authorizing natural gas surcharges to provide for recovery of costs associated with investments in qualifying infrastructure plants from December 31, 2023 to January 1, 2022.. </v>
      </c>
      <c r="S2732" s="2" t="s">
        <v>31</v>
      </c>
    </row>
    <row r="2733" ht="15.75" customHeight="1">
      <c r="A2733" s="2" t="s">
        <v>7677</v>
      </c>
      <c r="B2733" s="2" t="s">
        <v>7045</v>
      </c>
      <c r="C2733" s="2" t="s">
        <v>7046</v>
      </c>
      <c r="D2733" s="2" t="s">
        <v>6468</v>
      </c>
      <c r="E2733" s="2" t="s">
        <v>6469</v>
      </c>
      <c r="F2733" s="2" t="s">
        <v>7680</v>
      </c>
      <c r="G2733" s="2" t="s">
        <v>407</v>
      </c>
      <c r="I2733" s="2">
        <v>34.0</v>
      </c>
      <c r="J2733" s="2" t="s">
        <v>6471</v>
      </c>
      <c r="K2733" s="2" t="s">
        <v>7679</v>
      </c>
      <c r="M2733" s="2" t="s">
        <v>7221</v>
      </c>
      <c r="N2733" s="2" t="s">
        <v>7222</v>
      </c>
      <c r="O2733" s="2" t="s">
        <v>23</v>
      </c>
      <c r="P2733" s="2" t="str">
        <f t="shared" si="19"/>
        <v>fossil_energy; fossil_energy_natural_gas</v>
      </c>
      <c r="Q2733" s="2" t="str">
        <f t="shared" si="16"/>
        <v>Bill Title: REAL ESTATE APPRAISER-BOARD, Bill Description: Amends the Real Estate License Act of 2000. Abolishes the Real Estate Education Advisory Council. Transfers functions of the Council to the Real Estate Administration and Disciplinary Board or the Department of Financial and Professional Regulation. Allows the Department to make continuing education requirements for licensed leasing agents without the advice of the Advisory Council and Board. Makes changes to the membership and terms of the Board. Allows the Secretary of the Department of Financial and Professional Regulation to establish temporary or permanent committees of the Board. Effective immediately.. </v>
      </c>
    </row>
    <row r="2734" ht="15.75" customHeight="1">
      <c r="A2734" s="2" t="s">
        <v>7677</v>
      </c>
      <c r="B2734" s="2" t="s">
        <v>7045</v>
      </c>
      <c r="C2734" s="2" t="s">
        <v>7046</v>
      </c>
      <c r="D2734" s="2" t="s">
        <v>6468</v>
      </c>
      <c r="E2734" s="2" t="s">
        <v>6469</v>
      </c>
      <c r="F2734" s="2" t="s">
        <v>7681</v>
      </c>
      <c r="G2734" s="2" t="s">
        <v>407</v>
      </c>
      <c r="I2734" s="2">
        <v>25.0</v>
      </c>
      <c r="J2734" s="2" t="s">
        <v>6471</v>
      </c>
      <c r="K2734" s="2" t="s">
        <v>7679</v>
      </c>
      <c r="M2734" s="2" t="s">
        <v>7682</v>
      </c>
      <c r="N2734" s="2" t="s">
        <v>7683</v>
      </c>
      <c r="O2734" s="2" t="s">
        <v>496</v>
      </c>
      <c r="P2734" s="2" t="str">
        <f t="shared" si="19"/>
        <v>fossil_energy; fossil_energy_natural_gas; utility_regulation</v>
      </c>
      <c r="Q2734" s="2" t="str">
        <f t="shared" si="16"/>
        <v>Bill Title: UTILITY-ELECTRIC/NATURAL GAS, Bill Description: Amends the Public Utilities Act. In provisions concerning services provided by electric utilities to alternative retail electric suppliers, requires that customers are enrolled with an alternative retail electric supplier through the municipal aggregation process described in the Illinois Power Agency Act when certain electric utilities file a tariff. Creates a natural gas aggregation process by municipalities, townships, and counties. Provides that the corporate authorities of a municipality, township board, or county board of a county may adopt an ordinance under which it may aggregate residential and small commercial retail natural gas loads located within the municipality, township, or county and may enter into service agreements to facilitate for those loads the sale and purchase of natural gas and related services and equipment. Provides that a single billing option shall be offered to customers for both the services provided by the alternative gas supplier and the delivery services provided by the gas utility, provided that the customers are enrolled with the natural gas aggregation process. Requires a gas utility to file a tariff that allows alternative gas suppliers to issue single bills to residential and small commercials customers, provided that the customers are enrolled with the natural gas aggregation process. Makes other changes. Effective immediately.. </v>
      </c>
      <c r="S2734" s="2" t="s">
        <v>44</v>
      </c>
    </row>
    <row r="2735" ht="15.75" customHeight="1">
      <c r="A2735" s="2" t="s">
        <v>7677</v>
      </c>
      <c r="B2735" s="2" t="s">
        <v>7045</v>
      </c>
      <c r="C2735" s="2" t="s">
        <v>7046</v>
      </c>
      <c r="D2735" s="2" t="s">
        <v>6468</v>
      </c>
      <c r="E2735" s="2" t="s">
        <v>6469</v>
      </c>
      <c r="F2735" s="2" t="s">
        <v>7684</v>
      </c>
      <c r="G2735" s="2" t="s">
        <v>407</v>
      </c>
      <c r="I2735" s="2">
        <v>24.0</v>
      </c>
      <c r="J2735" s="2" t="s">
        <v>6471</v>
      </c>
      <c r="K2735" s="2" t="s">
        <v>7679</v>
      </c>
      <c r="M2735" s="2" t="s">
        <v>7221</v>
      </c>
      <c r="N2735" s="2" t="s">
        <v>7222</v>
      </c>
      <c r="O2735" s="2" t="s">
        <v>23</v>
      </c>
      <c r="P2735" s="2" t="str">
        <f t="shared" si="19"/>
        <v>fossil_energy; fossil_energy_natural_gas</v>
      </c>
      <c r="Q2735" s="2" t="str">
        <f t="shared" si="16"/>
        <v>Bill Title: REAL ESTATE APPRAISER-BOARD, Bill Description: Amends the Real Estate License Act of 2000. Abolishes the Real Estate Education Advisory Council. Transfers functions of the Council to the Real Estate Administration and Disciplinary Board or the Department of Financial and Professional Regulation. Allows the Department to make continuing education requirements for licensed leasing agents without the advice of the Advisory Council and Board. Makes changes to the membership and terms of the Board. Allows the Secretary of the Department of Financial and Professional Regulation to establish temporary or permanent committees of the Board. Effective immediately.. </v>
      </c>
    </row>
    <row r="2736" ht="15.75" customHeight="1">
      <c r="A2736" s="2" t="s">
        <v>7677</v>
      </c>
      <c r="B2736" s="2" t="s">
        <v>7045</v>
      </c>
      <c r="C2736" s="2" t="s">
        <v>7046</v>
      </c>
      <c r="D2736" s="2" t="s">
        <v>6468</v>
      </c>
      <c r="E2736" s="2" t="s">
        <v>6469</v>
      </c>
      <c r="F2736" s="2" t="s">
        <v>7685</v>
      </c>
      <c r="G2736" s="2" t="s">
        <v>407</v>
      </c>
      <c r="I2736" s="2">
        <v>19.0</v>
      </c>
      <c r="J2736" s="2" t="s">
        <v>6471</v>
      </c>
      <c r="K2736" s="2" t="s">
        <v>7679</v>
      </c>
      <c r="M2736" s="2" t="s">
        <v>7056</v>
      </c>
      <c r="N2736" s="2" t="s">
        <v>7057</v>
      </c>
      <c r="O2736" s="2" t="s">
        <v>496</v>
      </c>
      <c r="P2736" s="2" t="str">
        <f t="shared" si="19"/>
        <v>fossil_energy; fossil_energy_natural_gas; utility_regulation</v>
      </c>
      <c r="Q2736" s="2" t="str">
        <f t="shared" si="16"/>
        <v>Bill Title: ALTERNATIVE ELEC/GAS SUPPLIERS, Bill Description: 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 </v>
      </c>
      <c r="S2736" s="2" t="s">
        <v>65</v>
      </c>
    </row>
    <row r="2737" ht="15.75" customHeight="1">
      <c r="A2737" s="2" t="s">
        <v>7677</v>
      </c>
      <c r="B2737" s="2" t="s">
        <v>7045</v>
      </c>
      <c r="C2737" s="2" t="s">
        <v>7046</v>
      </c>
      <c r="D2737" s="2" t="s">
        <v>6468</v>
      </c>
      <c r="E2737" s="2" t="s">
        <v>6469</v>
      </c>
      <c r="F2737" s="2" t="s">
        <v>7686</v>
      </c>
      <c r="G2737" s="2" t="s">
        <v>407</v>
      </c>
      <c r="I2737" s="2">
        <v>18.0</v>
      </c>
      <c r="J2737" s="2" t="s">
        <v>6471</v>
      </c>
      <c r="K2737" s="2" t="s">
        <v>7679</v>
      </c>
      <c r="M2737" s="2" t="s">
        <v>7056</v>
      </c>
      <c r="N2737" s="2" t="s">
        <v>7057</v>
      </c>
      <c r="O2737" s="2" t="s">
        <v>496</v>
      </c>
      <c r="P2737" s="2" t="str">
        <f t="shared" si="19"/>
        <v>fossil_energy; fossil_energy_natural_gas; utility_regulation</v>
      </c>
      <c r="Q2737" s="2" t="str">
        <f t="shared" si="16"/>
        <v>Bill Title: ALTERNATIVE ELEC/GAS SUPPLIERS, Bill Description: 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 </v>
      </c>
      <c r="S2737" s="2" t="s">
        <v>65</v>
      </c>
    </row>
    <row r="2738" ht="15.75" customHeight="1">
      <c r="A2738" s="2" t="s">
        <v>7677</v>
      </c>
      <c r="B2738" s="2" t="s">
        <v>7045</v>
      </c>
      <c r="C2738" s="2" t="s">
        <v>7046</v>
      </c>
      <c r="D2738" s="2" t="s">
        <v>6468</v>
      </c>
      <c r="E2738" s="2" t="s">
        <v>6469</v>
      </c>
      <c r="F2738" s="2" t="s">
        <v>7687</v>
      </c>
      <c r="G2738" s="2" t="s">
        <v>407</v>
      </c>
      <c r="I2738" s="2">
        <v>17.0</v>
      </c>
      <c r="J2738" s="2" t="s">
        <v>6471</v>
      </c>
      <c r="K2738" s="2" t="s">
        <v>7679</v>
      </c>
      <c r="M2738" s="2" t="s">
        <v>7221</v>
      </c>
      <c r="N2738" s="2" t="s">
        <v>7222</v>
      </c>
      <c r="O2738" s="2" t="s">
        <v>23</v>
      </c>
      <c r="P2738" s="2" t="str">
        <f t="shared" si="19"/>
        <v>fossil_energy; fossil_energy_natural_gas</v>
      </c>
      <c r="Q2738" s="2" t="str">
        <f t="shared" si="16"/>
        <v>Bill Title: REAL ESTATE APPRAISER-BOARD, Bill Description: Amends the Real Estate License Act of 2000. Abolishes the Real Estate Education Advisory Council. Transfers functions of the Council to the Real Estate Administration and Disciplinary Board or the Department of Financial and Professional Regulation. Allows the Department to make continuing education requirements for licensed leasing agents without the advice of the Advisory Council and Board. Makes changes to the membership and terms of the Board. Allows the Secretary of the Department of Financial and Professional Regulation to establish temporary or permanent committees of the Board. Effective immediately.. </v>
      </c>
    </row>
    <row r="2739" ht="15.75" customHeight="1">
      <c r="A2739" s="2" t="s">
        <v>7677</v>
      </c>
      <c r="B2739" s="2" t="s">
        <v>7045</v>
      </c>
      <c r="C2739" s="2" t="s">
        <v>7046</v>
      </c>
      <c r="D2739" s="2" t="s">
        <v>6468</v>
      </c>
      <c r="E2739" s="2" t="s">
        <v>6469</v>
      </c>
      <c r="F2739" s="2" t="s">
        <v>7688</v>
      </c>
      <c r="G2739" s="2" t="s">
        <v>407</v>
      </c>
      <c r="I2739" s="2">
        <v>9.0</v>
      </c>
      <c r="J2739" s="2" t="s">
        <v>6471</v>
      </c>
      <c r="K2739" s="2" t="s">
        <v>7679</v>
      </c>
      <c r="M2739" s="2" t="s">
        <v>7689</v>
      </c>
      <c r="N2739" s="2" t="s">
        <v>7690</v>
      </c>
      <c r="O2739" s="2" t="s">
        <v>23</v>
      </c>
      <c r="P2739" s="2" t="str">
        <f t="shared" si="19"/>
        <v>fossil_energy; fossil_energy_natural_gas</v>
      </c>
      <c r="Q2739" s="2" t="str">
        <f t="shared" si="16"/>
        <v>Bill Title: NATURAL GAS SURCHARGE, Bill Description: Amends the Public Utilities Act. Provides that provisions concerning natural gas surcharges do not apply to a natural gas utility in northern Illinois serving less than 1,000,000 customers on and after the effective date of the amendatory Act. Effective May 31, 2018.. </v>
      </c>
      <c r="S2739" s="2" t="s">
        <v>31</v>
      </c>
    </row>
    <row r="2740" ht="15.75" customHeight="1">
      <c r="A2740" s="2" t="s">
        <v>7677</v>
      </c>
      <c r="B2740" s="2" t="s">
        <v>7045</v>
      </c>
      <c r="C2740" s="2" t="s">
        <v>7046</v>
      </c>
      <c r="D2740" s="2" t="s">
        <v>6468</v>
      </c>
      <c r="E2740" s="2" t="s">
        <v>6469</v>
      </c>
      <c r="F2740" s="2" t="s">
        <v>7691</v>
      </c>
      <c r="G2740" s="2" t="s">
        <v>407</v>
      </c>
      <c r="I2740" s="2">
        <v>6.0</v>
      </c>
      <c r="J2740" s="2" t="s">
        <v>6471</v>
      </c>
      <c r="K2740" s="2" t="s">
        <v>7679</v>
      </c>
      <c r="M2740" s="2" t="s">
        <v>7056</v>
      </c>
      <c r="N2740" s="2" t="s">
        <v>7057</v>
      </c>
      <c r="O2740" s="2" t="s">
        <v>496</v>
      </c>
      <c r="P2740" s="2" t="str">
        <f t="shared" si="19"/>
        <v>fossil_energy; fossil_energy_natural_gas; utility_regulation</v>
      </c>
      <c r="Q2740" s="2" t="str">
        <f t="shared" si="16"/>
        <v>Bill Title: ALTERNATIVE ELEC/GAS SUPPLIERS, Bill Description: Reinserts the provisions of the engrossed bill with additions and changes. Adds provisions concerning certification of alternative retail electric suppliers and alternative gas suppliers, and provides additional requirements for the granting of a certificate of service authority. Makes changes in provisions concerning the obligations of alternative retail electric suppliers and alternative gas suppliers. Provides additional oversight requirements by the Illinois Commerce Commission of alternative retail electric suppliers and alternative gas suppliers. Makes changes in provisions concerning financial assistance recipients. Provides additional requirements concerning alternative retail electric supplier and alternative gas supplier selection and services. Makes other changes.. </v>
      </c>
      <c r="S2740" s="2" t="s">
        <v>65</v>
      </c>
    </row>
    <row r="2741" ht="15.75" customHeight="1">
      <c r="A2741" s="2" t="s">
        <v>7677</v>
      </c>
      <c r="B2741" s="2" t="s">
        <v>7045</v>
      </c>
      <c r="C2741" s="2" t="s">
        <v>7046</v>
      </c>
      <c r="D2741" s="2" t="s">
        <v>6468</v>
      </c>
      <c r="E2741" s="2" t="s">
        <v>6469</v>
      </c>
      <c r="F2741" s="2" t="s">
        <v>7692</v>
      </c>
      <c r="G2741" s="2" t="s">
        <v>407</v>
      </c>
      <c r="I2741" s="2">
        <v>4.0</v>
      </c>
      <c r="J2741" s="2" t="s">
        <v>6471</v>
      </c>
      <c r="K2741" s="2" t="s">
        <v>7679</v>
      </c>
      <c r="M2741" s="2" t="s">
        <v>7693</v>
      </c>
      <c r="N2741" s="2" t="s">
        <v>7694</v>
      </c>
      <c r="O2741" s="2" t="s">
        <v>496</v>
      </c>
      <c r="P2741" s="2" t="str">
        <f t="shared" si="19"/>
        <v>fossil_energy; fossil_energy_natural_gas; utility_regulation</v>
      </c>
      <c r="Q2741" s="2" t="str">
        <f t="shared" si="16"/>
        <v>Bill Title: UTILITIES-ELECTRIC &amp; GAS, Bill Description: Amends the Public Utilities Act. Provides that an alternative retail electric supplier and alternative gas supplier shall: make certain information available on its website; send a separate written notice or electronic mail informing the residential customer of the upcoming change in price or other charge; and not automatically renew a contract with a residential customer at a rate higher than the initial term of the contract or automatically change or renew a fixed contract to a variable rate contract. Provides that all marketing materials shall contain the Historical Price to Compare from the immediately preceding 12 months. Provides, with exceptions, that beginning 90 days after the effective date of the Act, no customer who has received specified financial assistance within the preceding 12 months shall be switched to an alternative retail electric supplier or alternative gas supplier. Provides that beginning January 1, 2021, an alternative retail electric supplier or alternative gas supplier may apply to the Illinois Commerce Commission to offer a savings guarantee plan. Provides that every alternative retail electric supplier and alternative gas supplier shall include specific information on bills issued to a residential customer. Provides that every electric utility or gas utility that provides delivery and supply services shall include specific information on each bill to a residential customer who obtains supply from an alternative retail electric supplier or alternative gas supplier. Amends the Consumer Fraud and Deceptive Business Practices Act. Makes changes in provisions concerning electric service provider selection and alternative gas suppliers.. </v>
      </c>
      <c r="S2741" s="2" t="s">
        <v>65</v>
      </c>
    </row>
    <row r="2742" ht="15.75" customHeight="1">
      <c r="A2742" s="2" t="s">
        <v>7677</v>
      </c>
      <c r="B2742" s="2" t="s">
        <v>7045</v>
      </c>
      <c r="C2742" s="2" t="s">
        <v>7046</v>
      </c>
      <c r="D2742" s="2" t="s">
        <v>6468</v>
      </c>
      <c r="E2742" s="2" t="s">
        <v>6469</v>
      </c>
      <c r="F2742" s="2" t="s">
        <v>7695</v>
      </c>
      <c r="G2742" s="2" t="s">
        <v>407</v>
      </c>
      <c r="I2742" s="2">
        <v>4.0</v>
      </c>
      <c r="J2742" s="2" t="s">
        <v>6471</v>
      </c>
      <c r="K2742" s="2" t="s">
        <v>7679</v>
      </c>
      <c r="M2742" s="2" t="s">
        <v>7696</v>
      </c>
      <c r="N2742" s="2" t="s">
        <v>7697</v>
      </c>
      <c r="O2742" s="2" t="s">
        <v>143</v>
      </c>
      <c r="P2742" s="2" t="str">
        <f t="shared" si="19"/>
        <v>energy_efficiency</v>
      </c>
      <c r="Q2742" s="2" t="str">
        <f t="shared" si="16"/>
        <v>Bill Title: UTILITY-ENERGY EFFICIENCY, Bill Description: Amends the Public Utilities Act. Provides that certain energy efficiency and demand-response plans administered by the Department of Commerce and Economic Opportunity that were approved by the Illinois Commerce Commission on or before the effective date of Public Act 99-906 for the period June 1, 2014 through May 31, 2017 shall continue to be in force and effect through December 31, 2017. Provides that the Department of Commerce and Economic Opportunity and each such utility is authorized to increase, on a pro rata basis, the energy savings goals and budgets approved in its plan to reflect the additional 7 months of the plan's operation. Provides that implementation of energy efficiency measures targeted at the public sector shall prioritize programming whose goal is to make local, State, and federal public facilities more economical and environmentally responsible, and that such programming shall be contracted to State public universities and community colleges that have existing relationships with or experience serving public sector energy efficiency programs in the State.. </v>
      </c>
      <c r="S2742" s="2" t="s">
        <v>287</v>
      </c>
    </row>
    <row r="2743" ht="15.75" customHeight="1">
      <c r="A2743" s="2" t="s">
        <v>7698</v>
      </c>
      <c r="B2743" s="2" t="s">
        <v>6623</v>
      </c>
      <c r="C2743" s="2" t="s">
        <v>6467</v>
      </c>
      <c r="D2743" s="2" t="s">
        <v>6468</v>
      </c>
      <c r="E2743" s="2" t="s">
        <v>6469</v>
      </c>
      <c r="F2743" s="2" t="s">
        <v>7699</v>
      </c>
      <c r="G2743" s="2" t="s">
        <v>407</v>
      </c>
      <c r="I2743" s="2">
        <v>15.0</v>
      </c>
      <c r="J2743" s="2" t="s">
        <v>6471</v>
      </c>
      <c r="K2743" s="2" t="s">
        <v>7700</v>
      </c>
      <c r="M2743" s="2" t="s">
        <v>6631</v>
      </c>
      <c r="N2743" s="2" t="s">
        <v>7701</v>
      </c>
      <c r="O2743" s="2" t="s">
        <v>778</v>
      </c>
      <c r="P2743" s="2" t="str">
        <f t="shared" si="19"/>
        <v>climate_change_emissions_reduction; transportation; transportation_alt_fuel/hybrid</v>
      </c>
      <c r="Q2743" s="2" t="str">
        <f t="shared" si="16"/>
        <v>Bill Title: ELECTRIC VEHICLES, Bill Description: Amends the Electric Vehicle Act and the Electric Vehicle Rebate Act. Deletes language providing that "electric vehicle" does not include electric motorcycles. Effective immediately.. </v>
      </c>
      <c r="S2743" s="2" t="s">
        <v>79</v>
      </c>
    </row>
    <row r="2744" ht="15.75" customHeight="1">
      <c r="A2744" s="2" t="s">
        <v>7698</v>
      </c>
      <c r="B2744" s="2" t="s">
        <v>6623</v>
      </c>
      <c r="C2744" s="2" t="s">
        <v>6467</v>
      </c>
      <c r="D2744" s="2" t="s">
        <v>6468</v>
      </c>
      <c r="E2744" s="2" t="s">
        <v>6469</v>
      </c>
      <c r="F2744" s="2" t="s">
        <v>7702</v>
      </c>
      <c r="G2744" s="2" t="s">
        <v>407</v>
      </c>
      <c r="I2744" s="2">
        <v>14.0</v>
      </c>
      <c r="J2744" s="2" t="s">
        <v>6471</v>
      </c>
      <c r="K2744" s="2" t="s">
        <v>7700</v>
      </c>
      <c r="M2744" s="2" t="s">
        <v>6631</v>
      </c>
      <c r="N2744" s="2" t="s">
        <v>7701</v>
      </c>
      <c r="O2744" s="2" t="s">
        <v>778</v>
      </c>
      <c r="P2744" s="2" t="str">
        <f t="shared" si="19"/>
        <v>climate_change_emissions_reduction; transportation; transportation_alt_fuel/hybrid</v>
      </c>
      <c r="Q2744" s="2" t="str">
        <f t="shared" si="16"/>
        <v>Bill Title: ELECTRIC VEHICLES, Bill Description: Amends the Electric Vehicle Act and the Electric Vehicle Rebate Act. Deletes language providing that "electric vehicle" does not include electric motorcycles. Effective immediately.. </v>
      </c>
      <c r="S2744" s="2" t="s">
        <v>79</v>
      </c>
    </row>
    <row r="2745" ht="15.75" customHeight="1">
      <c r="A2745" s="2" t="s">
        <v>7698</v>
      </c>
      <c r="B2745" s="2" t="s">
        <v>6623</v>
      </c>
      <c r="C2745" s="2" t="s">
        <v>6467</v>
      </c>
      <c r="D2745" s="2" t="s">
        <v>6468</v>
      </c>
      <c r="E2745" s="2" t="s">
        <v>6469</v>
      </c>
      <c r="F2745" s="2" t="s">
        <v>7703</v>
      </c>
      <c r="G2745" s="2" t="s">
        <v>407</v>
      </c>
      <c r="I2745" s="2">
        <v>12.0</v>
      </c>
      <c r="J2745" s="2" t="s">
        <v>6471</v>
      </c>
      <c r="K2745" s="2" t="s">
        <v>7700</v>
      </c>
      <c r="M2745" s="2" t="s">
        <v>7704</v>
      </c>
      <c r="N2745" s="2" t="s">
        <v>7705</v>
      </c>
      <c r="O2745" s="2" t="s">
        <v>100</v>
      </c>
      <c r="P2745" s="2" t="str">
        <f t="shared" si="19"/>
        <v>renewable_energy; renewable_energy_solar</v>
      </c>
      <c r="Q2745" s="2" t="str">
        <f t="shared" si="16"/>
        <v>Bill Title: FOREST PRESERVE-SOLAR ENERGY, Bill Description: Amends the Cook County Forest Preserve District Act. Provides that forest preserve districts can also acquire easements to create certain renewable energy infrastructure. Removes provisions authorizing forest preserves to lease land to veterans' organizations as grounds for convalescing sick veterans and veterans with disabilities, and as a place upon which to construct rehabilitation quarters, or to a county as grounds for a county nursing home or convalescent home. Provides that forest preserve districts shall have power to lease 80 acres of the lands and grounds acquired by it, for a term of not more than 40 years to a county as grounds for certain renewable energy infrastructure. Defines "certain renewable energy infrastructure".. </v>
      </c>
      <c r="S2745" s="2" t="s">
        <v>44</v>
      </c>
    </row>
    <row r="2746" ht="15.75" customHeight="1">
      <c r="A2746" s="2" t="s">
        <v>7698</v>
      </c>
      <c r="B2746" s="2" t="s">
        <v>6623</v>
      </c>
      <c r="C2746" s="2" t="s">
        <v>6467</v>
      </c>
      <c r="D2746" s="2" t="s">
        <v>6468</v>
      </c>
      <c r="E2746" s="2" t="s">
        <v>6469</v>
      </c>
      <c r="F2746" s="2" t="s">
        <v>7706</v>
      </c>
      <c r="G2746" s="2" t="s">
        <v>407</v>
      </c>
      <c r="I2746" s="2">
        <v>11.0</v>
      </c>
      <c r="J2746" s="2" t="s">
        <v>6471</v>
      </c>
      <c r="K2746" s="2" t="s">
        <v>7700</v>
      </c>
      <c r="M2746" s="2" t="s">
        <v>7707</v>
      </c>
      <c r="N2746" s="2" t="s">
        <v>7708</v>
      </c>
      <c r="O2746" s="2" t="s">
        <v>512</v>
      </c>
      <c r="P2746" s="2" t="str">
        <f t="shared" si="19"/>
        <v>climate_change</v>
      </c>
      <c r="Q2746" s="2" t="str">
        <f t="shared" si="16"/>
        <v>Bill Title: RTA-TRANSIT FUNDING REPORT, Bill Description: Amends the Regional Transportation Authority Act. Provides that, by January 1, 2023, the Chicago Metropolitan Agency for Planning and its MPO Policy Committee, in coordination with the Authority, shall develop and submit a report of legislative recommendations to the Governor and General Assembly regarding changes to the recovery ratio, sales tax formula and distributions, governance structures, regional fare systems, and any other changes to State statute, Authority, or Service Board enabling legislation, policy, rules, or funding that will ensure the long-term financial viability of a comprehensive and coordinated regional public transportation system that moves people safely, securely, cleanly, and efficiently and supports and fosters efficient land use. Provides for the content and development of the report. Repeals the provisions on January 1, 2024. Effective immediately.. </v>
      </c>
      <c r="S2746" s="2" t="s">
        <v>79</v>
      </c>
    </row>
    <row r="2747" ht="15.75" customHeight="1">
      <c r="A2747" s="2" t="s">
        <v>7698</v>
      </c>
      <c r="B2747" s="2" t="s">
        <v>6623</v>
      </c>
      <c r="C2747" s="2" t="s">
        <v>6467</v>
      </c>
      <c r="D2747" s="2" t="s">
        <v>6468</v>
      </c>
      <c r="E2747" s="2" t="s">
        <v>6469</v>
      </c>
      <c r="F2747" s="2" t="s">
        <v>7709</v>
      </c>
      <c r="G2747" s="2" t="s">
        <v>407</v>
      </c>
      <c r="I2747" s="2">
        <v>11.0</v>
      </c>
      <c r="J2747" s="2" t="s">
        <v>6471</v>
      </c>
      <c r="K2747" s="2" t="s">
        <v>7700</v>
      </c>
      <c r="M2747" s="2" t="s">
        <v>7388</v>
      </c>
      <c r="N2747" s="2" t="s">
        <v>7389</v>
      </c>
      <c r="O2747" s="2" t="s">
        <v>100</v>
      </c>
      <c r="P2747" s="2" t="str">
        <f t="shared" si="19"/>
        <v>renewable_energy; renewable_energy_solar</v>
      </c>
      <c r="Q2747" s="2" t="str">
        <f t="shared" si="16"/>
        <v>Bill Title: SOLAR SITE-POLLINATOR FRIENDLY, Bill Description: Creates the Pollinator Friendly Solar Site Act. Provides that an owner of a ground-mounted solar site may follow practices that: (1) provide native perennial vegetation and foraging habitat which is beneficial to game birds, songbirds, and pollinators; and (2) reduce storm water runoff and erosion at the solar site. Provides that an owner or manager of a solar site with a generating capacity of more than 40 kilowatts implementing site management practices under the Act may claim that the site is "pollinator-friendly" or provides benefits to game birds, songbirds, and pollinators only if the site adheres to guidance set forth by the pollinator friendly scorecard published by the Department of Natural Resources in consultation with stakeholders. Provides that an owner making a beneficial habitat claim shall make the solar site's pollinator score card, and where available, related vegetation management plans, available to the public and provide a copy to the Department of Natural Resources and a nonprofit solar industry trade association of the State. Effective immediately.. </v>
      </c>
      <c r="S2747" s="2" t="s">
        <v>31</v>
      </c>
    </row>
    <row r="2748" ht="15.75" customHeight="1">
      <c r="A2748" s="2" t="s">
        <v>7698</v>
      </c>
      <c r="B2748" s="2" t="s">
        <v>6623</v>
      </c>
      <c r="C2748" s="2" t="s">
        <v>6467</v>
      </c>
      <c r="D2748" s="2" t="s">
        <v>6468</v>
      </c>
      <c r="E2748" s="2" t="s">
        <v>6469</v>
      </c>
      <c r="F2748" s="2" t="s">
        <v>7710</v>
      </c>
      <c r="G2748" s="2" t="s">
        <v>407</v>
      </c>
      <c r="I2748" s="2">
        <v>11.0</v>
      </c>
      <c r="J2748" s="2" t="s">
        <v>6471</v>
      </c>
      <c r="K2748" s="2" t="s">
        <v>7700</v>
      </c>
      <c r="M2748" s="2" t="s">
        <v>7711</v>
      </c>
      <c r="N2748" s="2" t="s">
        <v>7712</v>
      </c>
      <c r="O2748" s="2" t="s">
        <v>7713</v>
      </c>
      <c r="P2748" s="2" t="str">
        <f t="shared" si="19"/>
        <v>renewable_energy; renewable_energy_hydrogren</v>
      </c>
      <c r="Q2748" s="2" t="str">
        <f t="shared" si="16"/>
        <v>Bill Title: HYDROGEN ECONOMY TASK FORCE, Bill Description: Reinserts the provisions of the engrossed bill with the following changes. Adds three members to the Hydrogen Economy Task Force: one member representing a non-profit energy research organization, appointed by the Governor; one representative of a trade association representing the investor-owned electric and natural gas utilities and power generation companies in the State of Illinois, appointed by the Speaker of the House of Representatives; and one representative of a trade association representing wind and solar electric generators, renewable transmission companies, appointed by the President of the Senate.. </v>
      </c>
      <c r="S2748" s="2" t="s">
        <v>260</v>
      </c>
    </row>
    <row r="2749" ht="15.75" customHeight="1">
      <c r="A2749" s="2" t="s">
        <v>7698</v>
      </c>
      <c r="B2749" s="2" t="s">
        <v>6623</v>
      </c>
      <c r="C2749" s="2" t="s">
        <v>6467</v>
      </c>
      <c r="D2749" s="2" t="s">
        <v>6468</v>
      </c>
      <c r="E2749" s="2" t="s">
        <v>6469</v>
      </c>
      <c r="F2749" s="2" t="s">
        <v>7714</v>
      </c>
      <c r="G2749" s="2" t="s">
        <v>407</v>
      </c>
      <c r="I2749" s="2">
        <v>11.0</v>
      </c>
      <c r="J2749" s="2" t="s">
        <v>6471</v>
      </c>
      <c r="K2749" s="2" t="s">
        <v>7700</v>
      </c>
      <c r="M2749" s="2" t="s">
        <v>6788</v>
      </c>
      <c r="N2749" s="2" t="s">
        <v>6789</v>
      </c>
      <c r="O2749" s="2" t="s">
        <v>100</v>
      </c>
      <c r="P2749" s="2" t="str">
        <f t="shared" si="19"/>
        <v>renewable_energy; renewable_energy_solar</v>
      </c>
      <c r="Q2749" s="2" t="str">
        <f t="shared" si="16"/>
        <v>Bill Title: NATURAL GAS COMPETITION PLAN, Bill Description: Amends the Public Utilities Act. Creates a provision that provides that the Director of the Office of Retail Market Development shall conduct research, gather input, and develop and present a detailed plan designed to promote retail natural gas competition for residential and small commercial natural gas consumers. Provides that interested parties shall be given the opportunity to review the plan and provide written comments regarding the plan prior to its submission. Provides that to the extent the plan calls for Illinois Commerce Commission action, the Commission shall initiate any proceeding or proceedings called for in the final plan within 60 days after receipt of the final plan and complete those proceedings within 11 months after their initiation; nothing shall prevent the Commission from acting earlier to remove identified barriers to retail natural gas competition for residential and small commercial consumers. Effective immediately.. </v>
      </c>
      <c r="S2749" s="2" t="s">
        <v>44</v>
      </c>
    </row>
    <row r="2750" ht="15.75" customHeight="1">
      <c r="A2750" s="2" t="s">
        <v>7698</v>
      </c>
      <c r="B2750" s="2" t="s">
        <v>6623</v>
      </c>
      <c r="C2750" s="2" t="s">
        <v>6467</v>
      </c>
      <c r="D2750" s="2" t="s">
        <v>6468</v>
      </c>
      <c r="E2750" s="2" t="s">
        <v>6469</v>
      </c>
      <c r="F2750" s="2" t="s">
        <v>7715</v>
      </c>
      <c r="G2750" s="2" t="s">
        <v>407</v>
      </c>
      <c r="I2750" s="2">
        <v>10.0</v>
      </c>
      <c r="J2750" s="2" t="s">
        <v>6471</v>
      </c>
      <c r="K2750" s="2" t="s">
        <v>7700</v>
      </c>
      <c r="M2750" s="2" t="s">
        <v>7515</v>
      </c>
      <c r="N2750" s="2" t="s">
        <v>7516</v>
      </c>
      <c r="O2750" s="2" t="s">
        <v>3054</v>
      </c>
      <c r="P2750" s="2" t="str">
        <f t="shared" si="19"/>
        <v>energy_efficiency; renewable_energy; transportation</v>
      </c>
      <c r="Q2750" s="2" t="str">
        <f t="shared" si="16"/>
        <v>Bill Title: BENEFICIAL ELECTRIFICATION, Bill Description: Amends the Public Utilities Act. Requires the Illinois Commerce Commission to initiate a process whereby the Commission shall develop a forward-looking plan for strategically increasing transportation electrification in the State, that the process shall be open and transparent, and that the process shall conclude within 270 days of opening. Provides that the plan developed by the Commission shall incentivize transportation electrification through beneficial electrification programs, may include specific directives for public utilities in the State that enable transportation electrification or beneficial electrification, and should specifically address environmental justice interests and provide opportunities for residents and businesses in environmental justice communities to directly benefit from transportation electrification. Effective immediately.. </v>
      </c>
      <c r="S2750" s="2" t="s">
        <v>79</v>
      </c>
    </row>
    <row r="2751" ht="15.75" customHeight="1">
      <c r="A2751" s="2" t="s">
        <v>7698</v>
      </c>
      <c r="B2751" s="2" t="s">
        <v>6623</v>
      </c>
      <c r="C2751" s="2" t="s">
        <v>6467</v>
      </c>
      <c r="D2751" s="2" t="s">
        <v>6468</v>
      </c>
      <c r="E2751" s="2" t="s">
        <v>6469</v>
      </c>
      <c r="F2751" s="2" t="s">
        <v>7716</v>
      </c>
      <c r="G2751" s="2" t="s">
        <v>407</v>
      </c>
      <c r="I2751" s="2">
        <v>10.0</v>
      </c>
      <c r="J2751" s="2" t="s">
        <v>6471</v>
      </c>
      <c r="K2751" s="2" t="s">
        <v>7700</v>
      </c>
      <c r="M2751" s="2" t="s">
        <v>7717</v>
      </c>
      <c r="N2751" s="2" t="s">
        <v>7718</v>
      </c>
      <c r="O2751" s="2" t="s">
        <v>35</v>
      </c>
      <c r="P2751" s="2" t="str">
        <f t="shared" si="19"/>
        <v>renewable_energy</v>
      </c>
      <c r="Q2751" s="2" t="str">
        <f t="shared" si="16"/>
        <v>Bill Title: ENERGY STORAGE SYSTEMS, Bill Description: Amends the Public Utilities Act. Requires the Illinois Commerce Commission to contract with an independent consultant selected through a request for proposal process to produce a report analyzing the potential costs and benefits of energy storage systems. Provides that the independent consultant must analyze: cost savings to ratepayers from the provision of services; direct-cost savings to customers that deploy energy storage systems; an improved ability to integrate renewable resources; improved reliability and power quality; the effect on retail electric rates over the useful life of a given energy storage system compared to the impact on retail electric rates using a nonenergy storage system alternative over the useful life of the nonenergy storage system alternative; reduced greenhouse gas emissions; and any other value reasonably related to the application of energy storage system technology. Requires the Illinois Commerce Commission to submit the report to the General Assembly and the Governor by December 31, 2019. Effective immediately.. </v>
      </c>
      <c r="S2751" s="2" t="s">
        <v>31</v>
      </c>
    </row>
    <row r="2752" ht="15.75" customHeight="1">
      <c r="A2752" s="2" t="s">
        <v>7698</v>
      </c>
      <c r="B2752" s="2" t="s">
        <v>6623</v>
      </c>
      <c r="C2752" s="2" t="s">
        <v>6467</v>
      </c>
      <c r="D2752" s="2" t="s">
        <v>6468</v>
      </c>
      <c r="E2752" s="2" t="s">
        <v>6469</v>
      </c>
      <c r="F2752" s="2" t="s">
        <v>7719</v>
      </c>
      <c r="G2752" s="2" t="s">
        <v>407</v>
      </c>
      <c r="I2752" s="2">
        <v>9.0</v>
      </c>
      <c r="J2752" s="2" t="s">
        <v>6471</v>
      </c>
      <c r="K2752" s="2" t="s">
        <v>7700</v>
      </c>
      <c r="M2752" s="2" t="s">
        <v>7717</v>
      </c>
      <c r="N2752" s="2" t="s">
        <v>7720</v>
      </c>
      <c r="O2752" s="2" t="s">
        <v>35</v>
      </c>
      <c r="P2752" s="2" t="str">
        <f t="shared" si="19"/>
        <v>renewable_energy</v>
      </c>
      <c r="Q2752" s="2" t="str">
        <f t="shared" si="16"/>
        <v>Bill Title: ENERGY STORAGE SYSTEMS, Bill Description: Amends the Farmer Equity Act. Requires the Department of Agriculture to conduct a study and use the data collected to determine economic and other disparities associated with farm ownership and farm operations in this State. Amends the Cannabis Regulation and Tax Act. Creates the Cannabis Equity Commission. Creates the Lead Service Line Replacement and Notification Act. Amends the Department of Commerce and Economic Opportunity Law of the Civil Administrative Code of Illinois. Provides for the low-income water assistance policy and program. Requires the Department of Commerce and Economic Opportunity to conduct a beauty supply industry disparity study. Amends the Environmental Protection Act. Requires specified entities to provide water cost information. Creates the Predatory Loan Prevention Act for specified purposes. Makes conforming and other changes. Effective immediately.. </v>
      </c>
    </row>
    <row r="2753" ht="15.75" customHeight="1">
      <c r="A2753" s="2" t="s">
        <v>7698</v>
      </c>
      <c r="B2753" s="2" t="s">
        <v>6623</v>
      </c>
      <c r="C2753" s="2" t="s">
        <v>6467</v>
      </c>
      <c r="D2753" s="2" t="s">
        <v>6468</v>
      </c>
      <c r="E2753" s="2" t="s">
        <v>6469</v>
      </c>
      <c r="F2753" s="2" t="s">
        <v>7721</v>
      </c>
      <c r="G2753" s="2" t="s">
        <v>407</v>
      </c>
      <c r="I2753" s="2">
        <v>9.0</v>
      </c>
      <c r="J2753" s="2" t="s">
        <v>6471</v>
      </c>
      <c r="K2753" s="2" t="s">
        <v>7700</v>
      </c>
      <c r="M2753" s="2" t="s">
        <v>7515</v>
      </c>
      <c r="N2753" s="2" t="s">
        <v>7516</v>
      </c>
      <c r="O2753" s="2" t="s">
        <v>89</v>
      </c>
      <c r="P2753" s="2" t="str">
        <f t="shared" si="19"/>
        <v>transportation; transportation_alt_fuel/hybrid</v>
      </c>
      <c r="Q2753" s="2" t="str">
        <f t="shared" si="16"/>
        <v>Bill Title: BENEFICIAL ELECTRIFICATION, Bill Description: Amends the Public Utilities Act. Requires the Illinois Commerce Commission to initiate a process whereby the Commission shall develop a forward-looking plan for strategically increasing transportation electrification in the State, that the process shall be open and transparent, and that the process shall conclude within 270 days of opening. Provides that the plan developed by the Commission shall incentivize transportation electrification through beneficial electrification programs, may include specific directives for public utilities in the State that enable transportation electrification or beneficial electrification, and should specifically address environmental justice interests and provide opportunities for residents and businesses in environmental justice communities to directly benefit from transportation electrification. Effective immediately.. </v>
      </c>
      <c r="S2753" s="2" t="s">
        <v>79</v>
      </c>
    </row>
    <row r="2754" ht="15.75" customHeight="1">
      <c r="A2754" s="2" t="s">
        <v>7698</v>
      </c>
      <c r="B2754" s="2" t="s">
        <v>6623</v>
      </c>
      <c r="C2754" s="2" t="s">
        <v>6467</v>
      </c>
      <c r="D2754" s="2" t="s">
        <v>6468</v>
      </c>
      <c r="E2754" s="2" t="s">
        <v>6469</v>
      </c>
      <c r="F2754" s="2" t="s">
        <v>7722</v>
      </c>
      <c r="G2754" s="2" t="s">
        <v>407</v>
      </c>
      <c r="I2754" s="2">
        <v>9.0</v>
      </c>
      <c r="J2754" s="2" t="s">
        <v>6471</v>
      </c>
      <c r="K2754" s="2" t="s">
        <v>7700</v>
      </c>
      <c r="M2754" s="2" t="s">
        <v>7723</v>
      </c>
      <c r="N2754" s="2" t="s">
        <v>7724</v>
      </c>
      <c r="O2754" s="2" t="s">
        <v>4307</v>
      </c>
      <c r="P2754" s="2" t="str">
        <f t="shared" si="19"/>
        <v>energy_efficiency; green_jobs; renewable_energy</v>
      </c>
      <c r="Q2754" s="2" t="str">
        <f t="shared" si="16"/>
        <v>Bill Title: RENEWABLE ENERGY-GREEN ECONOMY, Bill Description: Amends the General Obligation Bond Act. Makes a technical change in a Section concerning the short title.. </v>
      </c>
      <c r="S2754" s="2" t="s">
        <v>260</v>
      </c>
    </row>
    <row r="2755" ht="15.75" customHeight="1">
      <c r="A2755" s="2" t="s">
        <v>7698</v>
      </c>
      <c r="B2755" s="2" t="s">
        <v>6623</v>
      </c>
      <c r="C2755" s="2" t="s">
        <v>6467</v>
      </c>
      <c r="D2755" s="2" t="s">
        <v>6468</v>
      </c>
      <c r="E2755" s="2" t="s">
        <v>6469</v>
      </c>
      <c r="F2755" s="2" t="s">
        <v>7725</v>
      </c>
      <c r="G2755" s="2" t="s">
        <v>407</v>
      </c>
      <c r="I2755" s="2">
        <v>7.0</v>
      </c>
      <c r="J2755" s="2" t="s">
        <v>6471</v>
      </c>
      <c r="K2755" s="2" t="s">
        <v>7700</v>
      </c>
      <c r="M2755" s="2" t="s">
        <v>7726</v>
      </c>
      <c r="N2755" s="2" t="s">
        <v>7727</v>
      </c>
      <c r="O2755" s="2" t="s">
        <v>128</v>
      </c>
      <c r="P2755" s="2" t="str">
        <f t="shared" si="19"/>
        <v>renewable_energy; renewable_energy_wind</v>
      </c>
      <c r="Q2755" s="2" t="str">
        <f t="shared" si="16"/>
        <v>Bill Title: LAKE MICHIGAN-PERMIT/LEASE, Bill Description: Amends the Lake Michigan Wind Energy Act. Provides that the Offshore Wind Energy Economic Development Policy Task Force shall report its findings to the Governor and General Assembly within 12 months of convening. Provides that the Department of Natural Resources shall adopt rules by which it may grant in the name of the State of Illinois permits and site leases with respect to public trust lands of Lake Michigan for the assessment of sites for offshore wind energy development. Provides that if the Department receives an application for such a site assessment permit and lease in advance of the adoption of such rules, the Department may grant such permit and lease, and in considering such application shall take into account the general principles set forth in the Act as well as existing environmental, marine, public infrastructure, transportation, and security uses and factors. Provides that in advance of rulemaking specific to the Act no site for which an assessment permit or lease is granted shall be within 3 miles of the shore of Lake Michigan, nor shall it include known breeding grounds or habitat of any avian species considered threatened or endangered under federal or State law. Effective immediately.. </v>
      </c>
      <c r="S2755" s="2" t="s">
        <v>31</v>
      </c>
    </row>
    <row r="2756" ht="15.75" customHeight="1">
      <c r="A2756" s="2" t="s">
        <v>7698</v>
      </c>
      <c r="B2756" s="2" t="s">
        <v>6623</v>
      </c>
      <c r="C2756" s="2" t="s">
        <v>6467</v>
      </c>
      <c r="D2756" s="2" t="s">
        <v>6468</v>
      </c>
      <c r="E2756" s="2" t="s">
        <v>6469</v>
      </c>
      <c r="F2756" s="2" t="s">
        <v>7728</v>
      </c>
      <c r="G2756" s="2" t="s">
        <v>407</v>
      </c>
      <c r="I2756" s="2">
        <v>7.0</v>
      </c>
      <c r="J2756" s="2" t="s">
        <v>6471</v>
      </c>
      <c r="K2756" s="2" t="s">
        <v>7700</v>
      </c>
      <c r="M2756" s="2" t="s">
        <v>7729</v>
      </c>
      <c r="N2756" s="2" t="s">
        <v>7730</v>
      </c>
      <c r="O2756" s="2" t="s">
        <v>1823</v>
      </c>
      <c r="P2756" s="2" t="str">
        <f t="shared" si="19"/>
        <v>climate_change_emissions_reduction; energy_efficiency</v>
      </c>
      <c r="Q2756" s="2" t="str">
        <f t="shared" si="16"/>
        <v>Bill Title: STATE AGENCIES-ENERGY USAGE, Bill Description: Urges all government entities to consider, in all their buildings, updating insulation for mechanical systems or insulating non-insulated mechanical systems in order to lower energy costs, save taxpayer money, and reduce carbon emissions in total. Urges all State agencies to consider insulating the hydronic pipes of new and current public buildings to reduce energy use and cost using an insulation thickness standard that is reflective of the 2018 International Energy Conservation Code.. </v>
      </c>
    </row>
    <row r="2757" ht="15.75" customHeight="1">
      <c r="A2757" s="2" t="s">
        <v>7698</v>
      </c>
      <c r="B2757" s="2" t="s">
        <v>6623</v>
      </c>
      <c r="C2757" s="2" t="s">
        <v>6467</v>
      </c>
      <c r="D2757" s="2" t="s">
        <v>6468</v>
      </c>
      <c r="E2757" s="2" t="s">
        <v>6469</v>
      </c>
      <c r="F2757" s="2" t="s">
        <v>7731</v>
      </c>
      <c r="G2757" s="2" t="s">
        <v>407</v>
      </c>
      <c r="I2757" s="2">
        <v>6.0</v>
      </c>
      <c r="J2757" s="2" t="s">
        <v>6471</v>
      </c>
      <c r="K2757" s="2" t="s">
        <v>7700</v>
      </c>
      <c r="M2757" s="2" t="s">
        <v>7732</v>
      </c>
      <c r="N2757" s="2" t="s">
        <v>7733</v>
      </c>
      <c r="O2757" s="2" t="s">
        <v>437</v>
      </c>
      <c r="P2757" s="2" t="str">
        <f t="shared" si="19"/>
        <v>climate_change; climate_change_emissions_reduction; transportation</v>
      </c>
      <c r="Q2757" s="2" t="str">
        <f t="shared" si="16"/>
        <v>Bill Title: IDOT/RTA-PRIORITIZATION-ASSETS, Bill Description: Amends the Department of Transportation Law of the Civil Administrative Code of Illinois. Requires the Department of Transportation to establish and implement a transportation performance program for all transportation facilities under its jurisdiction. Provides that the Department shall develop a risk-based, statewide highway system asset management plan to preserve and improve the conditions of highway and bridge assets and enhance the performance of the system while minimizing life-cycle cost. Provides requirements for the asset management plan. Provides that the Department shall develop a needs-based asset management plan for State-supported public transportation assets, including vehicles, facilities, equipment, and other infrastructure. Limits the plan to certain transit services. Provides that the Department shall develop a performance-based project selection process to prioritize taxpayer investment in transportation assets that go above and beyond maintaining the existing system in a state of good repair and to evaluate projects that add capacity. Adds various requirements regarding the new asset management plan and performance-based programming. Amends the Regional Transportation Authority Act. Requires the Regional Transportation Authority to develop a transparent prioritization process for Northeastern Illinois transit projects receiving State capital funding. Adds process and reporting requirements. Provides that, starting April 1, 2022, no project shall be included in a capital program of the Authority without being evaluated under the selection process. Effective immediately.. </v>
      </c>
    </row>
    <row r="2758" ht="15.75" customHeight="1">
      <c r="A2758" s="2" t="s">
        <v>7698</v>
      </c>
      <c r="B2758" s="2" t="s">
        <v>6623</v>
      </c>
      <c r="C2758" s="2" t="s">
        <v>6467</v>
      </c>
      <c r="D2758" s="2" t="s">
        <v>6468</v>
      </c>
      <c r="E2758" s="2" t="s">
        <v>6469</v>
      </c>
      <c r="F2758" s="2" t="s">
        <v>7734</v>
      </c>
      <c r="G2758" s="2" t="s">
        <v>407</v>
      </c>
      <c r="I2758" s="2">
        <v>6.0</v>
      </c>
      <c r="J2758" s="2" t="s">
        <v>6471</v>
      </c>
      <c r="K2758" s="2" t="s">
        <v>7700</v>
      </c>
      <c r="M2758" s="2" t="s">
        <v>7340</v>
      </c>
      <c r="N2758" s="2" t="s">
        <v>7341</v>
      </c>
      <c r="O2758" s="2" t="s">
        <v>441</v>
      </c>
      <c r="P2758" s="2" t="str">
        <f t="shared" si="19"/>
        <v>climate_change; climate_change_emissions_reduction; transportation; transportation_alt_fuel/hybrid</v>
      </c>
      <c r="Q2758" s="2" t="str">
        <f t="shared" si="16"/>
        <v>Bill Title: ENVIRONMENT-ALTERNATE FUELS, Bill Description: Amends the Alternate Fuels Act. Provides that the Act's purpose shall be to encourage the use of electric power (rather than alternate fuel) in vehicles for the purpose of reducing the risks from global warming. Eliminates defined terms. Removes provisions allowing the Department of Commerce and Economic Opportunity to promulgate rules to implement a portion of the Act. Removes provisions specifying rules to be implemented. Eliminates original equipment manufacturer ("OEM") rebates and fuel cost differential rebates. Removes provisions concerning car sharing organizations.. </v>
      </c>
      <c r="S2758" s="2" t="s">
        <v>79</v>
      </c>
    </row>
    <row r="2759" ht="15.75" customHeight="1">
      <c r="A2759" s="2" t="s">
        <v>7698</v>
      </c>
      <c r="B2759" s="2" t="s">
        <v>6623</v>
      </c>
      <c r="C2759" s="2" t="s">
        <v>6467</v>
      </c>
      <c r="D2759" s="2" t="s">
        <v>6468</v>
      </c>
      <c r="E2759" s="2" t="s">
        <v>6469</v>
      </c>
      <c r="F2759" s="2" t="s">
        <v>7735</v>
      </c>
      <c r="G2759" s="2" t="s">
        <v>407</v>
      </c>
      <c r="I2759" s="2">
        <v>6.0</v>
      </c>
      <c r="J2759" s="2" t="s">
        <v>6471</v>
      </c>
      <c r="K2759" s="2" t="s">
        <v>7700</v>
      </c>
      <c r="M2759" s="2" t="s">
        <v>7736</v>
      </c>
      <c r="N2759" s="2" t="s">
        <v>7737</v>
      </c>
      <c r="O2759" s="2" t="s">
        <v>512</v>
      </c>
      <c r="P2759" s="2" t="str">
        <f t="shared" si="19"/>
        <v>climate_change</v>
      </c>
      <c r="Q2759" s="2" t="str">
        <f t="shared" si="16"/>
        <v>Bill Title: THRIVE AGENDA-ECONOMY, Bill Description: States that it is the duty of the Federal Government and the State Government to respond to the crises of racial injustice, mass unemployment, a pandemic, and climate change with a bold and holistic national mobilization, an Agenda to Transform, Heal, and Renew by Investing in a Vibrant Economy (THRIVE). Details what is included in the Agenda.. </v>
      </c>
    </row>
    <row r="2760" ht="15.75" customHeight="1">
      <c r="A2760" s="2" t="s">
        <v>7698</v>
      </c>
      <c r="B2760" s="2" t="s">
        <v>6623</v>
      </c>
      <c r="C2760" s="2" t="s">
        <v>6467</v>
      </c>
      <c r="D2760" s="2" t="s">
        <v>6468</v>
      </c>
      <c r="E2760" s="2" t="s">
        <v>6469</v>
      </c>
      <c r="F2760" s="2" t="s">
        <v>7738</v>
      </c>
      <c r="G2760" s="2" t="s">
        <v>407</v>
      </c>
      <c r="I2760" s="2">
        <v>6.0</v>
      </c>
      <c r="J2760" s="2" t="s">
        <v>6471</v>
      </c>
      <c r="K2760" s="2" t="s">
        <v>7700</v>
      </c>
      <c r="M2760" s="2" t="s">
        <v>7739</v>
      </c>
      <c r="N2760" s="2" t="s">
        <v>7740</v>
      </c>
      <c r="P2760" s="2" t="str">
        <f t="shared" si="19"/>
        <v/>
      </c>
      <c r="Q2760" s="2" t="str">
        <f t="shared" si="16"/>
        <v>Bill Title: TIRE STORAGE PERMITS, Bill Description: Amends the Environmental Protection Act. Provides that, on or before January 1, 2015, the owner or operator of each tire storage site that contains used tires totaling more than 10,000 passenger tire equivalents, or at which more than 500 tons of used tires are processed in a calendar year, shall submit documentation demonstrating its compliance with the Pollution Control Board rules adopted under the Act. Provides that, beginning July 1, 2016, no person shall cause or allow the operation of a tire storage site that contains used tires totaling more than 10,000 passenger tire equivalents, or at which more than 500 tons of used tires are processed in a calendar year, without a permit granted by the Illinois Environmental Protection Agency or in violation of any conditions imposed by that permit. Provides specified exemptions to the permit requirement. Requires the Agency to propose and the Board to adopt, revisions to the rules adopted under the Act that are necessary to conform those rules to the requirements of this amendatory Act of the 98th General Assembly. Provides that the State's Attorney or Attorney General, upon request of the Agency or upon his or her own motion, may institute a civil action for an immediate injunction to halt storage or processing of used tires at a site if a person who is required to comply with the financial assurance rules established by the Board fails to comply with those rules with respect to that tire storage site. Provides that specified monies in the Used Tire Management Fund shall be used to provide financial assistance to units of local government and private industry for specified purposes. Effective immediately.. </v>
      </c>
    </row>
    <row r="2761" ht="15.75" customHeight="1">
      <c r="A2761" s="2" t="s">
        <v>7698</v>
      </c>
      <c r="B2761" s="2" t="s">
        <v>6623</v>
      </c>
      <c r="C2761" s="2" t="s">
        <v>6467</v>
      </c>
      <c r="D2761" s="2" t="s">
        <v>6468</v>
      </c>
      <c r="E2761" s="2" t="s">
        <v>6469</v>
      </c>
      <c r="F2761" s="2" t="s">
        <v>7741</v>
      </c>
      <c r="G2761" s="2" t="s">
        <v>407</v>
      </c>
      <c r="I2761" s="2">
        <v>5.0</v>
      </c>
      <c r="J2761" s="2" t="s">
        <v>6471</v>
      </c>
      <c r="K2761" s="2" t="s">
        <v>7700</v>
      </c>
      <c r="M2761" s="2" t="s">
        <v>7742</v>
      </c>
      <c r="N2761" s="2" t="s">
        <v>7743</v>
      </c>
      <c r="O2761" s="2" t="s">
        <v>7744</v>
      </c>
      <c r="P2761" s="2" t="str">
        <f t="shared" si="19"/>
        <v>climate_change; green_jobs</v>
      </c>
      <c r="Q2761" s="2" t="str">
        <f t="shared" si="16"/>
        <v>Bill Title: ENVIRONMENTAL JUSTICE AGENDA, Bill Description: Urges the creation of an environmental justice agenda.. </v>
      </c>
    </row>
    <row r="2762" ht="15.75" customHeight="1">
      <c r="A2762" s="2" t="s">
        <v>7698</v>
      </c>
      <c r="B2762" s="2" t="s">
        <v>6623</v>
      </c>
      <c r="C2762" s="2" t="s">
        <v>6467</v>
      </c>
      <c r="D2762" s="2" t="s">
        <v>6468</v>
      </c>
      <c r="E2762" s="2" t="s">
        <v>6469</v>
      </c>
      <c r="F2762" s="2" t="s">
        <v>7745</v>
      </c>
      <c r="G2762" s="2" t="s">
        <v>407</v>
      </c>
      <c r="I2762" s="2">
        <v>5.0</v>
      </c>
      <c r="J2762" s="2" t="s">
        <v>6471</v>
      </c>
      <c r="K2762" s="2" t="s">
        <v>7700</v>
      </c>
      <c r="M2762" s="2" t="s">
        <v>7746</v>
      </c>
      <c r="N2762" s="2" t="s">
        <v>7747</v>
      </c>
      <c r="O2762" s="2" t="s">
        <v>1826</v>
      </c>
      <c r="P2762" s="2" t="str">
        <f t="shared" si="19"/>
        <v>climate_change_emissions_reduction</v>
      </c>
      <c r="Q2762" s="2" t="str">
        <f t="shared" si="16"/>
        <v>Bill Title: LEGISLATIVE COMPLEX-ENERGY, Bill Description: Amends the Legislative Commission Reorganization Act of 1984. Requires the Architect of the Capitol, in consultation with the Secretary of State, to permanently reduce all carbon dioxide equivalent (CO2e) and co-pollutant emissions to zero, including through unit retirement or the use of 100% green hydrogen or other similar technology that is commercially proven to achieve zero carbon emissions for all fossil fuel-fired stationary broiler units used to heat and cool the legislative complex no later than January 1, 2030.. </v>
      </c>
      <c r="S2762" s="2" t="s">
        <v>172</v>
      </c>
    </row>
    <row r="2763" ht="15.75" customHeight="1">
      <c r="A2763" s="2" t="s">
        <v>7698</v>
      </c>
      <c r="B2763" s="2" t="s">
        <v>6623</v>
      </c>
      <c r="C2763" s="2" t="s">
        <v>6467</v>
      </c>
      <c r="D2763" s="2" t="s">
        <v>6468</v>
      </c>
      <c r="E2763" s="2" t="s">
        <v>6469</v>
      </c>
      <c r="F2763" s="2" t="s">
        <v>7748</v>
      </c>
      <c r="G2763" s="2" t="s">
        <v>407</v>
      </c>
      <c r="I2763" s="2">
        <v>4.0</v>
      </c>
      <c r="J2763" s="2" t="s">
        <v>6471</v>
      </c>
      <c r="K2763" s="2" t="s">
        <v>7700</v>
      </c>
      <c r="M2763" s="2" t="s">
        <v>7749</v>
      </c>
      <c r="N2763" s="2" t="s">
        <v>7750</v>
      </c>
      <c r="O2763" s="2" t="s">
        <v>7751</v>
      </c>
      <c r="P2763" s="2" t="str">
        <f t="shared" si="19"/>
        <v>energy_security_and_critical_infrastructure; renewable_energy; renewable_energy_wind</v>
      </c>
      <c r="Q2763" s="2" t="str">
        <f t="shared" si="16"/>
        <v>Bill Title: LAKE MICHIGAN WIND ENERGY ACT, Bill Description: Creates the Lake Michigan Wind Energy Act. Requires the Department of Natural Resources to develop a detailed offshore wind energy siting matrix for the public trust lands of Lake Michigan. Authorizes the Department, after finalizing the offshore wind energy siting matrix, to grant offshore wind energy development site assessment permits and leases. Authorizes the Department to convert site assessment leases to construction and operation leases. Grants the Department other rulemaking powers. Creates the Offshore Wind Energy Economic Development Policy Task Force. Charges the Task Force with analyzing and evaluating policy and economic options to facilitate the development of offshore wind energy and proposing an appropriate Illinois mechanism for purchasing and selling power from offshore wind energy projects. Effective immediately.. </v>
      </c>
      <c r="S2763" s="2" t="s">
        <v>31</v>
      </c>
    </row>
    <row r="2764" ht="15.75" customHeight="1">
      <c r="A2764" s="2" t="s">
        <v>7698</v>
      </c>
      <c r="B2764" s="2" t="s">
        <v>6623</v>
      </c>
      <c r="C2764" s="2" t="s">
        <v>6467</v>
      </c>
      <c r="D2764" s="2" t="s">
        <v>6468</v>
      </c>
      <c r="E2764" s="2" t="s">
        <v>6469</v>
      </c>
      <c r="F2764" s="2" t="s">
        <v>7752</v>
      </c>
      <c r="G2764" s="2" t="s">
        <v>407</v>
      </c>
      <c r="I2764" s="2">
        <v>4.0</v>
      </c>
      <c r="J2764" s="2" t="s">
        <v>6471</v>
      </c>
      <c r="K2764" s="2" t="s">
        <v>7700</v>
      </c>
      <c r="M2764" s="2" t="s">
        <v>7753</v>
      </c>
      <c r="N2764" s="2" t="s">
        <v>7754</v>
      </c>
      <c r="O2764" s="2" t="s">
        <v>89</v>
      </c>
      <c r="P2764" s="2" t="str">
        <f t="shared" si="19"/>
        <v>transportation; transportation_alt_fuel/hybrid</v>
      </c>
      <c r="Q2764" s="2" t="str">
        <f t="shared" si="16"/>
        <v>Bill Title: ELECTRIC VEHICLE REGISTRATION, Bill Description: Amends the Illinois Vehicle Code. Provides that, instead of a distinctive electric vehicle registration plate, the Secretary may require an electric vehicle decal to be displayed on any registration plate otherwise available for motor vehicles of the same class as the electric vehicle.. </v>
      </c>
      <c r="S2764" s="2" t="s">
        <v>79</v>
      </c>
    </row>
    <row r="2765" ht="15.75" customHeight="1">
      <c r="A2765" s="2" t="s">
        <v>7698</v>
      </c>
      <c r="B2765" s="2" t="s">
        <v>6623</v>
      </c>
      <c r="C2765" s="2" t="s">
        <v>6467</v>
      </c>
      <c r="D2765" s="2" t="s">
        <v>6468</v>
      </c>
      <c r="E2765" s="2" t="s">
        <v>6469</v>
      </c>
      <c r="F2765" s="2" t="s">
        <v>7755</v>
      </c>
      <c r="G2765" s="2" t="s">
        <v>407</v>
      </c>
      <c r="I2765" s="2">
        <v>3.0</v>
      </c>
      <c r="J2765" s="2" t="s">
        <v>6471</v>
      </c>
      <c r="K2765" s="2" t="s">
        <v>7700</v>
      </c>
      <c r="M2765" s="2" t="s">
        <v>7742</v>
      </c>
      <c r="N2765" s="2" t="s">
        <v>7743</v>
      </c>
      <c r="O2765" s="2" t="s">
        <v>2134</v>
      </c>
      <c r="P2765" s="2" t="str">
        <f t="shared" si="19"/>
        <v>green_jobs; renewable_energy; renewable_energy_solar</v>
      </c>
      <c r="Q2765" s="2" t="str">
        <f t="shared" si="16"/>
        <v>Bill Title: ENVIRONMENTAL JUSTICE AGENDA, Bill Description: Urges the creation of an environmental justice agenda.. </v>
      </c>
    </row>
    <row r="2766" ht="15.75" customHeight="1">
      <c r="A2766" s="2" t="s">
        <v>7698</v>
      </c>
      <c r="B2766" s="2" t="s">
        <v>6623</v>
      </c>
      <c r="C2766" s="2" t="s">
        <v>6467</v>
      </c>
      <c r="D2766" s="2" t="s">
        <v>6468</v>
      </c>
      <c r="E2766" s="2" t="s">
        <v>6469</v>
      </c>
      <c r="F2766" s="2" t="s">
        <v>7756</v>
      </c>
      <c r="G2766" s="2" t="s">
        <v>407</v>
      </c>
      <c r="I2766" s="2">
        <v>3.0</v>
      </c>
      <c r="J2766" s="2" t="s">
        <v>6471</v>
      </c>
      <c r="K2766" s="2" t="s">
        <v>7700</v>
      </c>
      <c r="M2766" s="2" t="s">
        <v>7757</v>
      </c>
      <c r="N2766" s="2" t="s">
        <v>7758</v>
      </c>
      <c r="O2766" s="2" t="s">
        <v>117</v>
      </c>
      <c r="P2766" s="2" t="str">
        <f t="shared" si="19"/>
        <v>nuclear_/_radioactive_waste</v>
      </c>
      <c r="Q2766" s="2" t="str">
        <f t="shared" si="16"/>
        <v>Bill Title: FEDERAL STRANDED ACT OF 2021, Bill Description: Urges the passage of the Stranded Act of 2021, currently in the United States Senate, which provides resources to communities that are challenged by stranded nuclear waste.. </v>
      </c>
    </row>
    <row r="2767" ht="15.75" customHeight="1">
      <c r="A2767" s="2" t="s">
        <v>7759</v>
      </c>
      <c r="B2767" s="2" t="s">
        <v>6466</v>
      </c>
      <c r="C2767" s="2" t="s">
        <v>6467</v>
      </c>
      <c r="D2767" s="2" t="s">
        <v>6468</v>
      </c>
      <c r="E2767" s="2" t="s">
        <v>6469</v>
      </c>
      <c r="F2767" s="2" t="s">
        <v>7760</v>
      </c>
      <c r="G2767" s="2" t="s">
        <v>407</v>
      </c>
      <c r="I2767" s="2">
        <v>83.0</v>
      </c>
      <c r="J2767" s="2" t="s">
        <v>6471</v>
      </c>
      <c r="K2767" s="2" t="s">
        <v>7761</v>
      </c>
      <c r="M2767" s="2" t="s">
        <v>6490</v>
      </c>
      <c r="N2767" s="2" t="s">
        <v>6738</v>
      </c>
      <c r="O2767" s="2" t="s">
        <v>29</v>
      </c>
      <c r="P2767" s="2" t="str">
        <f t="shared" si="19"/>
        <v>nuclear_energy_facilities</v>
      </c>
      <c r="Q2767" s="2" t="str">
        <f t="shared" si="16"/>
        <v>Bill Title: SAFETY-TECH, Bill Description: Amends the Illinois Nuclear Facility Safety Act. Makes a technical change in a Section on legislative findings.. </v>
      </c>
    </row>
    <row r="2768" ht="15.75" customHeight="1">
      <c r="A2768" s="2" t="s">
        <v>7759</v>
      </c>
      <c r="B2768" s="2" t="s">
        <v>6466</v>
      </c>
      <c r="C2768" s="2" t="s">
        <v>6467</v>
      </c>
      <c r="D2768" s="2" t="s">
        <v>6468</v>
      </c>
      <c r="E2768" s="2" t="s">
        <v>6469</v>
      </c>
      <c r="F2768" s="2" t="s">
        <v>7762</v>
      </c>
      <c r="G2768" s="2" t="s">
        <v>407</v>
      </c>
      <c r="I2768" s="2">
        <v>50.0</v>
      </c>
      <c r="J2768" s="2" t="s">
        <v>6471</v>
      </c>
      <c r="K2768" s="2" t="s">
        <v>7761</v>
      </c>
      <c r="M2768" s="2" t="s">
        <v>6490</v>
      </c>
      <c r="N2768" s="2" t="s">
        <v>6738</v>
      </c>
      <c r="O2768" s="2" t="s">
        <v>29</v>
      </c>
      <c r="P2768" s="2" t="str">
        <f t="shared" si="19"/>
        <v>nuclear_energy_facilities</v>
      </c>
      <c r="Q2768" s="2" t="str">
        <f t="shared" si="16"/>
        <v>Bill Title: SAFETY-TECH, Bill Description: Amends the Illinois Nuclear Facility Safety Act. Makes a technical change in a Section on legislative findings.. </v>
      </c>
    </row>
    <row r="2769" ht="15.75" customHeight="1">
      <c r="A2769" s="2" t="s">
        <v>7759</v>
      </c>
      <c r="B2769" s="2" t="s">
        <v>6466</v>
      </c>
      <c r="C2769" s="2" t="s">
        <v>6467</v>
      </c>
      <c r="D2769" s="2" t="s">
        <v>6468</v>
      </c>
      <c r="E2769" s="2" t="s">
        <v>6469</v>
      </c>
      <c r="F2769" s="2" t="s">
        <v>7763</v>
      </c>
      <c r="G2769" s="2" t="s">
        <v>407</v>
      </c>
      <c r="I2769" s="2">
        <v>42.0</v>
      </c>
      <c r="J2769" s="2" t="s">
        <v>6471</v>
      </c>
      <c r="K2769" s="2" t="s">
        <v>7761</v>
      </c>
      <c r="M2769" s="2" t="s">
        <v>6490</v>
      </c>
      <c r="N2769" s="2" t="s">
        <v>6738</v>
      </c>
      <c r="O2769" s="2" t="s">
        <v>29</v>
      </c>
      <c r="P2769" s="2" t="str">
        <f t="shared" si="19"/>
        <v>nuclear_energy_facilities</v>
      </c>
      <c r="Q2769" s="2" t="str">
        <f t="shared" si="16"/>
        <v>Bill Title: SAFETY-TECH, Bill Description: Amends the Illinois Nuclear Facility Safety Act. Makes a technical change in a Section on legislative findings.. </v>
      </c>
    </row>
    <row r="2770" ht="15.75" customHeight="1">
      <c r="A2770" s="2" t="s">
        <v>7759</v>
      </c>
      <c r="B2770" s="2" t="s">
        <v>6466</v>
      </c>
      <c r="C2770" s="2" t="s">
        <v>6467</v>
      </c>
      <c r="D2770" s="2" t="s">
        <v>6468</v>
      </c>
      <c r="E2770" s="2" t="s">
        <v>6469</v>
      </c>
      <c r="F2770" s="2" t="s">
        <v>7764</v>
      </c>
      <c r="G2770" s="2" t="s">
        <v>407</v>
      </c>
      <c r="I2770" s="2">
        <v>27.0</v>
      </c>
      <c r="J2770" s="2" t="s">
        <v>6471</v>
      </c>
      <c r="K2770" s="2" t="s">
        <v>7761</v>
      </c>
      <c r="M2770" s="2" t="s">
        <v>6490</v>
      </c>
      <c r="N2770" s="2" t="s">
        <v>6738</v>
      </c>
      <c r="O2770" s="2" t="s">
        <v>29</v>
      </c>
      <c r="P2770" s="2" t="str">
        <f t="shared" si="19"/>
        <v>nuclear_energy_facilities</v>
      </c>
      <c r="Q2770" s="2" t="str">
        <f t="shared" si="16"/>
        <v>Bill Title: SAFETY-TECH, Bill Description: Amends the Illinois Nuclear Facility Safety Act. Makes a technical change in a Section on legislative findings.. </v>
      </c>
    </row>
    <row r="2771" ht="15.75" customHeight="1">
      <c r="A2771" s="2" t="s">
        <v>7759</v>
      </c>
      <c r="B2771" s="2" t="s">
        <v>6466</v>
      </c>
      <c r="C2771" s="2" t="s">
        <v>6467</v>
      </c>
      <c r="D2771" s="2" t="s">
        <v>6468</v>
      </c>
      <c r="E2771" s="2" t="s">
        <v>6469</v>
      </c>
      <c r="F2771" s="2" t="s">
        <v>7765</v>
      </c>
      <c r="G2771" s="2" t="s">
        <v>407</v>
      </c>
      <c r="I2771" s="2">
        <v>23.0</v>
      </c>
      <c r="J2771" s="2" t="s">
        <v>6471</v>
      </c>
      <c r="K2771" s="2" t="s">
        <v>7761</v>
      </c>
      <c r="M2771" s="2" t="s">
        <v>6490</v>
      </c>
      <c r="N2771" s="2" t="s">
        <v>6738</v>
      </c>
      <c r="O2771" s="2" t="s">
        <v>29</v>
      </c>
      <c r="P2771" s="2" t="str">
        <f t="shared" si="19"/>
        <v>nuclear_energy_facilities</v>
      </c>
      <c r="Q2771" s="2" t="str">
        <f t="shared" si="16"/>
        <v>Bill Title: SAFETY-TECH, Bill Description: Amends the Illinois Nuclear Facility Safety Act. Makes a technical change in a Section on legislative findings.. </v>
      </c>
    </row>
    <row r="2772" ht="15.75" customHeight="1">
      <c r="A2772" s="2" t="s">
        <v>7759</v>
      </c>
      <c r="B2772" s="2" t="s">
        <v>6466</v>
      </c>
      <c r="C2772" s="2" t="s">
        <v>6467</v>
      </c>
      <c r="D2772" s="2" t="s">
        <v>6468</v>
      </c>
      <c r="E2772" s="2" t="s">
        <v>6469</v>
      </c>
      <c r="F2772" s="2" t="s">
        <v>7766</v>
      </c>
      <c r="G2772" s="2" t="s">
        <v>407</v>
      </c>
      <c r="I2772" s="2">
        <v>23.0</v>
      </c>
      <c r="J2772" s="2" t="s">
        <v>6471</v>
      </c>
      <c r="K2772" s="2" t="s">
        <v>7761</v>
      </c>
      <c r="M2772" s="2" t="s">
        <v>6490</v>
      </c>
      <c r="N2772" s="2" t="s">
        <v>6738</v>
      </c>
      <c r="O2772" s="2" t="s">
        <v>29</v>
      </c>
      <c r="P2772" s="2" t="str">
        <f t="shared" si="19"/>
        <v>nuclear_energy_facilities</v>
      </c>
      <c r="Q2772" s="2" t="str">
        <f t="shared" si="16"/>
        <v>Bill Title: SAFETY-TECH, Bill Description: Amends the Illinois Nuclear Facility Safety Act. Makes a technical change in a Section on legislative findings.. </v>
      </c>
    </row>
    <row r="2773" ht="15.75" customHeight="1">
      <c r="A2773" s="2" t="s">
        <v>7759</v>
      </c>
      <c r="B2773" s="2" t="s">
        <v>6466</v>
      </c>
      <c r="C2773" s="2" t="s">
        <v>6467</v>
      </c>
      <c r="D2773" s="2" t="s">
        <v>6468</v>
      </c>
      <c r="E2773" s="2" t="s">
        <v>6469</v>
      </c>
      <c r="F2773" s="2" t="s">
        <v>7767</v>
      </c>
      <c r="G2773" s="2" t="s">
        <v>407</v>
      </c>
      <c r="I2773" s="2">
        <v>16.0</v>
      </c>
      <c r="J2773" s="2" t="s">
        <v>6471</v>
      </c>
      <c r="K2773" s="2" t="s">
        <v>7761</v>
      </c>
      <c r="M2773" s="2" t="s">
        <v>6490</v>
      </c>
      <c r="N2773" s="2" t="s">
        <v>7768</v>
      </c>
      <c r="O2773" s="2" t="s">
        <v>117</v>
      </c>
      <c r="P2773" s="2" t="str">
        <f t="shared" si="19"/>
        <v>nuclear_/_radioactive_waste</v>
      </c>
      <c r="Q2773" s="2" t="str">
        <f t="shared" si="16"/>
        <v>Bill Title: SAFETY-TECH, Bill Description: Amends the Illinois Low-Level Radioactive Waste Management Act. Makes a technical change in a Section concerning the short title.. </v>
      </c>
    </row>
    <row r="2774" ht="15.75" customHeight="1">
      <c r="A2774" s="2" t="s">
        <v>7769</v>
      </c>
      <c r="B2774" s="2" t="s">
        <v>6466</v>
      </c>
      <c r="C2774" s="2" t="s">
        <v>6467</v>
      </c>
      <c r="D2774" s="2" t="s">
        <v>6468</v>
      </c>
      <c r="E2774" s="2" t="s">
        <v>6469</v>
      </c>
      <c r="F2774" s="2" t="s">
        <v>7770</v>
      </c>
      <c r="G2774" s="2" t="s">
        <v>407</v>
      </c>
      <c r="I2774" s="2">
        <v>53.0</v>
      </c>
      <c r="J2774" s="2" t="s">
        <v>6471</v>
      </c>
      <c r="K2774" s="2" t="s">
        <v>7771</v>
      </c>
      <c r="M2774" s="2" t="s">
        <v>7772</v>
      </c>
      <c r="N2774" s="2" t="s">
        <v>7773</v>
      </c>
      <c r="O2774" s="2" t="s">
        <v>143</v>
      </c>
      <c r="P2774" s="2" t="str">
        <f t="shared" si="19"/>
        <v>energy_efficiency</v>
      </c>
      <c r="Q2774" s="2" t="str">
        <f t="shared" si="16"/>
        <v>Bill Title: BUILD ILLINOIS HOMES CREDIT, Bill Description: Creates the Build Illinois Homes Tax Credit Act. Provides that owners of qualified low-income housing developments are eligible for credits against (i) State income taxes and (ii) any privilege tax or retaliatory tax, penalty, fee, charge, or payment imposed under the Illinois Insurance Code. Amends the Illinois Housing Development Act. Provides that the Illinois Housing Development Authority shall develop a form and include it with certain financing agreements. Amends the Retailers' Occupation Tax Act. Creates an exemption for building materials to be incorporated into an 100% affordable housing project by rehabilitation or new construction. Amends the Property Tax Code. Provides for a reduction in assessed value for affordable rental housing construction or rehabilitation. Amends the Affordable Housing Planning and Appeal Act. Provides that an affordable housing plan, or any revision thereof, shall not be adopted by a non-exempt local government until notice and opportunity for public hearing have first been afforded. Makes other changes. Effective immediately.. </v>
      </c>
    </row>
    <row r="2775" ht="15.75" customHeight="1">
      <c r="A2775" s="2" t="s">
        <v>7769</v>
      </c>
      <c r="B2775" s="2" t="s">
        <v>6466</v>
      </c>
      <c r="C2775" s="2" t="s">
        <v>6467</v>
      </c>
      <c r="D2775" s="2" t="s">
        <v>6468</v>
      </c>
      <c r="E2775" s="2" t="s">
        <v>6469</v>
      </c>
      <c r="F2775" s="2" t="s">
        <v>7774</v>
      </c>
      <c r="G2775" s="2" t="s">
        <v>407</v>
      </c>
      <c r="I2775" s="2">
        <v>43.0</v>
      </c>
      <c r="J2775" s="2" t="s">
        <v>6471</v>
      </c>
      <c r="K2775" s="2" t="s">
        <v>7771</v>
      </c>
      <c r="M2775" s="2" t="s">
        <v>7775</v>
      </c>
      <c r="N2775" s="2" t="s">
        <v>7776</v>
      </c>
      <c r="O2775" s="2" t="s">
        <v>143</v>
      </c>
      <c r="P2775" s="2" t="str">
        <f t="shared" si="19"/>
        <v>energy_efficiency</v>
      </c>
      <c r="Q2775" s="2" t="str">
        <f t="shared" si="16"/>
        <v>Bill Title: PROP TX-RENTAL HOUSING, Bill Description: Amends the Property Tax Code. Provides for a reduction in the assessed value of newly-constructed or rehabilitated rental property if the owner of the residential real property commits that, for a period of 10 years, at least 15% of the multifamily building's units will have rents that are at or below maximum rents and are occupied by households with household incomes at or below maximum income limits. Provides that the chief county assessment officer of a county with 3,000,000 or more inhabitants shall establish such a program. Sets forth application requirements and the amount of the reduction. Effective immediately.. </v>
      </c>
    </row>
    <row r="2776" ht="15.75" customHeight="1">
      <c r="A2776" s="2" t="s">
        <v>7769</v>
      </c>
      <c r="B2776" s="2" t="s">
        <v>6466</v>
      </c>
      <c r="C2776" s="2" t="s">
        <v>6467</v>
      </c>
      <c r="D2776" s="2" t="s">
        <v>6468</v>
      </c>
      <c r="E2776" s="2" t="s">
        <v>6469</v>
      </c>
      <c r="F2776" s="2" t="s">
        <v>7777</v>
      </c>
      <c r="G2776" s="2" t="s">
        <v>407</v>
      </c>
      <c r="I2776" s="2">
        <v>37.0</v>
      </c>
      <c r="J2776" s="2" t="s">
        <v>6471</v>
      </c>
      <c r="K2776" s="2" t="s">
        <v>7771</v>
      </c>
      <c r="M2776" s="2" t="s">
        <v>7778</v>
      </c>
      <c r="N2776" s="2" t="s">
        <v>7779</v>
      </c>
      <c r="O2776" s="2" t="s">
        <v>143</v>
      </c>
      <c r="P2776" s="2" t="str">
        <f t="shared" si="19"/>
        <v>energy_efficiency</v>
      </c>
      <c r="Q2776" s="2" t="str">
        <f t="shared" si="16"/>
        <v>Bill Title: REVENUE-AFFORDABLE HOUSING, Bill Description: Reinserts the provisions of the introduced bill with various technical, grammatical, and formatting corrections. Provides that the reduced valuation applies through December 31, 2031 (in the introduced bill, December 31, 2030). Provides that the special assessment program applies in counties with 3,000,000 or more inhabitants. Effective immediately.. </v>
      </c>
    </row>
    <row r="2777" ht="15.75" customHeight="1">
      <c r="A2777" s="2" t="s">
        <v>7769</v>
      </c>
      <c r="B2777" s="2" t="s">
        <v>6466</v>
      </c>
      <c r="C2777" s="2" t="s">
        <v>6467</v>
      </c>
      <c r="D2777" s="2" t="s">
        <v>6468</v>
      </c>
      <c r="E2777" s="2" t="s">
        <v>6469</v>
      </c>
      <c r="F2777" s="2" t="s">
        <v>7780</v>
      </c>
      <c r="G2777" s="2" t="s">
        <v>407</v>
      </c>
      <c r="I2777" s="2">
        <v>16.0</v>
      </c>
      <c r="J2777" s="2" t="s">
        <v>6471</v>
      </c>
      <c r="K2777" s="2" t="s">
        <v>7771</v>
      </c>
      <c r="M2777" s="2" t="s">
        <v>7781</v>
      </c>
      <c r="N2777" s="2" t="s">
        <v>7782</v>
      </c>
      <c r="O2777" s="2" t="s">
        <v>7783</v>
      </c>
      <c r="P2777" s="2" t="str">
        <f t="shared" si="19"/>
        <v>energy_efficiency; energy_security_and_critical_infrastructure; financing_energy_efficiency_and_renewable_energy; renewable_energy; ncsl_database__ethics_and_lobbying_legislation_database_2009_to_p__ncsl_topic__conflict_of_interest; ncsl_database__ethics_and_lobbying_legislation_database_2009_to_p__ncsl_topic__dual_employment</v>
      </c>
      <c r="Q2777" s="2" t="str">
        <f t="shared" si="16"/>
        <v>Bill Title: PUBLIC OFFICERS-HIRING SELF, Bill Description: Reinserts the provisions of Senate Amendment No. 2, as amended by Senate Amendment No. 3, with the following changes: Removes cost of collecting assessments from costs allowed to be included in the amount of financing or refinancing. Modifies the definitions of "assessment", "property", "record owner", and "resiliency improvement". Modifies the requirements of the program report. Changes requirements of property that may be subject to an assessment contract. Removes provisions allowing a county collector to charge flat fees relating to collection of assessments. Removes language providing that a record owner waives objects to assessments related to assessment contracts when entering into the assessment contract. Makes grammatical changes. Makes other changes. Effective immediately.. </v>
      </c>
    </row>
    <row r="2778" ht="15.75" customHeight="1">
      <c r="A2778" s="2" t="s">
        <v>7769</v>
      </c>
      <c r="B2778" s="2" t="s">
        <v>6466</v>
      </c>
      <c r="C2778" s="2" t="s">
        <v>6467</v>
      </c>
      <c r="D2778" s="2" t="s">
        <v>6468</v>
      </c>
      <c r="E2778" s="2" t="s">
        <v>6469</v>
      </c>
      <c r="F2778" s="2" t="s">
        <v>7784</v>
      </c>
      <c r="G2778" s="2" t="s">
        <v>407</v>
      </c>
      <c r="I2778" s="2">
        <v>13.0</v>
      </c>
      <c r="J2778" s="2" t="s">
        <v>6471</v>
      </c>
      <c r="K2778" s="2" t="s">
        <v>7771</v>
      </c>
      <c r="M2778" s="2" t="s">
        <v>7785</v>
      </c>
      <c r="N2778" s="2" t="s">
        <v>6849</v>
      </c>
      <c r="O2778" s="2" t="s">
        <v>214</v>
      </c>
      <c r="P2778" s="2" t="str">
        <f t="shared" si="19"/>
        <v>energy_efficiency; financing_energy_efficiency_and_renewable_energy</v>
      </c>
      <c r="Q2778" s="2" t="str">
        <f t="shared" si="16"/>
        <v>Bill Title: PUB UTIL-FINANCING PROGRAM, Bill Description: Amends the Public Utilities Act. Makes a technical change in the short title Section.. </v>
      </c>
      <c r="S2778" s="2" t="s">
        <v>145</v>
      </c>
    </row>
    <row r="2779" ht="15.75" customHeight="1">
      <c r="A2779" s="2" t="s">
        <v>7769</v>
      </c>
      <c r="B2779" s="2" t="s">
        <v>6466</v>
      </c>
      <c r="C2779" s="2" t="s">
        <v>6467</v>
      </c>
      <c r="D2779" s="2" t="s">
        <v>6468</v>
      </c>
      <c r="E2779" s="2" t="s">
        <v>6469</v>
      </c>
      <c r="F2779" s="2" t="s">
        <v>7786</v>
      </c>
      <c r="G2779" s="2" t="s">
        <v>407</v>
      </c>
      <c r="I2779" s="2">
        <v>11.0</v>
      </c>
      <c r="J2779" s="2" t="s">
        <v>6471</v>
      </c>
      <c r="K2779" s="2" t="s">
        <v>7771</v>
      </c>
      <c r="M2779" s="2" t="s">
        <v>7781</v>
      </c>
      <c r="N2779" s="2" t="s">
        <v>7782</v>
      </c>
      <c r="O2779" s="2" t="s">
        <v>7783</v>
      </c>
      <c r="P2779" s="2" t="str">
        <f t="shared" si="19"/>
        <v>energy_efficiency; energy_security_and_critical_infrastructure; financing_energy_efficiency_and_renewable_energy; renewable_energy; ncsl_database__ethics_and_lobbying_legislation_database_2009_to_p__ncsl_topic__conflict_of_interest; ncsl_database__ethics_and_lobbying_legislation_database_2009_to_p__ncsl_topic__dual_employment</v>
      </c>
      <c r="Q2779" s="2" t="str">
        <f t="shared" si="16"/>
        <v>Bill Title: PUBLIC OFFICERS-HIRING SELF, Bill Description: Reinserts the provisions of Senate Amendment No. 2, as amended by Senate Amendment No. 3, with the following changes: Removes cost of collecting assessments from costs allowed to be included in the amount of financing or refinancing. Modifies the definitions of "assessment", "property", "record owner", and "resiliency improvement". Modifies the requirements of the program report. Changes requirements of property that may be subject to an assessment contract. Removes provisions allowing a county collector to charge flat fees relating to collection of assessments. Removes language providing that a record owner waives objects to assessments related to assessment contracts when entering into the assessment contract. Makes grammatical changes. Makes other changes. Effective immediately.. </v>
      </c>
    </row>
    <row r="2780" ht="15.75" customHeight="1">
      <c r="A2780" s="2" t="s">
        <v>7769</v>
      </c>
      <c r="B2780" s="2" t="s">
        <v>6466</v>
      </c>
      <c r="C2780" s="2" t="s">
        <v>6467</v>
      </c>
      <c r="D2780" s="2" t="s">
        <v>6468</v>
      </c>
      <c r="E2780" s="2" t="s">
        <v>6469</v>
      </c>
      <c r="F2780" s="2" t="s">
        <v>7787</v>
      </c>
      <c r="G2780" s="2" t="s">
        <v>407</v>
      </c>
      <c r="I2780" s="2">
        <v>10.0</v>
      </c>
      <c r="J2780" s="2" t="s">
        <v>6471</v>
      </c>
      <c r="K2780" s="2" t="s">
        <v>7771</v>
      </c>
      <c r="M2780" s="2" t="s">
        <v>7381</v>
      </c>
      <c r="N2780" s="2" t="s">
        <v>7382</v>
      </c>
      <c r="O2780" s="2" t="s">
        <v>208</v>
      </c>
      <c r="P2780" s="2" t="str">
        <f t="shared" si="19"/>
        <v>energy_efficiency; financing_energy_efficiency_and_renewable_energy; renewable_energy</v>
      </c>
      <c r="Q2780" s="2" t="str">
        <f t="shared" si="16"/>
        <v>Bill Title: PROPERTY-CLEAN ENERGY, Bill Description: Creates the Property Assessed Clean Energy Act. Provides that a local unit of government may establish a property assessed clean energy program. Provides that, to finance or refinance one or more energy projects on the property covered by the program, a local unit of government may impose an assessment pursuant to the terms of an assessment contract with the record owner of the property to be assessed. Provides that a local unit of government may issue bonds to finance energy projects under a property assessed clean energy program. Contains other provisions. Effective immediately.. </v>
      </c>
      <c r="S2780" s="2" t="s">
        <v>145</v>
      </c>
    </row>
    <row r="2781" ht="15.75" customHeight="1">
      <c r="A2781" s="2" t="s">
        <v>7769</v>
      </c>
      <c r="B2781" s="2" t="s">
        <v>6466</v>
      </c>
      <c r="C2781" s="2" t="s">
        <v>6467</v>
      </c>
      <c r="D2781" s="2" t="s">
        <v>6468</v>
      </c>
      <c r="E2781" s="2" t="s">
        <v>6469</v>
      </c>
      <c r="F2781" s="2" t="s">
        <v>7788</v>
      </c>
      <c r="G2781" s="2" t="s">
        <v>407</v>
      </c>
      <c r="I2781" s="2">
        <v>10.0</v>
      </c>
      <c r="J2781" s="2" t="s">
        <v>6471</v>
      </c>
      <c r="K2781" s="2" t="s">
        <v>7771</v>
      </c>
      <c r="M2781" s="2" t="s">
        <v>7785</v>
      </c>
      <c r="N2781" s="2" t="s">
        <v>6849</v>
      </c>
      <c r="O2781" s="2" t="s">
        <v>214</v>
      </c>
      <c r="P2781" s="2" t="str">
        <f t="shared" si="19"/>
        <v>energy_efficiency; financing_energy_efficiency_and_renewable_energy</v>
      </c>
      <c r="Q2781" s="2" t="str">
        <f t="shared" si="16"/>
        <v>Bill Title: PUB UTIL-FINANCING PROGRAM, Bill Description: Amends the Public Utilities Act. Makes a technical change in the short title Section.. </v>
      </c>
      <c r="S2781" s="2" t="s">
        <v>145</v>
      </c>
    </row>
    <row r="2782" ht="15.75" customHeight="1">
      <c r="A2782" s="2" t="s">
        <v>7769</v>
      </c>
      <c r="B2782" s="2" t="s">
        <v>6466</v>
      </c>
      <c r="C2782" s="2" t="s">
        <v>6467</v>
      </c>
      <c r="D2782" s="2" t="s">
        <v>6468</v>
      </c>
      <c r="E2782" s="2" t="s">
        <v>6469</v>
      </c>
      <c r="F2782" s="2" t="s">
        <v>7789</v>
      </c>
      <c r="G2782" s="2" t="s">
        <v>407</v>
      </c>
      <c r="I2782" s="2">
        <v>9.0</v>
      </c>
      <c r="J2782" s="2" t="s">
        <v>6471</v>
      </c>
      <c r="K2782" s="2" t="s">
        <v>7771</v>
      </c>
      <c r="M2782" s="2" t="s">
        <v>7785</v>
      </c>
      <c r="N2782" s="2" t="s">
        <v>6849</v>
      </c>
      <c r="O2782" s="2" t="s">
        <v>214</v>
      </c>
      <c r="P2782" s="2" t="str">
        <f t="shared" si="19"/>
        <v>energy_efficiency; financing_energy_efficiency_and_renewable_energy</v>
      </c>
      <c r="Q2782" s="2" t="str">
        <f t="shared" si="16"/>
        <v>Bill Title: PUB UTIL-FINANCING PROGRAM, Bill Description: Amends the Public Utilities Act. Makes a technical change in the short title Section.. </v>
      </c>
      <c r="S2782" s="2" t="s">
        <v>145</v>
      </c>
    </row>
    <row r="2783" ht="15.75" customHeight="1">
      <c r="A2783" s="2" t="s">
        <v>7769</v>
      </c>
      <c r="B2783" s="2" t="s">
        <v>6466</v>
      </c>
      <c r="C2783" s="2" t="s">
        <v>6467</v>
      </c>
      <c r="D2783" s="2" t="s">
        <v>6468</v>
      </c>
      <c r="E2783" s="2" t="s">
        <v>6469</v>
      </c>
      <c r="F2783" s="2" t="s">
        <v>7790</v>
      </c>
      <c r="G2783" s="2" t="s">
        <v>407</v>
      </c>
      <c r="I2783" s="2">
        <v>8.0</v>
      </c>
      <c r="J2783" s="2" t="s">
        <v>6471</v>
      </c>
      <c r="K2783" s="2" t="s">
        <v>7771</v>
      </c>
      <c r="M2783" s="2" t="s">
        <v>7781</v>
      </c>
      <c r="N2783" s="2" t="s">
        <v>7782</v>
      </c>
      <c r="O2783" s="2" t="s">
        <v>7783</v>
      </c>
      <c r="P2783" s="2" t="str">
        <f t="shared" si="19"/>
        <v>energy_efficiency; energy_security_and_critical_infrastructure; financing_energy_efficiency_and_renewable_energy; renewable_energy; ncsl_database__ethics_and_lobbying_legislation_database_2009_to_p__ncsl_topic__conflict_of_interest; ncsl_database__ethics_and_lobbying_legislation_database_2009_to_p__ncsl_topic__dual_employment</v>
      </c>
      <c r="Q2783" s="2" t="str">
        <f t="shared" si="16"/>
        <v>Bill Title: PUBLIC OFFICERS-HIRING SELF, Bill Description: Reinserts the provisions of Senate Amendment No. 2, as amended by Senate Amendment No. 3, with the following changes: Removes cost of collecting assessments from costs allowed to be included in the amount of financing or refinancing. Modifies the definitions of "assessment", "property", "record owner", and "resiliency improvement". Modifies the requirements of the program report. Changes requirements of property that may be subject to an assessment contract. Removes provisions allowing a county collector to charge flat fees relating to collection of assessments. Removes language providing that a record owner waives objects to assessments related to assessment contracts when entering into the assessment contract. Makes grammatical changes. Makes other changes. Effective immediately.. </v>
      </c>
    </row>
    <row r="2784" ht="15.75" customHeight="1">
      <c r="A2784" s="2" t="s">
        <v>7769</v>
      </c>
      <c r="B2784" s="2" t="s">
        <v>6466</v>
      </c>
      <c r="C2784" s="2" t="s">
        <v>6467</v>
      </c>
      <c r="D2784" s="2" t="s">
        <v>6468</v>
      </c>
      <c r="E2784" s="2" t="s">
        <v>6469</v>
      </c>
      <c r="F2784" s="2" t="s">
        <v>7791</v>
      </c>
      <c r="G2784" s="2" t="s">
        <v>407</v>
      </c>
      <c r="I2784" s="2">
        <v>8.0</v>
      </c>
      <c r="J2784" s="2" t="s">
        <v>6471</v>
      </c>
      <c r="K2784" s="2" t="s">
        <v>7771</v>
      </c>
      <c r="M2784" s="2" t="s">
        <v>7785</v>
      </c>
      <c r="N2784" s="2" t="s">
        <v>6849</v>
      </c>
      <c r="O2784" s="2" t="s">
        <v>214</v>
      </c>
      <c r="P2784" s="2" t="str">
        <f t="shared" si="19"/>
        <v>energy_efficiency; financing_energy_efficiency_and_renewable_energy</v>
      </c>
      <c r="Q2784" s="2" t="str">
        <f t="shared" si="16"/>
        <v>Bill Title: PUB UTIL-FINANCING PROGRAM, Bill Description: Amends the Public Utilities Act. Makes a technical change in the short title Section.. </v>
      </c>
      <c r="S2784" s="2" t="s">
        <v>145</v>
      </c>
    </row>
    <row r="2785" ht="15.75" customHeight="1">
      <c r="A2785" s="2" t="s">
        <v>7769</v>
      </c>
      <c r="B2785" s="2" t="s">
        <v>6466</v>
      </c>
      <c r="C2785" s="2" t="s">
        <v>6467</v>
      </c>
      <c r="D2785" s="2" t="s">
        <v>6468</v>
      </c>
      <c r="E2785" s="2" t="s">
        <v>6469</v>
      </c>
      <c r="F2785" s="2" t="s">
        <v>7792</v>
      </c>
      <c r="G2785" s="2" t="s">
        <v>407</v>
      </c>
      <c r="I2785" s="2">
        <v>8.0</v>
      </c>
      <c r="J2785" s="2" t="s">
        <v>6471</v>
      </c>
      <c r="K2785" s="2" t="s">
        <v>7771</v>
      </c>
      <c r="M2785" s="2" t="s">
        <v>7793</v>
      </c>
      <c r="N2785" s="2" t="s">
        <v>7794</v>
      </c>
      <c r="O2785" s="2" t="s">
        <v>2009</v>
      </c>
      <c r="P2785" s="2" t="str">
        <f t="shared" si="19"/>
        <v>financing_energy_efficiency_and_renewable_energy</v>
      </c>
      <c r="Q2785" s="2" t="str">
        <f t="shared" si="16"/>
        <v>Bill Title: PROP TX-REDUCED ASSESSED VALUE, Bill Description: Amends the Property Tax Code. Provides that to receive a reduction in assessed value, an owner, for the purpose of the initial application and only until the building is put in service, may provide proof of either a deed restriction or participation in a government program that includes legally enforceable affordability requirements comparable to the requirements of this Code and the chief county assessment officer shall furnish a letter of intent to the applicant indicating that a preliminary assessment of the new construction or qualifying rehabilitation indicates that it will meet all eligibility requirements. Modifies "assessed value for the residential real property in the base year" to mean the assessed value used to calculate the tax bill, as certified by the Board of Review, for the tax year immediately prior to the tax year in which the building permit is issued; for property assessed as other than residential property, the "assessed value for the residential real property in the base year" means the assessed value that would have been obtained had the property been classified as residential as derived from the Board of Review's certified market value (currently, the value in effect at the end of the taxable year prior to the latter of: (1) the date of initial application; or (2) the date on which 20% of the total number of units in the property are occupied by eligible tenants paying eligible rent). Modifies "maximum income limits" to include when a property may be deemed to have satisfied the maximum income limits with a weighted average if municipal, state, or federal laws, ordinances, rules or regulations requires the use of a weighted average of no more than 60% of area median income for that property. Modifies "maximum rent" to include that a property may be deemed to have satisfied the maximum rent with a weighted average if municipal, state, or federal laws, ordinances, rules or regulations requires the use of a weighted average of no more than 60% of area median income for that property.. </v>
      </c>
    </row>
    <row r="2786" ht="15.75" customHeight="1">
      <c r="A2786" s="2" t="s">
        <v>7769</v>
      </c>
      <c r="B2786" s="2" t="s">
        <v>6466</v>
      </c>
      <c r="C2786" s="2" t="s">
        <v>6467</v>
      </c>
      <c r="D2786" s="2" t="s">
        <v>6468</v>
      </c>
      <c r="E2786" s="2" t="s">
        <v>6469</v>
      </c>
      <c r="F2786" s="2" t="s">
        <v>7795</v>
      </c>
      <c r="G2786" s="2" t="s">
        <v>407</v>
      </c>
      <c r="I2786" s="2">
        <v>7.0</v>
      </c>
      <c r="J2786" s="2" t="s">
        <v>6471</v>
      </c>
      <c r="K2786" s="2" t="s">
        <v>7771</v>
      </c>
      <c r="M2786" s="2" t="s">
        <v>7040</v>
      </c>
      <c r="N2786" s="2" t="s">
        <v>7041</v>
      </c>
      <c r="O2786" s="2" t="s">
        <v>7042</v>
      </c>
      <c r="P2786" s="2" t="str">
        <f t="shared" si="19"/>
        <v>ncsl_database__state_9_1_1_legislation_tracking_database__ncsl_topic__9_1_1_fee,_service_fee_or_surcharge; ncsl_database__state_9_1_1_legislation_tracking_database__ncsl_topic__9_1_1_funding_and_appropriations; ncsl_database__state_9_1_1_legislation_tracking_database__ncsl_topic__next_generation/advanced_9_1_1</v>
      </c>
      <c r="Q2786" s="2" t="str">
        <f t="shared" si="16"/>
        <v>Bill Title: COAL MINING-SELF RESCUERS, Bill Description: Amends the Coal Mining Act. Provides that a mine operator must provide the number of self-contained self-rescuer devices as required by the mine's approved Mine Safety and Health Administration Emergency Response Plan. Removes language concerning plan requirements submitted for approval to the Mining Board. Provides that rescue chambers must be provided and located within 1,000 (rather than 3,000) feet from the nearest working face of each working section of a mine. Provides that outby rescue chambers must be provided at distances and locations approved in the mine's approved Mine Safety and Health Administration Emergency Response Plan. Makes other changes. Effective immediately.. </v>
      </c>
      <c r="S2786" s="2" t="s">
        <v>25</v>
      </c>
    </row>
    <row r="2787" ht="15.75" customHeight="1">
      <c r="A2787" s="2" t="s">
        <v>7769</v>
      </c>
      <c r="B2787" s="2" t="s">
        <v>6466</v>
      </c>
      <c r="C2787" s="2" t="s">
        <v>6467</v>
      </c>
      <c r="D2787" s="2" t="s">
        <v>6468</v>
      </c>
      <c r="E2787" s="2" t="s">
        <v>6469</v>
      </c>
      <c r="F2787" s="2" t="s">
        <v>7796</v>
      </c>
      <c r="G2787" s="2" t="s">
        <v>407</v>
      </c>
      <c r="I2787" s="2">
        <v>7.0</v>
      </c>
      <c r="J2787" s="2" t="s">
        <v>6471</v>
      </c>
      <c r="K2787" s="2" t="s">
        <v>7771</v>
      </c>
      <c r="M2787" s="2" t="s">
        <v>7553</v>
      </c>
      <c r="N2787" s="2" t="s">
        <v>7554</v>
      </c>
      <c r="O2787" s="2" t="s">
        <v>128</v>
      </c>
      <c r="P2787" s="2" t="str">
        <f t="shared" si="19"/>
        <v>renewable_energy; renewable_energy_wind</v>
      </c>
      <c r="Q2787" s="2" t="str">
        <f t="shared" si="16"/>
        <v>Bill Title: LOCAL WIND ENERGY REGULATION, Bill Description: Amends the Counties Code. In provisions concerning winds farms and electric-generating wind devices, makes the provisions applicable even if a county has or has not formed a zoning commission and adopted formal zoning. Clarifies that only a county may establish standards for wind farms, electric-generating wind devices, and commercial wind energy facilities in unincorporated areas of the county outside of the zoning jurisdiction of a municipality and the 1.5 mile radius surrounding the zoning jurisdiction of a municipality. Effective immediately.. </v>
      </c>
      <c r="S2787" s="2" t="s">
        <v>31</v>
      </c>
    </row>
    <row r="2788" ht="15.75" customHeight="1">
      <c r="A2788" s="2" t="s">
        <v>7769</v>
      </c>
      <c r="B2788" s="2" t="s">
        <v>6466</v>
      </c>
      <c r="C2788" s="2" t="s">
        <v>6467</v>
      </c>
      <c r="D2788" s="2" t="s">
        <v>6468</v>
      </c>
      <c r="E2788" s="2" t="s">
        <v>6469</v>
      </c>
      <c r="F2788" s="2" t="s">
        <v>7797</v>
      </c>
      <c r="G2788" s="2" t="s">
        <v>407</v>
      </c>
      <c r="I2788" s="2">
        <v>7.0</v>
      </c>
      <c r="J2788" s="2" t="s">
        <v>6471</v>
      </c>
      <c r="K2788" s="2" t="s">
        <v>7771</v>
      </c>
      <c r="M2788" s="2" t="s">
        <v>7540</v>
      </c>
      <c r="N2788" s="2" t="s">
        <v>7541</v>
      </c>
      <c r="P2788" s="2" t="str">
        <f t="shared" si="19"/>
        <v/>
      </c>
      <c r="Q2788" s="2" t="str">
        <f t="shared" si="16"/>
        <v>Bill Title: LOCAL GOVT-DISCONTINUANCE, Bill Description: Amends the following Acts and Codes to provide that, upon a majority vote of the boards of the entities created under the following Acts and Codes in favor of the proposition to annex or consolidate, then that entity shall cease: Property Tax Code, Counties Code, Cemetery Maintenance District Act, Civic Center Code, Conservation District Act, Downstate Forest Preserve District Act, Public Health District Act, Tuberculosis Sanitarium District Act, Museum District Act, Illinois International Port District Act, River Conservancy Districts Act, Solid Waste Disposal District Act, Street Light District Act, Surface Water Protection District Act, Water Service District Act, Water Authorities Act, Water Commission Act of 1985, and the Illinois Highway Code. Provides that on the effective date of the annexation or consolidation, all of the rights, powers, duties, assets, liabilities, indebtedness, obligations, bonding authority, taxing authority, and responsibilities of the entity shall vest in and be assumed by the governmental unit assuming the former entity's functions. Effective immediately.. </v>
      </c>
    </row>
    <row r="2789" ht="15.75" customHeight="1">
      <c r="A2789" s="2" t="s">
        <v>7769</v>
      </c>
      <c r="B2789" s="2" t="s">
        <v>6466</v>
      </c>
      <c r="C2789" s="2" t="s">
        <v>6467</v>
      </c>
      <c r="D2789" s="2" t="s">
        <v>6468</v>
      </c>
      <c r="E2789" s="2" t="s">
        <v>6469</v>
      </c>
      <c r="F2789" s="2" t="s">
        <v>7798</v>
      </c>
      <c r="G2789" s="2" t="s">
        <v>407</v>
      </c>
      <c r="I2789" s="2">
        <v>6.0</v>
      </c>
      <c r="J2789" s="2" t="s">
        <v>6471</v>
      </c>
      <c r="K2789" s="2" t="s">
        <v>7771</v>
      </c>
      <c r="M2789" s="2" t="s">
        <v>6740</v>
      </c>
      <c r="N2789" s="2" t="s">
        <v>6741</v>
      </c>
      <c r="O2789" s="2" t="s">
        <v>208</v>
      </c>
      <c r="P2789" s="2" t="str">
        <f t="shared" si="19"/>
        <v>energy_efficiency; financing_energy_efficiency_and_renewable_energy; renewable_energy</v>
      </c>
      <c r="Q2789" s="2" t="str">
        <f t="shared" si="16"/>
        <v>Bill Title: SPECIAL SERVICE AREA TAX LAW, Bill Description: Amends the Special Service Area Tax Law in the Property Tax Code. Provides that the corporate authorities of a county or a municipality may establish a green special service area. Provides that those green special service areas shall include only property for which each owner of record has executed a contract or agreement with the county or municipality consenting to the inclusion of the property within the green special service area. Provides that counties and municipalities may levy property taxes in connection with green special service areas. Provides that counties and municipalities may issue bonds in connection with green special service areas and may sell, assign, or pledge those bonds to the Illinois Finance Authority. Amends the Counties Code and the Illinois Municipal Code to provide that each county or municipality shall have the power and authority to engage in specified activities that relate to green special service areas. Amends the Illinois Finance Authority Act. Provides that the Illinois Finance Authority has the power to purchase special service area bonds and to accept assignments or pledges, or both, of special service area bonds or agreements relating to green special service area projects. Effective immediately.. </v>
      </c>
      <c r="S2789" s="2" t="s">
        <v>145</v>
      </c>
    </row>
    <row r="2790" ht="15.75" customHeight="1">
      <c r="A2790" s="2" t="s">
        <v>7769</v>
      </c>
      <c r="B2790" s="2" t="s">
        <v>6466</v>
      </c>
      <c r="C2790" s="2" t="s">
        <v>6467</v>
      </c>
      <c r="D2790" s="2" t="s">
        <v>6468</v>
      </c>
      <c r="E2790" s="2" t="s">
        <v>6469</v>
      </c>
      <c r="F2790" s="2" t="s">
        <v>7799</v>
      </c>
      <c r="G2790" s="2" t="s">
        <v>407</v>
      </c>
      <c r="I2790" s="2">
        <v>6.0</v>
      </c>
      <c r="J2790" s="2" t="s">
        <v>6471</v>
      </c>
      <c r="K2790" s="2" t="s">
        <v>7771</v>
      </c>
      <c r="M2790" s="2" t="s">
        <v>7800</v>
      </c>
      <c r="N2790" s="2" t="s">
        <v>7801</v>
      </c>
      <c r="O2790" s="2" t="s">
        <v>7802</v>
      </c>
      <c r="P2790" s="2" t="str">
        <f t="shared" si="19"/>
        <v>energy_efficiency; energy_security_and_critical_infrastructure; renewable_energy</v>
      </c>
      <c r="Q2790" s="2" t="str">
        <f t="shared" si="16"/>
        <v>Bill Title: PROCUREMENT-UNIVERSITIES, Bill Description: Amends the Illinois Procurement Code. Provides that an Article concerning leases for real property or capital improvements does not apply to leases that are entered into by the governing board of the University of Illinois, Southern Illinois University, Illinois State University, Eastern Illinois University, Northern Illinois University, Western Illinois University, Chicago State University, Governors State University, or Northeastern Illinois University in connection with a transaction for the financing of buildings, structures, or facilities which, as determined by the governing board of that university, are required by, or necessary for the use or benefit of, the university, through the issuance of bonds by the Illinois Finance Authority. Effective immediately.. </v>
      </c>
      <c r="S2790" s="2" t="s">
        <v>145</v>
      </c>
    </row>
    <row r="2791" ht="15.75" customHeight="1">
      <c r="A2791" s="2" t="s">
        <v>7769</v>
      </c>
      <c r="B2791" s="2" t="s">
        <v>6466</v>
      </c>
      <c r="C2791" s="2" t="s">
        <v>6467</v>
      </c>
      <c r="D2791" s="2" t="s">
        <v>6468</v>
      </c>
      <c r="E2791" s="2" t="s">
        <v>6469</v>
      </c>
      <c r="F2791" s="2" t="s">
        <v>7803</v>
      </c>
      <c r="G2791" s="2" t="s">
        <v>407</v>
      </c>
      <c r="I2791" s="2">
        <v>6.0</v>
      </c>
      <c r="J2791" s="2" t="s">
        <v>6471</v>
      </c>
      <c r="K2791" s="2" t="s">
        <v>7771</v>
      </c>
      <c r="M2791" s="2" t="s">
        <v>7804</v>
      </c>
      <c r="N2791" s="2" t="s">
        <v>7805</v>
      </c>
      <c r="O2791" s="2" t="s">
        <v>214</v>
      </c>
      <c r="P2791" s="2" t="str">
        <f t="shared" si="19"/>
        <v>energy_efficiency; financing_energy_efficiency_and_renewable_energy</v>
      </c>
      <c r="Q2791" s="2" t="str">
        <f t="shared" si="16"/>
        <v>Bill Title: PROP TAX-AFFORDABLE HOUSING, Bill Description: Amends the Property Tax Code. In provisions concerning a reduction in assessed value for affordable rental housing construction or rehabilitation, provides that, for the purpose of an initial application and only until the building is put in service, an owner may provide proof of either a deed restriction or participation in a government program that includes legally enforceable affordability requirements comparable to the requirements set forth in those provisions, and the chief county assessment officer shall furnish a letter of intent to the applicant. Makes changes to the definition of "assessed value for the residential real property in the base year". Effective immediately.. </v>
      </c>
    </row>
    <row r="2792" ht="15.75" customHeight="1">
      <c r="A2792" s="2" t="s">
        <v>7769</v>
      </c>
      <c r="B2792" s="2" t="s">
        <v>6466</v>
      </c>
      <c r="C2792" s="2" t="s">
        <v>6467</v>
      </c>
      <c r="D2792" s="2" t="s">
        <v>6468</v>
      </c>
      <c r="E2792" s="2" t="s">
        <v>6469</v>
      </c>
      <c r="F2792" s="2" t="s">
        <v>7806</v>
      </c>
      <c r="G2792" s="2" t="s">
        <v>407</v>
      </c>
      <c r="I2792" s="2">
        <v>5.0</v>
      </c>
      <c r="J2792" s="2" t="s">
        <v>6471</v>
      </c>
      <c r="K2792" s="2" t="s">
        <v>7771</v>
      </c>
      <c r="M2792" s="2" t="s">
        <v>7381</v>
      </c>
      <c r="N2792" s="2" t="s">
        <v>7382</v>
      </c>
      <c r="O2792" s="2" t="s">
        <v>208</v>
      </c>
      <c r="P2792" s="2" t="str">
        <f t="shared" si="19"/>
        <v>energy_efficiency; financing_energy_efficiency_and_renewable_energy; renewable_energy</v>
      </c>
      <c r="Q2792" s="2" t="str">
        <f t="shared" si="16"/>
        <v>Bill Title: PROPERTY-CLEAN ENERGY, Bill Description: Creates the Property Assessed Clean Energy Act. Provides that a local unit of government may establish a property assessed clean energy program. Provides that, to finance or refinance one or more energy projects on the property covered by the program, a local unit of government may impose an assessment pursuant to the terms of an assessment contract with the record owner of the property to be assessed. Provides that a local unit of government may issue bonds to finance energy projects under a property assessed clean energy program. Contains other provisions. Effective immediately.. </v>
      </c>
      <c r="S2792" s="2" t="s">
        <v>145</v>
      </c>
    </row>
    <row r="2793" ht="15.75" customHeight="1">
      <c r="A2793" s="2" t="s">
        <v>7769</v>
      </c>
      <c r="B2793" s="2" t="s">
        <v>6466</v>
      </c>
      <c r="C2793" s="2" t="s">
        <v>6467</v>
      </c>
      <c r="D2793" s="2" t="s">
        <v>6468</v>
      </c>
      <c r="E2793" s="2" t="s">
        <v>6469</v>
      </c>
      <c r="F2793" s="2" t="s">
        <v>7807</v>
      </c>
      <c r="G2793" s="2" t="s">
        <v>407</v>
      </c>
      <c r="I2793" s="2">
        <v>5.0</v>
      </c>
      <c r="J2793" s="2" t="s">
        <v>6471</v>
      </c>
      <c r="K2793" s="2" t="s">
        <v>7771</v>
      </c>
      <c r="M2793" s="2" t="s">
        <v>7396</v>
      </c>
      <c r="N2793" s="2" t="s">
        <v>7808</v>
      </c>
      <c r="O2793" s="2" t="s">
        <v>208</v>
      </c>
      <c r="P2793" s="2" t="str">
        <f t="shared" si="19"/>
        <v>energy_efficiency; financing_energy_efficiency_and_renewable_energy; renewable_energy</v>
      </c>
      <c r="Q2793" s="2" t="str">
        <f t="shared" si="16"/>
        <v>Bill Title: PROPERTY ASSESSED CLEAN ENERGY, Bill Description: Amends the Illinois Governmental Ethics Act. Makes a technical change in a Section concerning the short title.. </v>
      </c>
      <c r="S2793" s="2" t="s">
        <v>145</v>
      </c>
    </row>
    <row r="2794" ht="15.75" customHeight="1">
      <c r="A2794" s="2" t="s">
        <v>7769</v>
      </c>
      <c r="B2794" s="2" t="s">
        <v>6466</v>
      </c>
      <c r="C2794" s="2" t="s">
        <v>6467</v>
      </c>
      <c r="D2794" s="2" t="s">
        <v>6468</v>
      </c>
      <c r="E2794" s="2" t="s">
        <v>6469</v>
      </c>
      <c r="F2794" s="2" t="s">
        <v>7809</v>
      </c>
      <c r="G2794" s="2" t="s">
        <v>407</v>
      </c>
      <c r="I2794" s="2">
        <v>5.0</v>
      </c>
      <c r="J2794" s="2" t="s">
        <v>6471</v>
      </c>
      <c r="K2794" s="2" t="s">
        <v>7771</v>
      </c>
      <c r="M2794" s="2" t="s">
        <v>7396</v>
      </c>
      <c r="N2794" s="2" t="s">
        <v>7808</v>
      </c>
      <c r="O2794" s="2" t="s">
        <v>208</v>
      </c>
      <c r="P2794" s="2" t="str">
        <f t="shared" si="19"/>
        <v>energy_efficiency; financing_energy_efficiency_and_renewable_energy; renewable_energy</v>
      </c>
      <c r="Q2794" s="2" t="str">
        <f t="shared" si="16"/>
        <v>Bill Title: PROPERTY ASSESSED CLEAN ENERGY, Bill Description: Amends the Illinois Governmental Ethics Act. Makes a technical change in a Section concerning the short title.. </v>
      </c>
      <c r="S2794" s="2" t="s">
        <v>145</v>
      </c>
    </row>
    <row r="2795" ht="15.75" customHeight="1">
      <c r="A2795" s="2" t="s">
        <v>7769</v>
      </c>
      <c r="B2795" s="2" t="s">
        <v>6466</v>
      </c>
      <c r="C2795" s="2" t="s">
        <v>6467</v>
      </c>
      <c r="D2795" s="2" t="s">
        <v>6468</v>
      </c>
      <c r="E2795" s="2" t="s">
        <v>6469</v>
      </c>
      <c r="F2795" s="2" t="s">
        <v>7810</v>
      </c>
      <c r="G2795" s="2" t="s">
        <v>407</v>
      </c>
      <c r="I2795" s="2">
        <v>5.0</v>
      </c>
      <c r="J2795" s="2" t="s">
        <v>6471</v>
      </c>
      <c r="K2795" s="2" t="s">
        <v>7771</v>
      </c>
      <c r="M2795" s="2" t="s">
        <v>7785</v>
      </c>
      <c r="N2795" s="2" t="s">
        <v>6849</v>
      </c>
      <c r="O2795" s="2" t="s">
        <v>214</v>
      </c>
      <c r="P2795" s="2" t="str">
        <f t="shared" si="19"/>
        <v>energy_efficiency; financing_energy_efficiency_and_renewable_energy</v>
      </c>
      <c r="Q2795" s="2" t="str">
        <f t="shared" si="16"/>
        <v>Bill Title: PUB UTIL-FINANCING PROGRAM, Bill Description: Amends the Public Utilities Act. Makes a technical change in the short title Section.. </v>
      </c>
      <c r="S2795" s="2" t="s">
        <v>145</v>
      </c>
    </row>
    <row r="2796" ht="15.75" customHeight="1">
      <c r="A2796" s="2" t="s">
        <v>7769</v>
      </c>
      <c r="B2796" s="2" t="s">
        <v>6466</v>
      </c>
      <c r="C2796" s="2" t="s">
        <v>6467</v>
      </c>
      <c r="D2796" s="2" t="s">
        <v>6468</v>
      </c>
      <c r="E2796" s="2" t="s">
        <v>6469</v>
      </c>
      <c r="F2796" s="2" t="s">
        <v>7811</v>
      </c>
      <c r="G2796" s="2" t="s">
        <v>407</v>
      </c>
      <c r="I2796" s="2">
        <v>4.0</v>
      </c>
      <c r="J2796" s="2" t="s">
        <v>6471</v>
      </c>
      <c r="K2796" s="2" t="s">
        <v>7771</v>
      </c>
      <c r="M2796" s="2" t="s">
        <v>7800</v>
      </c>
      <c r="N2796" s="2" t="s">
        <v>7801</v>
      </c>
      <c r="O2796" s="2" t="s">
        <v>7802</v>
      </c>
      <c r="P2796" s="2" t="str">
        <f t="shared" si="19"/>
        <v>energy_efficiency; energy_security_and_critical_infrastructure; renewable_energy</v>
      </c>
      <c r="Q2796" s="2" t="str">
        <f t="shared" si="16"/>
        <v>Bill Title: PROCUREMENT-UNIVERSITIES, Bill Description: Amends the Illinois Procurement Code. Provides that an Article concerning leases for real property or capital improvements does not apply to leases that are entered into by the governing board of the University of Illinois, Southern Illinois University, Illinois State University, Eastern Illinois University, Northern Illinois University, Western Illinois University, Chicago State University, Governors State University, or Northeastern Illinois University in connection with a transaction for the financing of buildings, structures, or facilities which, as determined by the governing board of that university, are required by, or necessary for the use or benefit of, the university, through the issuance of bonds by the Illinois Finance Authority. Effective immediately.. </v>
      </c>
      <c r="S2796" s="2" t="s">
        <v>145</v>
      </c>
    </row>
    <row r="2797" ht="15.75" customHeight="1">
      <c r="A2797" s="2" t="s">
        <v>7769</v>
      </c>
      <c r="B2797" s="2" t="s">
        <v>6466</v>
      </c>
      <c r="C2797" s="2" t="s">
        <v>6467</v>
      </c>
      <c r="D2797" s="2" t="s">
        <v>6468</v>
      </c>
      <c r="E2797" s="2" t="s">
        <v>6469</v>
      </c>
      <c r="F2797" s="2" t="s">
        <v>7812</v>
      </c>
      <c r="G2797" s="2" t="s">
        <v>407</v>
      </c>
      <c r="I2797" s="2">
        <v>4.0</v>
      </c>
      <c r="J2797" s="2" t="s">
        <v>6471</v>
      </c>
      <c r="K2797" s="2" t="s">
        <v>7771</v>
      </c>
      <c r="M2797" s="2" t="s">
        <v>7813</v>
      </c>
      <c r="N2797" s="2" t="s">
        <v>7814</v>
      </c>
      <c r="O2797" s="2" t="s">
        <v>427</v>
      </c>
      <c r="P2797" s="2" t="str">
        <f t="shared" si="19"/>
        <v>fossil_energy; fossil_energy_natural_gas; hydraulic_fracturing</v>
      </c>
      <c r="Q2797" s="2" t="str">
        <f t="shared" si="16"/>
        <v>Bill Title: OIL AND GAS-PUBLIC NOTICE, Bill Description: Amends the Illinois Oil and Gas Act. Provides that the Department of Natural Resources shall evaluate releases of contaminants whenever it determines that the extent of the leaking salt water, oil, gas, or other deleterious substance into any fresh water or onto the surface of the land that may extend beyond the boundary of the site where the release occurred and take appropriate actions in response. Provides notice requirements if the Department determines that the leaking salt water, oil, gas, or other deleterious substance extends beyond the boundary of the release site or poses an imminent danger to the health of safety of the public. Provides notice requirements if the Department refers a matter for enforcement under the Act or the Department, the United States Environmental Protection Agency, or a third party performs an immediate removal order under the federal Comprehensive Environmental Response, Compensation, and Liability Act. Provides that notices may contain certain information concerning the contaminated site, the contaminant released, where the contaminant was released, a description of the potential adverse health effects, the environmental impact of the contaminant, and contact information for the Department for further information about the release.. </v>
      </c>
      <c r="S2797" s="2" t="s">
        <v>368</v>
      </c>
    </row>
    <row r="2798" ht="15.75" customHeight="1">
      <c r="A2798" s="2" t="s">
        <v>7769</v>
      </c>
      <c r="B2798" s="2" t="s">
        <v>6466</v>
      </c>
      <c r="C2798" s="2" t="s">
        <v>6467</v>
      </c>
      <c r="D2798" s="2" t="s">
        <v>6468</v>
      </c>
      <c r="E2798" s="2" t="s">
        <v>6469</v>
      </c>
      <c r="F2798" s="2" t="s">
        <v>7815</v>
      </c>
      <c r="G2798" s="2" t="s">
        <v>407</v>
      </c>
      <c r="I2798" s="2">
        <v>3.0</v>
      </c>
      <c r="J2798" s="2" t="s">
        <v>6471</v>
      </c>
      <c r="K2798" s="2" t="s">
        <v>7771</v>
      </c>
      <c r="M2798" s="2" t="s">
        <v>7816</v>
      </c>
      <c r="N2798" s="2" t="s">
        <v>7817</v>
      </c>
      <c r="O2798" s="2" t="s">
        <v>143</v>
      </c>
      <c r="P2798" s="2" t="str">
        <f t="shared" si="19"/>
        <v>energy_efficiency</v>
      </c>
      <c r="Q2798" s="2" t="str">
        <f t="shared" si="16"/>
        <v>Bill Title: PROP TX/AFFORDABLE HOUSING, Bill Description: Amends the Property Tax Code. Provides for a reduction in assessed value for affordable rental housing construction or rehabilitation. Amends the Affordable Housing Planning and Appeal Act. Provides that an affordable housing plan, or any revision thereof, shall not be adopted by a non-exempt local government until notice and opportunity for public hearing have first been afforded. Makes other changes. Effective immediately.. </v>
      </c>
      <c r="S2798" s="2" t="s">
        <v>145</v>
      </c>
    </row>
    <row r="2799" ht="15.75" customHeight="1">
      <c r="A2799" s="2" t="s">
        <v>7769</v>
      </c>
      <c r="B2799" s="2" t="s">
        <v>6466</v>
      </c>
      <c r="C2799" s="2" t="s">
        <v>6467</v>
      </c>
      <c r="D2799" s="2" t="s">
        <v>6468</v>
      </c>
      <c r="E2799" s="2" t="s">
        <v>6469</v>
      </c>
      <c r="F2799" s="2" t="s">
        <v>7818</v>
      </c>
      <c r="G2799" s="2" t="s">
        <v>407</v>
      </c>
      <c r="I2799" s="2">
        <v>2.0</v>
      </c>
      <c r="J2799" s="2" t="s">
        <v>6471</v>
      </c>
      <c r="K2799" s="2" t="s">
        <v>7771</v>
      </c>
      <c r="M2799" s="2" t="s">
        <v>6820</v>
      </c>
      <c r="N2799" s="2" t="s">
        <v>7819</v>
      </c>
      <c r="O2799" s="2" t="s">
        <v>7820</v>
      </c>
      <c r="P2799" s="2" t="str">
        <f t="shared" si="19"/>
        <v>climate_change_emissions_reduction; fossil_energy_natural_gas; utility_regulation</v>
      </c>
      <c r="Q2799" s="2" t="str">
        <f t="shared" si="16"/>
        <v>Bill Title: UTILITIES-ALTERNATIVE SUPPLIER, Bill Description: Amends the Public Utilities Act. Provides that a certificate of service authority granted to an alternative retail electric supplier or alternative gas supplier or a license granted to an agent, broker, or consultant engaged in the procurement or sale of retail electricity supply for third parties is not property and the grant of a certificate or license does not create a property interest. Makes changes in provisions concerning certification of alternative retail electric suppliers; Illinois Commerce Commission oversight of services provided by alternative retail electric suppliers; licensure of agents, brokers, and consultants engaged in the procurement or sale of retail electricity supply for third parties; and certification of alternative gas suppliers. Amends the Consumer Fraud and Deceptive Business Practices Act. Provides that if the Commission finds that an alternative retail electric supplier has violated specified provisions, it may require a violating alternative retail electric supplier to pay a fine of up to $10,000 (rather than $1,000) into the Public Utility Fund for each violation (rather than each repeated and intentional violation) or, for a pattern of violation or for violations that continue after a cease and desist order (rather than intentionally violating a cease and desist order), revoke the violating alternative retail electric supplier's certificate of service authority. Provides that complaints may be filed with the Commission by a consumer, or by the Commission on its own motion, when it appears that an alternative retail gas supplier has provided service in a manner not in compliance with specified provisions. Provides for actions that the Commission may take if, after notice and hearing, the Commission finds that an alternative retail gas supplier has violated specified provisions.. </v>
      </c>
      <c r="S2799" s="2" t="s">
        <v>65</v>
      </c>
    </row>
    <row r="2800" ht="15.75" customHeight="1">
      <c r="A2800" s="2" t="s">
        <v>7821</v>
      </c>
      <c r="B2800" s="2" t="s">
        <v>7822</v>
      </c>
      <c r="C2800" s="2" t="s">
        <v>7823</v>
      </c>
      <c r="D2800" s="2" t="s">
        <v>7823</v>
      </c>
      <c r="E2800" s="2" t="s">
        <v>7824</v>
      </c>
      <c r="F2800" s="2" t="s">
        <v>7825</v>
      </c>
      <c r="G2800" s="2" t="s">
        <v>19</v>
      </c>
      <c r="I2800" s="2">
        <v>37.0</v>
      </c>
      <c r="K2800" s="2" t="s">
        <v>7826</v>
      </c>
      <c r="L2800" s="2"/>
      <c r="M2800" s="2" t="s">
        <v>7827</v>
      </c>
      <c r="N2800" s="2" t="s">
        <v>7827</v>
      </c>
      <c r="O2800" s="2" t="s">
        <v>7828</v>
      </c>
      <c r="P2800" s="2"/>
      <c r="Q2800" s="2" t="str">
        <f t="shared" ref="Q2800:Q3193" si="20">CONCATENATE("Bill Title: ", M2800, " - Bill Description: ", N2800)</f>
        <v>Bill Title: A bill for an act relating to liquids which are flammable or combustible, by providing for the storage, marketing, and distribution of such liquids, providing for the marketing and distribution of liquids classified as motor fuel, including a conventional blendstock for oxygenate blending, and blended and unblended gasoline and diesel fuel, extending the period for determining the rates of the motor fuel tax based on calculating the distribution of ethanol blended gasoline and other motor fuel, including fees and penalties, and including effective date provisions. Effective 7-1-13, with exception of Division IV, effective 6-17-13. - Bill Description: A bill for an act relating to liquids which are flammable or combustible, by providing for the storage, marketing, and distribution of such liquids, providing for the marketing and distribution of liquids classified as motor fuel, including a conventional blendstock for oxygenate blending, and blended and unblended gasoline and diesel fuel, extending the period for determining the rates of the motor fuel tax based on calculating the distribution of ethanol blended gasoline and other motor fuel, including fees and penalties, and including effective date provisions. Effective 7-1-13, with exception of Division IV, effective 6-17-13.</v>
      </c>
      <c r="S2800" s="2" t="s">
        <v>79</v>
      </c>
    </row>
    <row r="2801" ht="15.75" customHeight="1">
      <c r="A2801" s="2" t="s">
        <v>7821</v>
      </c>
      <c r="B2801" s="2" t="s">
        <v>7822</v>
      </c>
      <c r="C2801" s="2" t="s">
        <v>7823</v>
      </c>
      <c r="D2801" s="2" t="s">
        <v>7823</v>
      </c>
      <c r="E2801" s="2" t="s">
        <v>7824</v>
      </c>
      <c r="F2801" s="2" t="s">
        <v>7829</v>
      </c>
      <c r="G2801" s="2" t="s">
        <v>19</v>
      </c>
      <c r="I2801" s="2">
        <v>35.0</v>
      </c>
      <c r="K2801" s="2" t="s">
        <v>7826</v>
      </c>
      <c r="L2801" s="2"/>
      <c r="M2801" s="2" t="s">
        <v>7830</v>
      </c>
      <c r="N2801" s="2" t="s">
        <v>7830</v>
      </c>
      <c r="O2801" s="2" t="s">
        <v>3685</v>
      </c>
      <c r="P2801" s="2"/>
      <c r="Q2801" s="2" t="str">
        <f t="shared" si="20"/>
        <v>Bill Title: A bill for an act relating to the excise taxes on motor fuel and certain special fuel, and including applicability provisions. (Formerly SSB 1246; See SF 2403.) - Bill Description: A bill for an act relating to the excise taxes on motor fuel and certain special fuel, and including applicability provisions. (Formerly SSB 1246; See SF 2403.)</v>
      </c>
      <c r="S2801" s="2" t="s">
        <v>79</v>
      </c>
    </row>
    <row r="2802" ht="15.75" customHeight="1">
      <c r="A2802" s="2" t="s">
        <v>7821</v>
      </c>
      <c r="B2802" s="2" t="s">
        <v>7822</v>
      </c>
      <c r="C2802" s="2" t="s">
        <v>7823</v>
      </c>
      <c r="D2802" s="2" t="s">
        <v>7823</v>
      </c>
      <c r="E2802" s="2" t="s">
        <v>7824</v>
      </c>
      <c r="F2802" s="2" t="s">
        <v>7831</v>
      </c>
      <c r="G2802" s="2" t="s">
        <v>19</v>
      </c>
      <c r="I2802" s="2">
        <v>34.0</v>
      </c>
      <c r="K2802" s="2" t="s">
        <v>7826</v>
      </c>
      <c r="L2802" s="2"/>
      <c r="M2802" s="2" t="s">
        <v>7832</v>
      </c>
      <c r="N2802" s="2" t="s">
        <v>7832</v>
      </c>
      <c r="O2802" s="2" t="s">
        <v>2104</v>
      </c>
      <c r="P2802" s="2"/>
      <c r="Q2802" s="2" t="str">
        <f t="shared" si="20"/>
        <v>Bill Title: A bill for an act relating to renewable fuels, by providing for biobutanol and biobutanol blended gasoline, modifying the rate of the E-15 plus gasoline promotion tax credit and extending provisions for a biodiesel production refund, and including effective date and retroactive applicability provisions. (Formerly SF 2333.) Various effective dates; see section 16 of bill. - Bill Description: A bill for an act relating to renewable fuels, by providing for biobutanol and biobutanol blended gasoline, modifying the rate of the E-15 plus gasoline promotion tax credit and extending provisions for a biodiesel production refund, and including effective date and retroactive applicability provisions. (Formerly SF 2333.) Various effective dates; see section 16 of bill.</v>
      </c>
      <c r="S2802" s="2" t="s">
        <v>79</v>
      </c>
    </row>
    <row r="2803" ht="15.75" customHeight="1">
      <c r="A2803" s="2" t="s">
        <v>7821</v>
      </c>
      <c r="B2803" s="2" t="s">
        <v>7822</v>
      </c>
      <c r="C2803" s="2" t="s">
        <v>7823</v>
      </c>
      <c r="D2803" s="2" t="s">
        <v>7823</v>
      </c>
      <c r="E2803" s="2" t="s">
        <v>7824</v>
      </c>
      <c r="F2803" s="2" t="s">
        <v>7833</v>
      </c>
      <c r="G2803" s="2" t="s">
        <v>19</v>
      </c>
      <c r="I2803" s="2">
        <v>33.0</v>
      </c>
      <c r="K2803" s="2" t="s">
        <v>7826</v>
      </c>
      <c r="L2803" s="2"/>
      <c r="M2803" s="2" t="s">
        <v>7834</v>
      </c>
      <c r="N2803" s="2" t="s">
        <v>7834</v>
      </c>
      <c r="O2803" s="2" t="s">
        <v>92</v>
      </c>
      <c r="P2803" s="2"/>
      <c r="Q2803" s="2" t="str">
        <f t="shared" si="20"/>
        <v>Bill Title: A bill for an act relating to motor fuels, including biofuels and renewable fuels dispensed by retail dealers, and by providing for tax credits and refunds, providing an appropriation, and including effective date and retroactive and other applicability provisions. (Formerly SSB 1148 and SF SF 496.) Various effective dates; see sections 13, 22, 33, 39, 56, and 60 of bill. - Bill Description: A bill for an act relating to motor fuels, including biofuels and renewable fuels dispensed by retail dealers, and by providing for tax credits and refunds, providing an appropriation, and including effective date and retroactive and other applicability provisions. (Formerly SSB 1148 and SF SF 496.) Various effective dates; see sections 13, 22, 33, 39, 56, and 60 of bill.</v>
      </c>
    </row>
    <row r="2804" ht="15.75" customHeight="1">
      <c r="A2804" s="2" t="s">
        <v>7821</v>
      </c>
      <c r="B2804" s="2" t="s">
        <v>7822</v>
      </c>
      <c r="C2804" s="2" t="s">
        <v>7823</v>
      </c>
      <c r="D2804" s="2" t="s">
        <v>7823</v>
      </c>
      <c r="E2804" s="2" t="s">
        <v>7824</v>
      </c>
      <c r="F2804" s="2" t="s">
        <v>7835</v>
      </c>
      <c r="G2804" s="2" t="s">
        <v>19</v>
      </c>
      <c r="I2804" s="2">
        <v>31.0</v>
      </c>
      <c r="K2804" s="2" t="s">
        <v>7826</v>
      </c>
      <c r="L2804" s="2"/>
      <c r="M2804" s="2" t="s">
        <v>7836</v>
      </c>
      <c r="N2804" s="2" t="s">
        <v>7836</v>
      </c>
      <c r="O2804" s="2" t="s">
        <v>306</v>
      </c>
      <c r="P2804" s="2"/>
      <c r="Q2804" s="2" t="str">
        <f t="shared" si="20"/>
        <v>Bill Title: A bill for an act providing for tax credits and refunds relating to renewable fuels including their component biofuels and including effective date and retroactive applicability provisions. (See SF 2223 and SF 2309.) - Bill Description: A bill for an act providing for tax credits and refunds relating to renewable fuels including their component biofuels and including effective date and retroactive applicability provisions. (See SF 2223 and SF 2309.)</v>
      </c>
      <c r="S2804" s="2" t="s">
        <v>79</v>
      </c>
    </row>
    <row r="2805" ht="15.75" customHeight="1">
      <c r="A2805" s="2" t="s">
        <v>7821</v>
      </c>
      <c r="B2805" s="2" t="s">
        <v>7822</v>
      </c>
      <c r="C2805" s="2" t="s">
        <v>7823</v>
      </c>
      <c r="D2805" s="2" t="s">
        <v>7823</v>
      </c>
      <c r="E2805" s="2" t="s">
        <v>7824</v>
      </c>
      <c r="F2805" s="2" t="s">
        <v>7837</v>
      </c>
      <c r="G2805" s="2" t="s">
        <v>19</v>
      </c>
      <c r="I2805" s="2">
        <v>30.0</v>
      </c>
      <c r="K2805" s="2" t="s">
        <v>7826</v>
      </c>
      <c r="L2805" s="2"/>
      <c r="M2805" s="2" t="s">
        <v>7838</v>
      </c>
      <c r="N2805" s="2" t="s">
        <v>7838</v>
      </c>
      <c r="O2805" s="2" t="s">
        <v>89</v>
      </c>
      <c r="P2805" s="2"/>
      <c r="Q2805" s="2" t="str">
        <f t="shared" si="20"/>
        <v>Bill Title: A study bill for providing for tax credits and refunds relating to renewable fuels including their component biofuels and including effective date and retroactive applicability provisions. - Bill Description: A study bill for providing for tax credits and refunds relating to renewable fuels including their component biofuels and including effective date and retroactive applicability provisions.</v>
      </c>
    </row>
    <row r="2806" ht="15.75" customHeight="1">
      <c r="A2806" s="2" t="s">
        <v>7821</v>
      </c>
      <c r="B2806" s="2" t="s">
        <v>7822</v>
      </c>
      <c r="C2806" s="2" t="s">
        <v>7823</v>
      </c>
      <c r="D2806" s="2" t="s">
        <v>7823</v>
      </c>
      <c r="E2806" s="2" t="s">
        <v>7824</v>
      </c>
      <c r="F2806" s="2" t="s">
        <v>7839</v>
      </c>
      <c r="G2806" s="2" t="s">
        <v>19</v>
      </c>
      <c r="I2806" s="2">
        <v>29.0</v>
      </c>
      <c r="K2806" s="2" t="s">
        <v>7826</v>
      </c>
      <c r="L2806" s="2"/>
      <c r="M2806" s="2" t="s">
        <v>7840</v>
      </c>
      <c r="N2806" s="2" t="s">
        <v>7840</v>
      </c>
      <c r="O2806" s="2" t="s">
        <v>92</v>
      </c>
      <c r="P2806" s="2"/>
      <c r="Q2806" s="2" t="str">
        <f t="shared" si="20"/>
        <v>Bill Title: A bill for an act providing for the department of agriculture and land stewardship’s administration of certain functions, relating to forest and fruit tree reservation requirements, the name of the state soil conservation committee, financing of soil conservation and water quality practices, the health of agricultural animals, issuance of two-year licenses and the collection of related fees imposed upon persons engaged in the marketing of agricultural animals and mining operations, license fees imposed upon pesticide dealers, tickets for delivering commodities in bulk, labeling of motor fuel pumps dispensing certain ethanol blended gasoline, the use of scales, providing for penalties, making penalties applicable, and including effective date provisions. - Bill Description: A bill for an act providing for the department of agriculture and land stewardship’s administration of certain functions, relating to forest and fruit tree reservation requirements, the name of the state soil conservation committee, financing of soil conservation and water quality practices, the health of agricultural animals, issuance of two-year licenses and the collection of related fees imposed upon persons engaged in the marketing of agricultural animals and mining operations, license fees imposed upon pesticide dealers, tickets for delivering commodities in bulk, labeling of motor fuel pumps dispensing certain ethanol blended gasoline, the use of scales, providing for penalties, making penalties applicable, and including effective date provisions.</v>
      </c>
    </row>
    <row r="2807" ht="15.75" customHeight="1">
      <c r="A2807" s="2" t="s">
        <v>7821</v>
      </c>
      <c r="B2807" s="2" t="s">
        <v>7822</v>
      </c>
      <c r="C2807" s="2" t="s">
        <v>7823</v>
      </c>
      <c r="D2807" s="2" t="s">
        <v>7823</v>
      </c>
      <c r="E2807" s="2" t="s">
        <v>7824</v>
      </c>
      <c r="F2807" s="2" t="s">
        <v>7841</v>
      </c>
      <c r="G2807" s="2" t="s">
        <v>19</v>
      </c>
      <c r="I2807" s="2">
        <v>29.0</v>
      </c>
      <c r="K2807" s="2" t="s">
        <v>7826</v>
      </c>
      <c r="L2807" s="2"/>
      <c r="M2807" s="2" t="s">
        <v>7842</v>
      </c>
      <c r="N2807" s="2" t="s">
        <v>7842</v>
      </c>
      <c r="O2807" s="2" t="s">
        <v>89</v>
      </c>
      <c r="P2807" s="2"/>
      <c r="Q2807" s="2" t="str">
        <f t="shared" si="20"/>
        <v>Bill Title: A bill for an act relating to renewable fuels, by modifying the rate of the E-15 plus gasoline promotion tax credit and extending provisions for a biodiesel production refund, and including effective date and retroactive applicability provisions. (See SF 2344.) - Bill Description: A bill for an act relating to renewable fuels, by modifying the rate of the E-15 plus gasoline promotion tax credit and extending provisions for a biodiesel production refund, and including effective date and retroactive applicability provisions. (See SF 2344.)</v>
      </c>
      <c r="S2807" s="2" t="s">
        <v>145</v>
      </c>
    </row>
    <row r="2808" ht="15.75" customHeight="1">
      <c r="A2808" s="2" t="s">
        <v>7821</v>
      </c>
      <c r="B2808" s="2" t="s">
        <v>7822</v>
      </c>
      <c r="C2808" s="2" t="s">
        <v>7823</v>
      </c>
      <c r="D2808" s="2" t="s">
        <v>7823</v>
      </c>
      <c r="E2808" s="2" t="s">
        <v>7824</v>
      </c>
      <c r="F2808" s="2" t="s">
        <v>7843</v>
      </c>
      <c r="G2808" s="2" t="s">
        <v>19</v>
      </c>
      <c r="I2808" s="2">
        <v>29.0</v>
      </c>
      <c r="K2808" s="2" t="s">
        <v>7826</v>
      </c>
      <c r="L2808" s="2"/>
      <c r="M2808" s="2" t="s">
        <v>7844</v>
      </c>
      <c r="N2808" s="2" t="s">
        <v>7844</v>
      </c>
      <c r="O2808" s="2" t="s">
        <v>23</v>
      </c>
      <c r="P2808" s="2"/>
      <c r="Q2808" s="2" t="str">
        <f t="shared" si="20"/>
        <v>Bill Title: A bill for an act relating to the tax imposed on certain natural gas consumed in the state by modifying tax rates, providing for a natural gas consumer tax supplement, making appropriations, and including effective date provisions. - Bill Description: A bill for an act relating to the tax imposed on certain natural gas consumed in the state by modifying tax rates, providing for a natural gas consumer tax supplement, making appropriations, and including effective date provisions.</v>
      </c>
      <c r="S2808" s="2" t="s">
        <v>65</v>
      </c>
    </row>
    <row r="2809" ht="15.75" customHeight="1">
      <c r="A2809" s="2" t="s">
        <v>7821</v>
      </c>
      <c r="B2809" s="2" t="s">
        <v>7822</v>
      </c>
      <c r="C2809" s="2" t="s">
        <v>7823</v>
      </c>
      <c r="D2809" s="2" t="s">
        <v>7823</v>
      </c>
      <c r="E2809" s="2" t="s">
        <v>7824</v>
      </c>
      <c r="F2809" s="2" t="s">
        <v>7845</v>
      </c>
      <c r="G2809" s="2" t="s">
        <v>19</v>
      </c>
      <c r="I2809" s="2">
        <v>29.0</v>
      </c>
      <c r="K2809" s="2" t="s">
        <v>7826</v>
      </c>
      <c r="L2809" s="2"/>
      <c r="M2809" s="2" t="s">
        <v>7846</v>
      </c>
      <c r="N2809" s="2" t="s">
        <v>7846</v>
      </c>
      <c r="O2809" s="2" t="s">
        <v>92</v>
      </c>
      <c r="P2809" s="2"/>
      <c r="Q2809" s="2" t="str">
        <f t="shared" si="20"/>
        <v>Bill Title: A bill for an act relating to a tax credit for the promotion of biodiesel blended fuel, and including effective date and applicability provisions. (Formerly HF 293) (See Cmte. Bill HF 692) - Bill Description: A bill for an act relating to a tax credit for the promotion of biodiesel blended fuel, and including effective date and applicability provisions. (Formerly HF 293) (See Cmte. Bill HF 692)</v>
      </c>
    </row>
    <row r="2810" ht="15.75" customHeight="1">
      <c r="A2810" s="2" t="s">
        <v>7821</v>
      </c>
      <c r="B2810" s="2" t="s">
        <v>7822</v>
      </c>
      <c r="C2810" s="2" t="s">
        <v>7823</v>
      </c>
      <c r="D2810" s="2" t="s">
        <v>7823</v>
      </c>
      <c r="E2810" s="2" t="s">
        <v>7824</v>
      </c>
      <c r="F2810" s="2" t="s">
        <v>7847</v>
      </c>
      <c r="G2810" s="2" t="s">
        <v>19</v>
      </c>
      <c r="I2810" s="2">
        <v>28.0</v>
      </c>
      <c r="K2810" s="2" t="s">
        <v>7826</v>
      </c>
      <c r="L2810" s="2"/>
      <c r="M2810" s="2" t="s">
        <v>7848</v>
      </c>
      <c r="N2810" s="2" t="s">
        <v>7848</v>
      </c>
      <c r="O2810" s="2" t="s">
        <v>3685</v>
      </c>
      <c r="P2810" s="2"/>
      <c r="Q2810" s="2" t="str">
        <f t="shared" si="20"/>
        <v>Bill Title: A bill for an act relating to the excise taxes on motor fuel and certain special fuel. - Bill Description: A bill for an act relating to the excise taxes on motor fuel and certain special fuel.</v>
      </c>
    </row>
    <row r="2811" ht="15.75" customHeight="1">
      <c r="A2811" s="2" t="s">
        <v>7821</v>
      </c>
      <c r="B2811" s="2" t="s">
        <v>7822</v>
      </c>
      <c r="C2811" s="2" t="s">
        <v>7823</v>
      </c>
      <c r="D2811" s="2" t="s">
        <v>7823</v>
      </c>
      <c r="E2811" s="2" t="s">
        <v>7824</v>
      </c>
      <c r="F2811" s="2" t="s">
        <v>7849</v>
      </c>
      <c r="G2811" s="2" t="s">
        <v>19</v>
      </c>
      <c r="I2811" s="2">
        <v>28.0</v>
      </c>
      <c r="K2811" s="2" t="s">
        <v>7826</v>
      </c>
      <c r="L2811" s="2"/>
      <c r="M2811" s="2" t="s">
        <v>7850</v>
      </c>
      <c r="N2811" s="2" t="s">
        <v>7850</v>
      </c>
      <c r="O2811" s="2" t="s">
        <v>7851</v>
      </c>
      <c r="P2811" s="2"/>
      <c r="Q2811" s="2" t="str">
        <f t="shared" si="20"/>
        <v>Bill Title: A bill for an act relating to the excise taxes on motor fuel and certain special fuel, and including applicability provisions. (Formerly HSB 562.) - Bill Description: A bill for an act relating to the excise taxes on motor fuel and certain special fuel, and including applicability provisions. (Formerly HSB 562.)</v>
      </c>
      <c r="S2811" s="2" t="s">
        <v>65</v>
      </c>
    </row>
    <row r="2812" ht="15.75" customHeight="1">
      <c r="A2812" s="2" t="s">
        <v>7821</v>
      </c>
      <c r="B2812" s="2" t="s">
        <v>7822</v>
      </c>
      <c r="C2812" s="2" t="s">
        <v>7823</v>
      </c>
      <c r="D2812" s="2" t="s">
        <v>7823</v>
      </c>
      <c r="E2812" s="2" t="s">
        <v>7824</v>
      </c>
      <c r="F2812" s="2" t="s">
        <v>7852</v>
      </c>
      <c r="G2812" s="2" t="s">
        <v>19</v>
      </c>
      <c r="I2812" s="2">
        <v>26.0</v>
      </c>
      <c r="K2812" s="2" t="s">
        <v>7826</v>
      </c>
      <c r="L2812" s="2"/>
      <c r="M2812" s="2" t="s">
        <v>7853</v>
      </c>
      <c r="N2812" s="2" t="s">
        <v>7853</v>
      </c>
      <c r="O2812" s="2" t="s">
        <v>89</v>
      </c>
      <c r="P2812" s="2"/>
      <c r="Q2812" s="2" t="str">
        <f t="shared" si="20"/>
        <v>Bill Title: A bill for an act providing for tax credits and refunds relating to renewable fuels including their component biofuels and including effective date and retroactive applicability provisions. (Formerly HSB 519) (See Cmte. Bill HF 2462) - Bill Description: A bill for an act providing for tax credits and refunds relating to renewable fuels including their component biofuels and including effective date and retroactive applicability provisions. (Formerly HSB 519) (See Cmte. Bill HF 2462)</v>
      </c>
      <c r="S2812" s="2" t="s">
        <v>145</v>
      </c>
    </row>
    <row r="2813" ht="15.75" customHeight="1">
      <c r="A2813" s="2" t="s">
        <v>7821</v>
      </c>
      <c r="B2813" s="2" t="s">
        <v>7822</v>
      </c>
      <c r="C2813" s="2" t="s">
        <v>7823</v>
      </c>
      <c r="D2813" s="2" t="s">
        <v>7823</v>
      </c>
      <c r="E2813" s="2" t="s">
        <v>7824</v>
      </c>
      <c r="F2813" s="2" t="s">
        <v>7854</v>
      </c>
      <c r="G2813" s="2" t="s">
        <v>19</v>
      </c>
      <c r="I2813" s="2">
        <v>26.0</v>
      </c>
      <c r="K2813" s="2" t="s">
        <v>7826</v>
      </c>
      <c r="L2813" s="2"/>
      <c r="M2813" s="2" t="s">
        <v>7855</v>
      </c>
      <c r="N2813" s="2" t="s">
        <v>7855</v>
      </c>
      <c r="O2813" s="2" t="s">
        <v>7856</v>
      </c>
      <c r="P2813" s="2"/>
      <c r="Q2813" s="2" t="str">
        <f t="shared" si="20"/>
        <v>Bill Title: A bill for an act relating to the excise taxes on motor fuel and certain special fuel, and including applicability provisions. (Formerly SF 628, SSB 1246.) Effective date: 07/01/2020. Applicability date: 01/01/2021. - Bill Description: A bill for an act relating to the excise taxes on motor fuel and certain special fuel, and including applicability provisions. (Formerly SF 628, SSB 1246.) Effective date: 07/01/2020. Applicability date: 01/01/2021.</v>
      </c>
      <c r="S2813" s="2" t="s">
        <v>79</v>
      </c>
    </row>
    <row r="2814" ht="15.75" customHeight="1">
      <c r="A2814" s="2" t="s">
        <v>7821</v>
      </c>
      <c r="B2814" s="2" t="s">
        <v>7822</v>
      </c>
      <c r="C2814" s="2" t="s">
        <v>7823</v>
      </c>
      <c r="D2814" s="2" t="s">
        <v>7823</v>
      </c>
      <c r="E2814" s="2" t="s">
        <v>7824</v>
      </c>
      <c r="F2814" s="2" t="s">
        <v>7857</v>
      </c>
      <c r="G2814" s="2" t="s">
        <v>19</v>
      </c>
      <c r="I2814" s="2">
        <v>24.0</v>
      </c>
      <c r="K2814" s="2" t="s">
        <v>7826</v>
      </c>
      <c r="L2814" s="2"/>
      <c r="M2814" s="2" t="s">
        <v>7858</v>
      </c>
      <c r="N2814" s="2" t="s">
        <v>7858</v>
      </c>
      <c r="O2814" s="2" t="s">
        <v>35</v>
      </c>
      <c r="P2814" s="2"/>
      <c r="Q2814" s="2" t="str">
        <f t="shared" si="20"/>
        <v>Bill Title: A bill for an act providing for tax credits and refunds relating to renewable fuels including their component biofuels and including effective date and retroactive applicability provisions. (Formerly SF 2052; see SF 2309.) - Bill Description: A bill for an act providing for tax credits and refunds relating to renewable fuels including their component biofuels and including effective date and retroactive applicability provisions. (Formerly SF 2052; see SF 2309.)</v>
      </c>
      <c r="S2814" s="2" t="s">
        <v>145</v>
      </c>
    </row>
    <row r="2815" ht="15.75" customHeight="1">
      <c r="A2815" s="2" t="s">
        <v>7821</v>
      </c>
      <c r="B2815" s="2" t="s">
        <v>7822</v>
      </c>
      <c r="C2815" s="2" t="s">
        <v>7823</v>
      </c>
      <c r="D2815" s="2" t="s">
        <v>7823</v>
      </c>
      <c r="E2815" s="2" t="s">
        <v>7824</v>
      </c>
      <c r="F2815" s="2" t="s">
        <v>7859</v>
      </c>
      <c r="G2815" s="2" t="s">
        <v>19</v>
      </c>
      <c r="I2815" s="2">
        <v>23.0</v>
      </c>
      <c r="K2815" s="2" t="s">
        <v>7826</v>
      </c>
      <c r="L2815" s="2"/>
      <c r="M2815" s="2" t="s">
        <v>7860</v>
      </c>
      <c r="N2815" s="2" t="s">
        <v>7860</v>
      </c>
      <c r="O2815" s="2" t="s">
        <v>92</v>
      </c>
      <c r="P2815" s="2"/>
      <c r="Q2815" s="2" t="str">
        <f t="shared" si="20"/>
        <v>Bill Title: A bill for an act relating to motor fuel, including ethanol blended gasoline and biodiesel fuel, by limiting the liability of retail dealers. - Bill Description: A bill for an act relating to motor fuel, including ethanol blended gasoline and biodiesel fuel, by limiting the liability of retail dealers.</v>
      </c>
    </row>
    <row r="2816" ht="15.75" customHeight="1">
      <c r="A2816" s="2" t="s">
        <v>7821</v>
      </c>
      <c r="B2816" s="2" t="s">
        <v>7822</v>
      </c>
      <c r="C2816" s="2" t="s">
        <v>7823</v>
      </c>
      <c r="D2816" s="2" t="s">
        <v>7823</v>
      </c>
      <c r="E2816" s="2" t="s">
        <v>7824</v>
      </c>
      <c r="F2816" s="2" t="s">
        <v>7861</v>
      </c>
      <c r="G2816" s="2" t="s">
        <v>19</v>
      </c>
      <c r="I2816" s="2">
        <v>22.0</v>
      </c>
      <c r="K2816" s="2" t="s">
        <v>7826</v>
      </c>
      <c r="L2816" s="2"/>
      <c r="M2816" s="2" t="s">
        <v>7862</v>
      </c>
      <c r="N2816" s="2" t="s">
        <v>7862</v>
      </c>
      <c r="O2816" s="2" t="s">
        <v>306</v>
      </c>
      <c r="P2816" s="2"/>
      <c r="Q2816" s="2" t="str">
        <f t="shared" si="20"/>
        <v>Bill Title: A bill for an act providing for tax credits and refunds relating to renewable fuels including their component biofuels and including effective date provisions. (Formerly SF 2052 and SF 2223.) - Bill Description: A bill for an act providing for tax credits and refunds relating to renewable fuels including their component biofuels and including effective date provisions. (Formerly SF 2052 and SF 2223.)</v>
      </c>
      <c r="S2816" s="2" t="s">
        <v>145</v>
      </c>
    </row>
    <row r="2817" ht="15.75" customHeight="1">
      <c r="A2817" s="2" t="s">
        <v>7821</v>
      </c>
      <c r="B2817" s="2" t="s">
        <v>7822</v>
      </c>
      <c r="C2817" s="2" t="s">
        <v>7823</v>
      </c>
      <c r="D2817" s="2" t="s">
        <v>7823</v>
      </c>
      <c r="E2817" s="2" t="s">
        <v>7824</v>
      </c>
      <c r="F2817" s="2" t="s">
        <v>7863</v>
      </c>
      <c r="G2817" s="2" t="s">
        <v>19</v>
      </c>
      <c r="I2817" s="2">
        <v>22.0</v>
      </c>
      <c r="K2817" s="2" t="s">
        <v>7826</v>
      </c>
      <c r="L2817" s="2"/>
      <c r="M2817" s="2" t="s">
        <v>7864</v>
      </c>
      <c r="N2817" s="2" t="s">
        <v>7864</v>
      </c>
      <c r="O2817" s="2" t="s">
        <v>92</v>
      </c>
      <c r="P2817" s="2"/>
      <c r="Q2817" s="2" t="str">
        <f t="shared" si="20"/>
        <v>Bill Title: A bill for an act relating to a tax credit for the promotion of biodiesel blended fuel, and including effective date and applicability provisions. (See Cmte. Bill HF 452) (See Cmte. Bill HF 692) - Bill Description: A bill for an act relating to a tax credit for the promotion of biodiesel blended fuel, and including effective date and applicability provisions. (See Cmte. Bill HF 452) (See Cmte. Bill HF 692)</v>
      </c>
    </row>
    <row r="2818" ht="15.75" customHeight="1">
      <c r="A2818" s="2" t="s">
        <v>7821</v>
      </c>
      <c r="B2818" s="2" t="s">
        <v>7822</v>
      </c>
      <c r="C2818" s="2" t="s">
        <v>7823</v>
      </c>
      <c r="D2818" s="2" t="s">
        <v>7823</v>
      </c>
      <c r="E2818" s="2" t="s">
        <v>7824</v>
      </c>
      <c r="F2818" s="2" t="s">
        <v>7865</v>
      </c>
      <c r="G2818" s="2" t="s">
        <v>19</v>
      </c>
      <c r="I2818" s="2">
        <v>21.0</v>
      </c>
      <c r="K2818" s="2" t="s">
        <v>7826</v>
      </c>
      <c r="L2818" s="2"/>
      <c r="M2818" s="2" t="s">
        <v>7866</v>
      </c>
      <c r="N2818" s="2" t="s">
        <v>7866</v>
      </c>
      <c r="O2818" s="2" t="s">
        <v>92</v>
      </c>
      <c r="P2818" s="2"/>
      <c r="Q2818" s="2" t="str">
        <f t="shared" si="20"/>
        <v>Bill Title: A bill for an act providing for the blending of gasoline or diesel fuel by dealers or distributors, and including penalties. (See Cmte. Bill HF 597) (See Cmte. Bill HF 640) - Bill Description: A bill for an act providing for the blending of gasoline or diesel fuel by dealers or distributors, and including penalties. (See Cmte. Bill HF 597) (See Cmte. Bill HF 640)</v>
      </c>
    </row>
    <row r="2819" ht="15.75" customHeight="1">
      <c r="A2819" s="2" t="s">
        <v>7821</v>
      </c>
      <c r="B2819" s="2" t="s">
        <v>7822</v>
      </c>
      <c r="C2819" s="2" t="s">
        <v>7823</v>
      </c>
      <c r="D2819" s="2" t="s">
        <v>7823</v>
      </c>
      <c r="E2819" s="2" t="s">
        <v>7824</v>
      </c>
      <c r="F2819" s="2" t="s">
        <v>7867</v>
      </c>
      <c r="G2819" s="2" t="s">
        <v>19</v>
      </c>
      <c r="I2819" s="2">
        <v>20.0</v>
      </c>
      <c r="K2819" s="2" t="s">
        <v>7826</v>
      </c>
      <c r="L2819" s="2"/>
      <c r="M2819" s="2" t="s">
        <v>7868</v>
      </c>
      <c r="N2819" s="2" t="s">
        <v>7868</v>
      </c>
      <c r="O2819" s="2" t="s">
        <v>89</v>
      </c>
      <c r="P2819" s="2"/>
      <c r="Q2819" s="2" t="str">
        <f t="shared" si="20"/>
        <v>Bill Title: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 Bill Description: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v>
      </c>
    </row>
    <row r="2820" ht="15.75" customHeight="1">
      <c r="A2820" s="2" t="s">
        <v>7821</v>
      </c>
      <c r="B2820" s="2" t="s">
        <v>7822</v>
      </c>
      <c r="C2820" s="2" t="s">
        <v>7823</v>
      </c>
      <c r="D2820" s="2" t="s">
        <v>7823</v>
      </c>
      <c r="E2820" s="2" t="s">
        <v>7824</v>
      </c>
      <c r="F2820" s="2" t="s">
        <v>7869</v>
      </c>
      <c r="G2820" s="2" t="s">
        <v>19</v>
      </c>
      <c r="I2820" s="2">
        <v>20.0</v>
      </c>
      <c r="K2820" s="2" t="s">
        <v>7826</v>
      </c>
      <c r="L2820" s="2"/>
      <c r="M2820" s="2" t="s">
        <v>7870</v>
      </c>
      <c r="N2820" s="2" t="s">
        <v>7870</v>
      </c>
      <c r="O2820" s="2" t="s">
        <v>2104</v>
      </c>
      <c r="P2820" s="2"/>
      <c r="Q2820" s="2" t="str">
        <f t="shared" si="20"/>
        <v>Bill Title: A bill for an act expanding the renewable fuel infrastructure program to support the storage and dispensing of E-15 gasoline. (Formerly HSB 186) - Bill Description: A bill for an act expanding the renewable fuel infrastructure program to support the storage and dispensing of E-15 gasoline. (Formerly HSB 186)</v>
      </c>
      <c r="S2820" s="2" t="s">
        <v>145</v>
      </c>
    </row>
    <row r="2821" ht="15.75" customHeight="1">
      <c r="A2821" s="2" t="s">
        <v>7821</v>
      </c>
      <c r="B2821" s="2" t="s">
        <v>7822</v>
      </c>
      <c r="C2821" s="2" t="s">
        <v>7823</v>
      </c>
      <c r="D2821" s="2" t="s">
        <v>7823</v>
      </c>
      <c r="E2821" s="2" t="s">
        <v>7824</v>
      </c>
      <c r="F2821" s="2" t="s">
        <v>7871</v>
      </c>
      <c r="G2821" s="2" t="s">
        <v>19</v>
      </c>
      <c r="I2821" s="2">
        <v>20.0</v>
      </c>
      <c r="K2821" s="2" t="s">
        <v>7826</v>
      </c>
      <c r="L2821" s="2"/>
      <c r="M2821" s="2" t="s">
        <v>7872</v>
      </c>
      <c r="N2821" s="2" t="s">
        <v>7872</v>
      </c>
      <c r="O2821" s="2" t="s">
        <v>89</v>
      </c>
      <c r="P2821" s="2"/>
      <c r="Q2821" s="2" t="str">
        <f t="shared" si="20"/>
        <v>Bill Title: A bill for an act providing for the dispensing of ethanol blended gasoline by authorizing the use of secondary containment. (Formerly SSB 1254.) Effective 7-1-09. - Bill Description: A bill for an act providing for the dispensing of ethanol blended gasoline by authorizing the use of secondary containment. (Formerly SSB 1254.) Effective 7-1-09.</v>
      </c>
    </row>
    <row r="2822" ht="15.75" customHeight="1">
      <c r="A2822" s="2" t="s">
        <v>7821</v>
      </c>
      <c r="B2822" s="2" t="s">
        <v>7822</v>
      </c>
      <c r="C2822" s="2" t="s">
        <v>7823</v>
      </c>
      <c r="D2822" s="2" t="s">
        <v>7823</v>
      </c>
      <c r="E2822" s="2" t="s">
        <v>7824</v>
      </c>
      <c r="F2822" s="2" t="s">
        <v>7873</v>
      </c>
      <c r="G2822" s="2" t="s">
        <v>19</v>
      </c>
      <c r="I2822" s="2">
        <v>19.0</v>
      </c>
      <c r="K2822" s="2" t="s">
        <v>7826</v>
      </c>
      <c r="L2822" s="2"/>
      <c r="M2822" s="2" t="s">
        <v>7874</v>
      </c>
      <c r="N2822" s="2" t="s">
        <v>7874</v>
      </c>
      <c r="O2822" s="2" t="s">
        <v>89</v>
      </c>
      <c r="P2822" s="2"/>
      <c r="Q2822" s="2" t="str">
        <f t="shared" si="20"/>
        <v>Bill Title: A bill for an act relating to renewable fuel, by providing for labeling requirements, and providing for the extension of a tax credit. (Formerly HF 445) - Bill Description: A bill for an act relating to renewable fuel, by providing for labeling requirements, and providing for the extension of a tax credit. (Formerly HF 445)</v>
      </c>
    </row>
    <row r="2823" ht="15.75" customHeight="1">
      <c r="A2823" s="2" t="s">
        <v>7821</v>
      </c>
      <c r="B2823" s="2" t="s">
        <v>7822</v>
      </c>
      <c r="C2823" s="2" t="s">
        <v>7823</v>
      </c>
      <c r="D2823" s="2" t="s">
        <v>7823</v>
      </c>
      <c r="E2823" s="2" t="s">
        <v>7824</v>
      </c>
      <c r="F2823" s="2" t="s">
        <v>7875</v>
      </c>
      <c r="G2823" s="2" t="s">
        <v>19</v>
      </c>
      <c r="I2823" s="2">
        <v>18.0</v>
      </c>
      <c r="K2823" s="2" t="s">
        <v>7826</v>
      </c>
      <c r="L2823" s="2"/>
      <c r="M2823" s="2" t="s">
        <v>7876</v>
      </c>
      <c r="N2823" s="2" t="s">
        <v>7876</v>
      </c>
      <c r="O2823" s="2" t="s">
        <v>35</v>
      </c>
      <c r="P2823" s="2"/>
      <c r="Q2823" s="2" t="str">
        <f t="shared" si="20"/>
        <v>Bill Title: A bill for an act providing for tax credits and refunds relating to renewable fuels including their component biofuels and including effective date provisions. (Formerly HF 2175) (Formerly HSB 519) - Bill Description: A bill for an act providing for tax credits and refunds relating to renewable fuels including their component biofuels and including effective date provisions. (Formerly HF 2175) (Formerly HSB 519)</v>
      </c>
      <c r="S2823" s="2" t="s">
        <v>145</v>
      </c>
    </row>
    <row r="2824" ht="15.75" customHeight="1">
      <c r="A2824" s="2" t="s">
        <v>7821</v>
      </c>
      <c r="B2824" s="2" t="s">
        <v>7822</v>
      </c>
      <c r="C2824" s="2" t="s">
        <v>7823</v>
      </c>
      <c r="D2824" s="2" t="s">
        <v>7823</v>
      </c>
      <c r="E2824" s="2" t="s">
        <v>7824</v>
      </c>
      <c r="F2824" s="2" t="s">
        <v>7877</v>
      </c>
      <c r="G2824" s="2" t="s">
        <v>19</v>
      </c>
      <c r="I2824" s="2">
        <v>18.0</v>
      </c>
      <c r="K2824" s="2" t="s">
        <v>7826</v>
      </c>
      <c r="L2824" s="2"/>
      <c r="M2824" s="2" t="s">
        <v>7878</v>
      </c>
      <c r="N2824" s="2" t="s">
        <v>7878</v>
      </c>
      <c r="O2824" s="2" t="s">
        <v>7879</v>
      </c>
      <c r="P2824" s="2"/>
      <c r="Q2824" s="2" t="str">
        <f t="shared" si="20"/>
        <v>Bill Title: A bill for an act relating to renewable fuels, including by providing for tax credits, providing an appropriation, and including effective date and retroactive and other applicability provisions. (Formerly HF 452) (Formerly HF 293) - Bill Description: A bill for an act relating to renewable fuels, including by providing for tax credits, providing an appropriation, and including effective date and retroactive and other applicability provisions. (Formerly HF 452) (Formerly HF 293)</v>
      </c>
    </row>
    <row r="2825" ht="15.75" customHeight="1">
      <c r="A2825" s="2" t="s">
        <v>7821</v>
      </c>
      <c r="B2825" s="2" t="s">
        <v>7822</v>
      </c>
      <c r="C2825" s="2" t="s">
        <v>7823</v>
      </c>
      <c r="D2825" s="2" t="s">
        <v>7823</v>
      </c>
      <c r="E2825" s="2" t="s">
        <v>7824</v>
      </c>
      <c r="F2825" s="2" t="s">
        <v>7880</v>
      </c>
      <c r="G2825" s="2" t="s">
        <v>19</v>
      </c>
      <c r="I2825" s="2">
        <v>18.0</v>
      </c>
      <c r="K2825" s="2" t="s">
        <v>7826</v>
      </c>
      <c r="L2825" s="2"/>
      <c r="M2825" s="2" t="s">
        <v>7881</v>
      </c>
      <c r="N2825" s="2" t="s">
        <v>7881</v>
      </c>
      <c r="O2825" s="2" t="s">
        <v>89</v>
      </c>
      <c r="P2825" s="2"/>
      <c r="Q2825" s="2" t="str">
        <f t="shared" si="20"/>
        <v>Bill Title: A study bill for an act providing for the department of agriculture and land stewardship's administration of programs regarding a conservation practices revolving loan fund, the state metrologist, and motor fuel standards. - Bill Description: A study bill for an act providing for the department of agriculture and land stewardship's administration of programs regarding a conservation practices revolving loan fund, the state metrologist, and motor fuel standards.</v>
      </c>
    </row>
    <row r="2826" ht="15.75" customHeight="1">
      <c r="A2826" s="2" t="s">
        <v>7821</v>
      </c>
      <c r="B2826" s="2" t="s">
        <v>7822</v>
      </c>
      <c r="C2826" s="2" t="s">
        <v>7823</v>
      </c>
      <c r="D2826" s="2" t="s">
        <v>7823</v>
      </c>
      <c r="E2826" s="2" t="s">
        <v>7824</v>
      </c>
      <c r="F2826" s="2" t="s">
        <v>7882</v>
      </c>
      <c r="G2826" s="2" t="s">
        <v>19</v>
      </c>
      <c r="I2826" s="2">
        <v>18.0</v>
      </c>
      <c r="K2826" s="2" t="s">
        <v>7826</v>
      </c>
      <c r="L2826" s="2"/>
      <c r="M2826" s="2" t="s">
        <v>7883</v>
      </c>
      <c r="N2826" s="2" t="s">
        <v>7883</v>
      </c>
      <c r="O2826" s="2" t="s">
        <v>92</v>
      </c>
      <c r="P2826" s="2"/>
      <c r="Q2826" s="2" t="str">
        <f t="shared" si="20"/>
        <v>Bill Title: A bill for an act extending the period for determining the rates of the motor fuel tax based on calculating the distribution of ethanol blended gasoline and other motor fuel, and including effective date provisions. - Bill Description: A bill for an act extending the period for determining the rates of the motor fuel tax based on calculating the distribution of ethanol blended gasoline and other motor fuel, and including effective date provisions.</v>
      </c>
    </row>
    <row r="2827" ht="15.75" customHeight="1">
      <c r="A2827" s="2" t="s">
        <v>7821</v>
      </c>
      <c r="B2827" s="2" t="s">
        <v>7822</v>
      </c>
      <c r="C2827" s="2" t="s">
        <v>7823</v>
      </c>
      <c r="D2827" s="2" t="s">
        <v>7823</v>
      </c>
      <c r="E2827" s="2" t="s">
        <v>7824</v>
      </c>
      <c r="F2827" s="2" t="s">
        <v>7884</v>
      </c>
      <c r="G2827" s="2" t="s">
        <v>19</v>
      </c>
      <c r="I2827" s="2">
        <v>16.0</v>
      </c>
      <c r="K2827" s="2" t="s">
        <v>7826</v>
      </c>
      <c r="L2827" s="2"/>
      <c r="M2827" s="2" t="s">
        <v>7885</v>
      </c>
      <c r="N2827" s="2" t="s">
        <v>7885</v>
      </c>
      <c r="O2827" s="2" t="s">
        <v>92</v>
      </c>
      <c r="P2827" s="2"/>
      <c r="Q2827" s="2" t="str">
        <f t="shared" si="20"/>
        <v>Bill Title: A bill for an act providing for the department of agriculture and land stewardship's administration of programs regarding a conservation practices revolving loan fund, the state metrologist, pesticide regulation, and motor fuel standards. (Formerly SSB 1143.) - Bill Description: A bill for an act providing for the department of agriculture and land stewardship's administration of programs regarding a conservation practices revolving loan fund, the state metrologist, pesticide regulation, and motor fuel standards. (Formerly SSB 1143.)</v>
      </c>
      <c r="S2827" s="2" t="s">
        <v>79</v>
      </c>
    </row>
    <row r="2828" ht="15.75" customHeight="1">
      <c r="A2828" s="2" t="s">
        <v>7821</v>
      </c>
      <c r="B2828" s="2" t="s">
        <v>7822</v>
      </c>
      <c r="C2828" s="2" t="s">
        <v>7823</v>
      </c>
      <c r="D2828" s="2" t="s">
        <v>7823</v>
      </c>
      <c r="E2828" s="2" t="s">
        <v>7824</v>
      </c>
      <c r="F2828" s="2" t="s">
        <v>7886</v>
      </c>
      <c r="G2828" s="2" t="s">
        <v>19</v>
      </c>
      <c r="I2828" s="2">
        <v>16.0</v>
      </c>
      <c r="K2828" s="2" t="s">
        <v>7826</v>
      </c>
      <c r="L2828" s="2"/>
      <c r="M2828" s="2" t="s">
        <v>7887</v>
      </c>
      <c r="N2828" s="2" t="s">
        <v>7887</v>
      </c>
      <c r="O2828" s="2" t="s">
        <v>92</v>
      </c>
      <c r="P2828" s="2"/>
      <c r="Q2828" s="2" t="str">
        <f t="shared" si="20"/>
        <v>Bill Title: A bill for an act providing for the department of agriculture and land stewardship's administration of programs regarding a conservation practices revolving loan fund, the state metrologist, pesticide regulation, and motor fuel standards, and including effective date provisions. (Formerly HSB 129) Effective 7-1-13, with exception of Division IV, effective 3-28-13. - Bill Description: A bill for an act providing for the department of agriculture and land stewardship's administration of programs regarding a conservation practices revolving loan fund, the state metrologist, pesticide regulation, and motor fuel standards, and including effective date provisions. (Formerly HSB 129) Effective 7-1-13, with exception of Division IV, effective 3-28-13.</v>
      </c>
    </row>
    <row r="2829" ht="15.75" customHeight="1">
      <c r="A2829" s="2" t="s">
        <v>7821</v>
      </c>
      <c r="B2829" s="2" t="s">
        <v>7822</v>
      </c>
      <c r="C2829" s="2" t="s">
        <v>7823</v>
      </c>
      <c r="D2829" s="2" t="s">
        <v>7823</v>
      </c>
      <c r="E2829" s="2" t="s">
        <v>7824</v>
      </c>
      <c r="F2829" s="2" t="s">
        <v>7888</v>
      </c>
      <c r="G2829" s="2" t="s">
        <v>19</v>
      </c>
      <c r="I2829" s="2">
        <v>16.0</v>
      </c>
      <c r="K2829" s="2" t="s">
        <v>7826</v>
      </c>
      <c r="L2829" s="2"/>
      <c r="M2829" s="2" t="s">
        <v>7889</v>
      </c>
      <c r="N2829" s="2" t="s">
        <v>7889</v>
      </c>
      <c r="O2829" s="2" t="s">
        <v>89</v>
      </c>
      <c r="P2829" s="2"/>
      <c r="Q2829" s="2" t="str">
        <f t="shared" si="20"/>
        <v>Bill Title: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(Formerly HSB 207; See HF 750.) - Bill Description: A bill for an act relating to the powers and duties of the department of agriculture and land stewardship, by changing the name of the weather bureau, modifying reporting requirements regarding agricultural liming material, modifying provisions applicable to demonstration projects involving alternative fuels, transferring certain Code sections, providing for the use of certain appropriated moneys for surface water quality, and eliminating certain watershed demonstration pilot projects. (Formerly HSB 207; See HF 750.)</v>
      </c>
    </row>
    <row r="2830" ht="15.75" customHeight="1">
      <c r="A2830" s="2" t="s">
        <v>7821</v>
      </c>
      <c r="B2830" s="2" t="s">
        <v>7822</v>
      </c>
      <c r="C2830" s="2" t="s">
        <v>7823</v>
      </c>
      <c r="D2830" s="2" t="s">
        <v>7823</v>
      </c>
      <c r="E2830" s="2" t="s">
        <v>7824</v>
      </c>
      <c r="F2830" s="2" t="s">
        <v>7890</v>
      </c>
      <c r="G2830" s="2" t="s">
        <v>19</v>
      </c>
      <c r="I2830" s="2">
        <v>16.0</v>
      </c>
      <c r="K2830" s="2" t="s">
        <v>7826</v>
      </c>
      <c r="L2830" s="2"/>
      <c r="M2830" s="2" t="s">
        <v>7891</v>
      </c>
      <c r="N2830" s="2" t="s">
        <v>7891</v>
      </c>
      <c r="O2830" s="2" t="s">
        <v>92</v>
      </c>
      <c r="P2830" s="2"/>
      <c r="Q2830" s="2" t="str">
        <f t="shared" si="20"/>
        <v>Bill Title: A bill for an act extending the period for determining the rates of the motor fuel tax based on calculating the distribution of ethanol blended gasoline and other motor fuel, and including effective date provisions. Effective 5-2-12. - Bill Description: A bill for an act extending the period for determining the rates of the motor fuel tax based on calculating the distribution of ethanol blended gasoline and other motor fuel, and including effective date provisions. Effective 5-2-12.</v>
      </c>
    </row>
    <row r="2831" ht="15.75" customHeight="1">
      <c r="A2831" s="2" t="s">
        <v>7821</v>
      </c>
      <c r="B2831" s="2" t="s">
        <v>7822</v>
      </c>
      <c r="C2831" s="2" t="s">
        <v>7823</v>
      </c>
      <c r="D2831" s="2" t="s">
        <v>7823</v>
      </c>
      <c r="E2831" s="2" t="s">
        <v>7824</v>
      </c>
      <c r="F2831" s="2" t="s">
        <v>7892</v>
      </c>
      <c r="G2831" s="2" t="s">
        <v>19</v>
      </c>
      <c r="I2831" s="2">
        <v>15.0</v>
      </c>
      <c r="K2831" s="2" t="s">
        <v>7826</v>
      </c>
      <c r="L2831" s="2"/>
      <c r="M2831" s="2" t="s">
        <v>7893</v>
      </c>
      <c r="N2831" s="2" t="s">
        <v>7893</v>
      </c>
      <c r="O2831" s="2" t="s">
        <v>7894</v>
      </c>
      <c r="P2831" s="2"/>
      <c r="Q2831" s="2" t="str">
        <f t="shared" si="20"/>
        <v>Bill Title: A bill for an act providing for an annual appropriation to the renewable fuels infrastructure fund. - Bill Description: A bill for an act providing for an annual appropriation to the renewable fuels infrastructure fund.</v>
      </c>
      <c r="S2831" s="2" t="s">
        <v>145</v>
      </c>
    </row>
    <row r="2832" ht="15.75" customHeight="1">
      <c r="A2832" s="2" t="s">
        <v>7821</v>
      </c>
      <c r="B2832" s="2" t="s">
        <v>7822</v>
      </c>
      <c r="C2832" s="2" t="s">
        <v>7823</v>
      </c>
      <c r="D2832" s="2" t="s">
        <v>7823</v>
      </c>
      <c r="E2832" s="2" t="s">
        <v>7824</v>
      </c>
      <c r="F2832" s="2" t="s">
        <v>7895</v>
      </c>
      <c r="G2832" s="2" t="s">
        <v>19</v>
      </c>
      <c r="I2832" s="2">
        <v>14.0</v>
      </c>
      <c r="K2832" s="2" t="s">
        <v>7826</v>
      </c>
      <c r="L2832" s="2"/>
      <c r="M2832" s="2" t="s">
        <v>7896</v>
      </c>
      <c r="N2832" s="2" t="s">
        <v>7896</v>
      </c>
      <c r="O2832" s="2" t="s">
        <v>35</v>
      </c>
      <c r="P2832" s="2"/>
      <c r="Q2832" s="2" t="str">
        <f t="shared" si="20"/>
        <v>Bill Title: A bill for an act modifying provisions applicable to the renewable energy tax credit, and including effective date and retroactive applicability provisions. (Formerly HSB 235) - Bill Description: A bill for an act modifying provisions applicable to the renewable energy tax credit, and including effective date and retroactive applicability provisions. (Formerly HSB 235)</v>
      </c>
      <c r="S2832" s="2" t="s">
        <v>145</v>
      </c>
    </row>
    <row r="2833" ht="15.75" customHeight="1">
      <c r="A2833" s="2" t="s">
        <v>7821</v>
      </c>
      <c r="B2833" s="2" t="s">
        <v>7822</v>
      </c>
      <c r="C2833" s="2" t="s">
        <v>7823</v>
      </c>
      <c r="D2833" s="2" t="s">
        <v>7823</v>
      </c>
      <c r="E2833" s="2" t="s">
        <v>7824</v>
      </c>
      <c r="F2833" s="2" t="s">
        <v>7897</v>
      </c>
      <c r="G2833" s="2" t="s">
        <v>19</v>
      </c>
      <c r="I2833" s="2">
        <v>13.0</v>
      </c>
      <c r="K2833" s="2" t="s">
        <v>7826</v>
      </c>
      <c r="L2833" s="2"/>
      <c r="M2833" s="2" t="s">
        <v>7898</v>
      </c>
      <c r="N2833" s="2" t="s">
        <v>7898</v>
      </c>
      <c r="O2833" s="2" t="s">
        <v>92</v>
      </c>
      <c r="P2833" s="2"/>
      <c r="Q2833" s="2" t="str">
        <f t="shared" si="20"/>
        <v>Bill Title: A study bill for providing for the department of agriculture and land stewardship's administration of programs regarding a conservation practices revolving loan fund, the state metrologist, and motor fuel standards. - Bill Description: A study bill for providing for the department of agriculture and land stewardship's administration of programs regarding a conservation practices revolving loan fund, the state metrologist, and motor fuel standards.</v>
      </c>
    </row>
    <row r="2834" ht="15.75" customHeight="1">
      <c r="A2834" s="2" t="s">
        <v>7821</v>
      </c>
      <c r="B2834" s="2" t="s">
        <v>7822</v>
      </c>
      <c r="C2834" s="2" t="s">
        <v>7823</v>
      </c>
      <c r="D2834" s="2" t="s">
        <v>7823</v>
      </c>
      <c r="E2834" s="2" t="s">
        <v>7824</v>
      </c>
      <c r="F2834" s="2" t="s">
        <v>7899</v>
      </c>
      <c r="G2834" s="2" t="s">
        <v>19</v>
      </c>
      <c r="I2834" s="2">
        <v>13.0</v>
      </c>
      <c r="K2834" s="2" t="s">
        <v>7826</v>
      </c>
      <c r="L2834" s="2"/>
      <c r="M2834" s="2" t="s">
        <v>7900</v>
      </c>
      <c r="N2834" s="2" t="s">
        <v>7900</v>
      </c>
      <c r="O2834" s="2" t="s">
        <v>89</v>
      </c>
      <c r="P2834" s="2"/>
      <c r="Q2834" s="2" t="str">
        <f t="shared" si="20"/>
        <v>Bill Title: A bill for an act relating to the powers and duties of the department of agriculture and land stewardship, by changing the name of the weather bureau, modifying provisions applicable to demonstration projects involving alternative fuels, transferring certain Code sections, providing for the use of certain appropriated moneys for surface water quality, and eliminating certain watershed demonstration pilot projects. (Formerly SSB 1182, SF 427.) - Bill Description: A bill for an act relating to the powers and duties of the department of agriculture and land stewardship, by changing the name of the weather bureau, modifying provisions applicable to demonstration projects involving alternative fuels, transferring certain Code sections, providing for the use of certain appropriated moneys for surface water quality, and eliminating certain watershed demonstration pilot projects. (Formerly SSB 1182, SF 427.)</v>
      </c>
    </row>
    <row r="2835" ht="15.75" customHeight="1">
      <c r="A2835" s="2" t="s">
        <v>7821</v>
      </c>
      <c r="B2835" s="2" t="s">
        <v>7822</v>
      </c>
      <c r="C2835" s="2" t="s">
        <v>7823</v>
      </c>
      <c r="D2835" s="2" t="s">
        <v>7823</v>
      </c>
      <c r="E2835" s="2" t="s">
        <v>7824</v>
      </c>
      <c r="F2835" s="2" t="s">
        <v>7901</v>
      </c>
      <c r="G2835" s="2" t="s">
        <v>19</v>
      </c>
      <c r="I2835" s="2">
        <v>13.0</v>
      </c>
      <c r="K2835" s="2" t="s">
        <v>7826</v>
      </c>
      <c r="L2835" s="2"/>
      <c r="M2835" s="2" t="s">
        <v>7902</v>
      </c>
      <c r="N2835" s="2" t="s">
        <v>7902</v>
      </c>
      <c r="O2835" s="2" t="s">
        <v>35</v>
      </c>
      <c r="P2835" s="2"/>
      <c r="Q2835" s="2" t="str">
        <f t="shared" si="20"/>
        <v>Bill Title: A study bill for expanding the renewable fuel infrastructure program to support the storage and dispensing of E-15 gasoline. - Bill Description: A study bill for expanding the renewable fuel infrastructure program to support the storage and dispensing of E-15 gasoline.</v>
      </c>
    </row>
    <row r="2836" ht="15.75" customHeight="1">
      <c r="A2836" s="2" t="s">
        <v>7821</v>
      </c>
      <c r="B2836" s="2" t="s">
        <v>7822</v>
      </c>
      <c r="C2836" s="2" t="s">
        <v>7823</v>
      </c>
      <c r="D2836" s="2" t="s">
        <v>7823</v>
      </c>
      <c r="E2836" s="2" t="s">
        <v>7824</v>
      </c>
      <c r="F2836" s="2" t="s">
        <v>7903</v>
      </c>
      <c r="G2836" s="2" t="s">
        <v>19</v>
      </c>
      <c r="I2836" s="2">
        <v>13.0</v>
      </c>
      <c r="K2836" s="2" t="s">
        <v>7826</v>
      </c>
      <c r="L2836" s="2"/>
      <c r="M2836" s="2" t="s">
        <v>7904</v>
      </c>
      <c r="N2836" s="2" t="s">
        <v>7904</v>
      </c>
      <c r="O2836" s="2" t="s">
        <v>7905</v>
      </c>
      <c r="P2836" s="2"/>
      <c r="Q2836" s="2" t="str">
        <f t="shared" si="20"/>
        <v>Bill Title: A study bill for extending the period for determining the rates of the motor fuel tax based on calculating the distribution of ethanol blended gasoline and other motor fuel, and including effective date provisions. - Bill Description: A study bill for extending the period for determining the rates of the motor fuel tax based on calculating the distribution of ethanol blended gasoline and other motor fuel, and including effective date provisions.</v>
      </c>
    </row>
    <row r="2837" ht="15.75" customHeight="1">
      <c r="A2837" s="2" t="s">
        <v>7821</v>
      </c>
      <c r="B2837" s="2" t="s">
        <v>7822</v>
      </c>
      <c r="C2837" s="2" t="s">
        <v>7823</v>
      </c>
      <c r="D2837" s="2" t="s">
        <v>7823</v>
      </c>
      <c r="E2837" s="2" t="s">
        <v>7824</v>
      </c>
      <c r="F2837" s="2" t="s">
        <v>7906</v>
      </c>
      <c r="G2837" s="2" t="s">
        <v>19</v>
      </c>
      <c r="I2837" s="2">
        <v>13.0</v>
      </c>
      <c r="K2837" s="2" t="s">
        <v>7826</v>
      </c>
      <c r="L2837" s="2"/>
      <c r="M2837" s="2" t="s">
        <v>7907</v>
      </c>
      <c r="N2837" s="2" t="s">
        <v>7907</v>
      </c>
      <c r="O2837" s="2" t="s">
        <v>89</v>
      </c>
      <c r="P2837" s="2"/>
      <c r="Q2837" s="2" t="str">
        <f t="shared" si="20"/>
        <v>Bill Title: A bill for an act relating to biodiesel fuel, by providing for labeling requirements, and providing for the extension of a tax credit. (See Cmte. Bill HF 752) - Bill Description: A bill for an act relating to biodiesel fuel, by providing for labeling requirements, and providing for the extension of a tax credit. (See Cmte. Bill HF 752)</v>
      </c>
    </row>
    <row r="2838" ht="15.75" customHeight="1">
      <c r="A2838" s="2" t="s">
        <v>7821</v>
      </c>
      <c r="B2838" s="2" t="s">
        <v>7822</v>
      </c>
      <c r="C2838" s="2" t="s">
        <v>7823</v>
      </c>
      <c r="D2838" s="2" t="s">
        <v>7823</v>
      </c>
      <c r="E2838" s="2" t="s">
        <v>7824</v>
      </c>
      <c r="F2838" s="2" t="s">
        <v>7908</v>
      </c>
      <c r="G2838" s="2" t="s">
        <v>19</v>
      </c>
      <c r="I2838" s="2">
        <v>11.0</v>
      </c>
      <c r="K2838" s="2" t="s">
        <v>7826</v>
      </c>
      <c r="L2838" s="2"/>
      <c r="M2838" s="2" t="s">
        <v>7909</v>
      </c>
      <c r="N2838" s="2" t="s">
        <v>7909</v>
      </c>
      <c r="O2838" s="2" t="s">
        <v>704</v>
      </c>
      <c r="P2838" s="2"/>
      <c r="Q2838" s="2" t="str">
        <f t="shared" si="20"/>
        <v>Bill Title: A bill for an act relating to underground storage tanks, including by creating the Iowa tanks fund and Iowa tanks fund financing program, repealing the Iowa comprehensive petroleum underground storage tank fund, and eliminating the Iowa comprehensive petroleum underground storage tank fund board, requiring a study, and including effective date and transition provisions.(Formerly HF 645, HSB 135; See HF 2337.) - Bill Description: A bill for an act relating to underground storage tanks, including by creating the Iowa tanks fund and Iowa tanks fund financing program, repealing the Iowa comprehensive petroleum underground storage tank fund, and eliminating the Iowa comprehensive petroleum underground storage tank fund board, requiring a study, and including effective date and transition provisions.(Formerly HF 645, HSB 135; See HF 2337.)</v>
      </c>
      <c r="S2838" s="2" t="s">
        <v>25</v>
      </c>
    </row>
    <row r="2839" ht="15.75" customHeight="1">
      <c r="A2839" s="2" t="s">
        <v>7821</v>
      </c>
      <c r="B2839" s="2" t="s">
        <v>7822</v>
      </c>
      <c r="C2839" s="2" t="s">
        <v>7823</v>
      </c>
      <c r="D2839" s="2" t="s">
        <v>7823</v>
      </c>
      <c r="E2839" s="2" t="s">
        <v>7824</v>
      </c>
      <c r="F2839" s="2" t="s">
        <v>7910</v>
      </c>
      <c r="G2839" s="2" t="s">
        <v>19</v>
      </c>
      <c r="I2839" s="2">
        <v>10.0</v>
      </c>
      <c r="K2839" s="2" t="s">
        <v>7826</v>
      </c>
      <c r="L2839" s="2"/>
      <c r="M2839" s="2" t="s">
        <v>7893</v>
      </c>
      <c r="N2839" s="2" t="s">
        <v>7893</v>
      </c>
      <c r="O2839" s="2" t="s">
        <v>2104</v>
      </c>
      <c r="P2839" s="2"/>
      <c r="Q2839" s="2" t="str">
        <f t="shared" si="20"/>
        <v>Bill Title: A bill for an act providing for an annual appropriation to the renewable fuels infrastructure fund. - Bill Description: A bill for an act providing for an annual appropriation to the renewable fuels infrastructure fund.</v>
      </c>
    </row>
    <row r="2840" ht="15.75" customHeight="1">
      <c r="A2840" s="2" t="s">
        <v>7821</v>
      </c>
      <c r="B2840" s="2" t="s">
        <v>7822</v>
      </c>
      <c r="C2840" s="2" t="s">
        <v>7823</v>
      </c>
      <c r="D2840" s="2" t="s">
        <v>7823</v>
      </c>
      <c r="E2840" s="2" t="s">
        <v>7824</v>
      </c>
      <c r="F2840" s="2" t="s">
        <v>7911</v>
      </c>
      <c r="G2840" s="2" t="s">
        <v>19</v>
      </c>
      <c r="I2840" s="2">
        <v>9.0</v>
      </c>
      <c r="K2840" s="2" t="s">
        <v>7826</v>
      </c>
      <c r="L2840" s="2"/>
      <c r="M2840" s="2" t="s">
        <v>7912</v>
      </c>
      <c r="N2840" s="2" t="s">
        <v>7912</v>
      </c>
      <c r="O2840" s="2" t="s">
        <v>7913</v>
      </c>
      <c r="P2840" s="2"/>
      <c r="Q2840" s="2" t="str">
        <f t="shared" si="20"/>
        <v>Bill Title: A resolution urging the United States government to renew its commitment to farmers, lower fuel prices, and the environment by supporting a robust and sustainable renewable fuel standard. - Bill Description: A resolution urging the United States government to renew its commitment to farmers, lower fuel prices, and the environment by supporting a robust and sustainable renewable fuel standard.</v>
      </c>
    </row>
    <row r="2841" ht="15.75" customHeight="1">
      <c r="A2841" s="2" t="s">
        <v>7821</v>
      </c>
      <c r="B2841" s="2" t="s">
        <v>7822</v>
      </c>
      <c r="C2841" s="2" t="s">
        <v>7823</v>
      </c>
      <c r="D2841" s="2" t="s">
        <v>7823</v>
      </c>
      <c r="E2841" s="2" t="s">
        <v>7824</v>
      </c>
      <c r="F2841" s="2" t="s">
        <v>7914</v>
      </c>
      <c r="G2841" s="2" t="s">
        <v>19</v>
      </c>
      <c r="I2841" s="2">
        <v>7.0</v>
      </c>
      <c r="K2841" s="2" t="s">
        <v>7826</v>
      </c>
      <c r="L2841" s="2"/>
      <c r="M2841" s="2" t="s">
        <v>7915</v>
      </c>
      <c r="N2841" s="2" t="s">
        <v>7915</v>
      </c>
      <c r="O2841" s="2" t="s">
        <v>760</v>
      </c>
      <c r="P2841" s="2"/>
      <c r="Q2841" s="2" t="str">
        <f t="shared" si="20"/>
        <v>Bill Title: A concurrent resolution urging the United States government to renew its commitment to this nation's energy security. - Bill Description: A concurrent resolution urging the United States government to renew its commitment to this nation's energy security.</v>
      </c>
    </row>
    <row r="2842" ht="15.75" customHeight="1">
      <c r="A2842" s="2" t="s">
        <v>7821</v>
      </c>
      <c r="B2842" s="2" t="s">
        <v>7822</v>
      </c>
      <c r="C2842" s="2" t="s">
        <v>7823</v>
      </c>
      <c r="D2842" s="2" t="s">
        <v>7823</v>
      </c>
      <c r="E2842" s="2" t="s">
        <v>7824</v>
      </c>
      <c r="F2842" s="2" t="s">
        <v>7916</v>
      </c>
      <c r="G2842" s="2" t="s">
        <v>19</v>
      </c>
      <c r="I2842" s="2">
        <v>5.0</v>
      </c>
      <c r="K2842" s="2" t="s">
        <v>7826</v>
      </c>
      <c r="L2842" s="2"/>
      <c r="M2842" s="2" t="s">
        <v>7917</v>
      </c>
      <c r="N2842" s="2" t="s">
        <v>7917</v>
      </c>
      <c r="O2842" s="2" t="s">
        <v>760</v>
      </c>
      <c r="P2842" s="2"/>
      <c r="Q2842" s="2" t="str">
        <f t="shared" si="20"/>
        <v>Bill Title: A joint resolution urging the United States government to renew its commitment to farmers, lower fuel prices, and the environment by supporting a robust and sustainable renewable fuel standard, and including effective date provisions. - Bill Description: A joint resolution urging the United States government to renew its commitment to farmers, lower fuel prices, and the environment by supporting a robust and sustainable renewable fuel standard, and including effective date provisions.</v>
      </c>
    </row>
    <row r="2843" ht="15.75" customHeight="1">
      <c r="A2843" s="2" t="s">
        <v>7821</v>
      </c>
      <c r="B2843" s="2" t="s">
        <v>7822</v>
      </c>
      <c r="C2843" s="2" t="s">
        <v>7823</v>
      </c>
      <c r="D2843" s="2" t="s">
        <v>7823</v>
      </c>
      <c r="E2843" s="2" t="s">
        <v>7824</v>
      </c>
      <c r="F2843" s="2" t="s">
        <v>7918</v>
      </c>
      <c r="G2843" s="2" t="s">
        <v>19</v>
      </c>
      <c r="I2843" s="2">
        <v>5.0</v>
      </c>
      <c r="K2843" s="2" t="s">
        <v>7826</v>
      </c>
      <c r="L2843" s="2"/>
      <c r="M2843" s="2" t="s">
        <v>7919</v>
      </c>
      <c r="N2843" s="2" t="s">
        <v>7919</v>
      </c>
      <c r="O2843" s="2" t="s">
        <v>2104</v>
      </c>
      <c r="P2843" s="2"/>
      <c r="Q2843" s="2" t="str">
        <f t="shared" si="20"/>
        <v>Bill Title: A resolution supporting the federal Renewable Fuel Standard through 2022. (See SR 118.) - Bill Description: A resolution supporting the federal Renewable Fuel Standard through 2022. (See SR 118.)</v>
      </c>
    </row>
    <row r="2844" ht="15.75" customHeight="1">
      <c r="A2844" s="2" t="s">
        <v>7821</v>
      </c>
      <c r="B2844" s="2" t="s">
        <v>7822</v>
      </c>
      <c r="C2844" s="2" t="s">
        <v>7823</v>
      </c>
      <c r="D2844" s="2" t="s">
        <v>7823</v>
      </c>
      <c r="E2844" s="2" t="s">
        <v>7824</v>
      </c>
      <c r="F2844" s="2" t="s">
        <v>7920</v>
      </c>
      <c r="G2844" s="2" t="s">
        <v>19</v>
      </c>
      <c r="I2844" s="2">
        <v>5.0</v>
      </c>
      <c r="K2844" s="2" t="s">
        <v>7826</v>
      </c>
      <c r="L2844" s="2"/>
      <c r="M2844" s="2" t="s">
        <v>7921</v>
      </c>
      <c r="N2844" s="2" t="s">
        <v>7921</v>
      </c>
      <c r="O2844" s="2" t="s">
        <v>306</v>
      </c>
      <c r="P2844" s="2"/>
      <c r="Q2844" s="2" t="str">
        <f t="shared" si="20"/>
        <v>Bill Title: A resolution supporting the federal Renewable Fuel Standard. (Formerly SR 110.) - Bill Description: A resolution supporting the federal Renewable Fuel Standard. (Formerly SR 110.)</v>
      </c>
    </row>
    <row r="2845" ht="15.75" customHeight="1">
      <c r="A2845" s="2" t="s">
        <v>7821</v>
      </c>
      <c r="B2845" s="2" t="s">
        <v>7822</v>
      </c>
      <c r="C2845" s="2" t="s">
        <v>7823</v>
      </c>
      <c r="D2845" s="2" t="s">
        <v>7823</v>
      </c>
      <c r="E2845" s="2" t="s">
        <v>7824</v>
      </c>
      <c r="F2845" s="2" t="s">
        <v>7922</v>
      </c>
      <c r="G2845" s="2" t="s">
        <v>19</v>
      </c>
      <c r="I2845" s="2">
        <v>5.0</v>
      </c>
      <c r="K2845" s="2" t="s">
        <v>7826</v>
      </c>
      <c r="L2845" s="2"/>
      <c r="M2845" s="2" t="s">
        <v>7923</v>
      </c>
      <c r="N2845" s="2" t="s">
        <v>7923</v>
      </c>
      <c r="O2845" s="2" t="s">
        <v>89</v>
      </c>
      <c r="P2845" s="2"/>
      <c r="Q2845" s="2" t="str">
        <f t="shared" si="20"/>
        <v>Bill Title: A resolution urging the United States Environmental Protection Agency to authorize the use of higher blends of ethanol in nonflex fuel vehicles. - Bill Description: A resolution urging the United States Environmental Protection Agency to authorize the use of higher blends of ethanol in nonflex fuel vehicles.</v>
      </c>
    </row>
    <row r="2846" ht="15.75" customHeight="1">
      <c r="A2846" s="2" t="s">
        <v>7821</v>
      </c>
      <c r="B2846" s="2" t="s">
        <v>7822</v>
      </c>
      <c r="C2846" s="2" t="s">
        <v>7823</v>
      </c>
      <c r="D2846" s="2" t="s">
        <v>7823</v>
      </c>
      <c r="E2846" s="2" t="s">
        <v>7824</v>
      </c>
      <c r="F2846" s="2" t="s">
        <v>7924</v>
      </c>
      <c r="G2846" s="2" t="s">
        <v>19</v>
      </c>
      <c r="I2846" s="2">
        <v>2.0</v>
      </c>
      <c r="K2846" s="2" t="s">
        <v>7826</v>
      </c>
      <c r="L2846" s="2"/>
      <c r="M2846" s="2" t="s">
        <v>7912</v>
      </c>
      <c r="N2846" s="2" t="s">
        <v>7912</v>
      </c>
      <c r="O2846" s="2" t="s">
        <v>7913</v>
      </c>
      <c r="P2846" s="2"/>
      <c r="Q2846" s="2" t="str">
        <f t="shared" si="20"/>
        <v>Bill Title: A resolution urging the United States government to renew its commitment to farmers, lower fuel prices, and the environment by supporting a robust and sustainable renewable fuel standard. - Bill Description: A resolution urging the United States government to renew its commitment to farmers, lower fuel prices, and the environment by supporting a robust and sustainable renewable fuel standard.</v>
      </c>
    </row>
    <row r="2847" ht="15.75" customHeight="1">
      <c r="A2847" s="2" t="s">
        <v>7925</v>
      </c>
      <c r="B2847" s="2" t="s">
        <v>7926</v>
      </c>
      <c r="C2847" s="2" t="s">
        <v>7823</v>
      </c>
      <c r="D2847" s="2" t="s">
        <v>7823</v>
      </c>
      <c r="E2847" s="2" t="s">
        <v>7824</v>
      </c>
      <c r="F2847" s="2" t="s">
        <v>7927</v>
      </c>
      <c r="G2847" s="2" t="s">
        <v>19</v>
      </c>
      <c r="I2847" s="2">
        <v>53.0</v>
      </c>
      <c r="K2847" s="2" t="s">
        <v>7928</v>
      </c>
      <c r="L2847" s="2"/>
      <c r="M2847" s="2" t="s">
        <v>7929</v>
      </c>
      <c r="N2847" s="2" t="s">
        <v>7929</v>
      </c>
      <c r="O2847" s="2" t="s">
        <v>112</v>
      </c>
      <c r="P2847" s="2"/>
      <c r="Q2847" s="2" t="str">
        <f t="shared" si="20"/>
        <v>Bill Title: A bill for an act relating to criminal acts committed on or against critical infrastructure property and providing penalties. (Formerly HSB 603.) - Bill Description: A bill for an act relating to criminal acts committed on or against critical infrastructure property and providing penalties. (Formerly HSB 603.)</v>
      </c>
    </row>
    <row r="2848" ht="15.75" customHeight="1">
      <c r="A2848" s="2" t="s">
        <v>7925</v>
      </c>
      <c r="B2848" s="2" t="s">
        <v>7926</v>
      </c>
      <c r="C2848" s="2" t="s">
        <v>7823</v>
      </c>
      <c r="D2848" s="2" t="s">
        <v>7823</v>
      </c>
      <c r="E2848" s="2" t="s">
        <v>7824</v>
      </c>
      <c r="F2848" s="2" t="s">
        <v>7930</v>
      </c>
      <c r="G2848" s="2" t="s">
        <v>19</v>
      </c>
      <c r="I2848" s="2">
        <v>49.0</v>
      </c>
      <c r="K2848" s="2" t="s">
        <v>7928</v>
      </c>
      <c r="L2848" s="2"/>
      <c r="M2848" s="2" t="s">
        <v>7931</v>
      </c>
      <c r="N2848" s="2" t="s">
        <v>7931</v>
      </c>
      <c r="O2848" s="2" t="s">
        <v>112</v>
      </c>
      <c r="P2848" s="2"/>
      <c r="Q2848" s="2" t="str">
        <f t="shared" si="20"/>
        <v>Bill Title: A bill for an act relating to criminal acts committed on or against critical infrastructure property and providing penalties. - Bill Description: A bill for an act relating to criminal acts committed on or against critical infrastructure property and providing penalties.</v>
      </c>
    </row>
    <row r="2849" ht="15.75" customHeight="1">
      <c r="A2849" s="2" t="s">
        <v>7925</v>
      </c>
      <c r="B2849" s="2" t="s">
        <v>7926</v>
      </c>
      <c r="C2849" s="2" t="s">
        <v>7823</v>
      </c>
      <c r="D2849" s="2" t="s">
        <v>7823</v>
      </c>
      <c r="E2849" s="2" t="s">
        <v>7824</v>
      </c>
      <c r="F2849" s="2" t="s">
        <v>7932</v>
      </c>
      <c r="G2849" s="2" t="s">
        <v>19</v>
      </c>
      <c r="I2849" s="2">
        <v>46.0</v>
      </c>
      <c r="K2849" s="2" t="s">
        <v>7928</v>
      </c>
      <c r="L2849" s="2"/>
      <c r="M2849" s="2" t="s">
        <v>7933</v>
      </c>
      <c r="N2849" s="2" t="s">
        <v>7933</v>
      </c>
      <c r="O2849" s="2" t="s">
        <v>100</v>
      </c>
      <c r="P2849" s="2"/>
      <c r="Q2849" s="2" t="str">
        <f t="shared" si="20"/>
        <v>Bill Title: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provisions.(See SF 366.) - Bill Description: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provisions.(See SF 366.)</v>
      </c>
    </row>
    <row r="2850" ht="15.75" customHeight="1">
      <c r="A2850" s="2" t="s">
        <v>7925</v>
      </c>
      <c r="B2850" s="2" t="s">
        <v>7926</v>
      </c>
      <c r="C2850" s="2" t="s">
        <v>7823</v>
      </c>
      <c r="D2850" s="2" t="s">
        <v>7823</v>
      </c>
      <c r="E2850" s="2" t="s">
        <v>7824</v>
      </c>
      <c r="F2850" s="2" t="s">
        <v>7934</v>
      </c>
      <c r="G2850" s="2" t="s">
        <v>19</v>
      </c>
      <c r="I2850" s="2">
        <v>45.0</v>
      </c>
      <c r="K2850" s="2" t="s">
        <v>7928</v>
      </c>
      <c r="L2850" s="2"/>
      <c r="M2850" s="2" t="s">
        <v>7931</v>
      </c>
      <c r="N2850" s="2" t="s">
        <v>7931</v>
      </c>
      <c r="O2850" s="2" t="s">
        <v>112</v>
      </c>
      <c r="P2850" s="2"/>
      <c r="Q2850" s="2" t="str">
        <f t="shared" si="20"/>
        <v>Bill Title: A bill for an act relating to criminal acts committed on or against critical infrastructure property and providing penalties. - Bill Description: A bill for an act relating to criminal acts committed on or against critical infrastructure property and providing penalties.</v>
      </c>
    </row>
    <row r="2851" ht="15.75" customHeight="1">
      <c r="A2851" s="2" t="s">
        <v>7925</v>
      </c>
      <c r="B2851" s="2" t="s">
        <v>7926</v>
      </c>
      <c r="C2851" s="2" t="s">
        <v>7823</v>
      </c>
      <c r="D2851" s="2" t="s">
        <v>7823</v>
      </c>
      <c r="E2851" s="2" t="s">
        <v>7824</v>
      </c>
      <c r="F2851" s="2" t="s">
        <v>7935</v>
      </c>
      <c r="G2851" s="2" t="s">
        <v>19</v>
      </c>
      <c r="I2851" s="2">
        <v>40.0</v>
      </c>
      <c r="K2851" s="2" t="s">
        <v>7928</v>
      </c>
      <c r="L2851" s="2"/>
      <c r="M2851" s="2" t="s">
        <v>7936</v>
      </c>
      <c r="N2851" s="2" t="s">
        <v>7936</v>
      </c>
      <c r="O2851" s="2" t="s">
        <v>100</v>
      </c>
      <c r="P2851" s="2"/>
      <c r="Q2851" s="2" t="str">
        <f t="shared" si="20"/>
        <v>Bill Title: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 Bill Description: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v>
      </c>
    </row>
    <row r="2852" ht="15.75" customHeight="1">
      <c r="A2852" s="2" t="s">
        <v>7925</v>
      </c>
      <c r="B2852" s="2" t="s">
        <v>7926</v>
      </c>
      <c r="C2852" s="2" t="s">
        <v>7823</v>
      </c>
      <c r="D2852" s="2" t="s">
        <v>7823</v>
      </c>
      <c r="E2852" s="2" t="s">
        <v>7824</v>
      </c>
      <c r="F2852" s="2" t="s">
        <v>7937</v>
      </c>
      <c r="G2852" s="2" t="s">
        <v>19</v>
      </c>
      <c r="I2852" s="2">
        <v>36.0</v>
      </c>
      <c r="K2852" s="2" t="s">
        <v>7928</v>
      </c>
      <c r="L2852" s="2"/>
      <c r="M2852" s="2" t="s">
        <v>7938</v>
      </c>
      <c r="N2852" s="2" t="s">
        <v>7938</v>
      </c>
      <c r="O2852" s="2" t="s">
        <v>89</v>
      </c>
      <c r="P2852" s="2"/>
      <c r="Q2852" s="2" t="str">
        <f t="shared" si="20"/>
        <v>Bill Title: A study bill for an act relating to matters under the purview of the department of transportation, including the use of information contained in electronic driver and nonoperator identification records,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 Bill Description: A study bill for an act relating to matters under the purview of the department of transportation, including the use of information contained in electronic driver and nonoperator identification records,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v>
      </c>
    </row>
    <row r="2853" ht="15.75" customHeight="1">
      <c r="A2853" s="2" t="s">
        <v>7925</v>
      </c>
      <c r="B2853" s="2" t="s">
        <v>7926</v>
      </c>
      <c r="C2853" s="2" t="s">
        <v>7823</v>
      </c>
      <c r="D2853" s="2" t="s">
        <v>7823</v>
      </c>
      <c r="E2853" s="2" t="s">
        <v>7824</v>
      </c>
      <c r="F2853" s="2" t="s">
        <v>7939</v>
      </c>
      <c r="G2853" s="2" t="s">
        <v>19</v>
      </c>
      <c r="I2853" s="2">
        <v>36.0</v>
      </c>
      <c r="K2853" s="2" t="s">
        <v>7928</v>
      </c>
      <c r="L2853" s="2"/>
      <c r="M2853" s="2" t="s">
        <v>7940</v>
      </c>
      <c r="N2853" s="2" t="s">
        <v>7940</v>
      </c>
      <c r="O2853" s="2" t="s">
        <v>100</v>
      </c>
      <c r="P2853" s="2"/>
      <c r="Q2853" s="2" t="str">
        <f t="shared" si="20"/>
        <v>Bill Title: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(Formerly SSB 1122.) Effective date: Enactment, 07/01/2021. Applicability date: Enactment, 01/01/2019, 07/01/2020, 01/01/2020. - Bill Description: A bill for an act relating to state taxation and related laws of the state including the collection of tax, tax credits, the assessment and classification of property, taxes on electricity providers, fees for registration of vehicles, sales and use tax, and the authority of the director of revenue, and providing penalties, and including effective date and retroactive applicability provisions. (Formerly SSB 1122.) Effective date: Enactment, 07/01/2021. Applicability date: Enactment, 01/01/2019, 07/01/2020, 01/01/2020.</v>
      </c>
      <c r="S2853" s="2" t="s">
        <v>145</v>
      </c>
    </row>
    <row r="2854" ht="15.75" customHeight="1">
      <c r="A2854" s="2" t="s">
        <v>7925</v>
      </c>
      <c r="B2854" s="2" t="s">
        <v>7926</v>
      </c>
      <c r="C2854" s="2" t="s">
        <v>7823</v>
      </c>
      <c r="D2854" s="2" t="s">
        <v>7823</v>
      </c>
      <c r="E2854" s="2" t="s">
        <v>7824</v>
      </c>
      <c r="F2854" s="2" t="s">
        <v>7941</v>
      </c>
      <c r="G2854" s="2" t="s">
        <v>19</v>
      </c>
      <c r="I2854" s="2">
        <v>36.0</v>
      </c>
      <c r="K2854" s="2" t="s">
        <v>7928</v>
      </c>
      <c r="L2854" s="2"/>
      <c r="M2854" s="2" t="s">
        <v>7942</v>
      </c>
      <c r="N2854" s="2" t="s">
        <v>7942</v>
      </c>
      <c r="O2854" s="2" t="s">
        <v>39</v>
      </c>
      <c r="P2854" s="2"/>
      <c r="Q2854" s="2" t="str">
        <f t="shared" si="20"/>
        <v>Bill Title: A bill for an act relating to reimbursement of hazardous substance cleanup costs. (See SF 328.) - Bill Description: A bill for an act relating to reimbursement of hazardous substance cleanup costs. (See SF 328.)</v>
      </c>
    </row>
    <row r="2855" ht="15.75" customHeight="1">
      <c r="A2855" s="2" t="s">
        <v>7925</v>
      </c>
      <c r="B2855" s="2" t="s">
        <v>7926</v>
      </c>
      <c r="C2855" s="2" t="s">
        <v>7823</v>
      </c>
      <c r="D2855" s="2" t="s">
        <v>7823</v>
      </c>
      <c r="E2855" s="2" t="s">
        <v>7824</v>
      </c>
      <c r="F2855" s="2" t="s">
        <v>7943</v>
      </c>
      <c r="G2855" s="2" t="s">
        <v>19</v>
      </c>
      <c r="I2855" s="2">
        <v>34.0</v>
      </c>
      <c r="K2855" s="2" t="s">
        <v>7928</v>
      </c>
      <c r="L2855" s="2"/>
      <c r="M2855" s="2" t="s">
        <v>7944</v>
      </c>
      <c r="N2855" s="2" t="s">
        <v>7944</v>
      </c>
      <c r="O2855" s="2" t="s">
        <v>7945</v>
      </c>
      <c r="P2855" s="2"/>
      <c r="Q2855" s="2" t="str">
        <f t="shared" si="20"/>
        <v>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HF 725 and HSB 197.) Various effective dates, see bill. -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HF 725 and HSB 197.) Various effective dates, see bill.</v>
      </c>
      <c r="S2855" s="2" t="s">
        <v>79</v>
      </c>
    </row>
    <row r="2856" ht="15.75" customHeight="1">
      <c r="A2856" s="2" t="s">
        <v>7925</v>
      </c>
      <c r="B2856" s="2" t="s">
        <v>7926</v>
      </c>
      <c r="C2856" s="2" t="s">
        <v>7823</v>
      </c>
      <c r="D2856" s="2" t="s">
        <v>7823</v>
      </c>
      <c r="E2856" s="2" t="s">
        <v>7824</v>
      </c>
      <c r="F2856" s="2" t="s">
        <v>7946</v>
      </c>
      <c r="G2856" s="2" t="s">
        <v>19</v>
      </c>
      <c r="I2856" s="2">
        <v>33.0</v>
      </c>
      <c r="K2856" s="2" t="s">
        <v>7928</v>
      </c>
      <c r="L2856" s="2"/>
      <c r="M2856" s="2" t="s">
        <v>7947</v>
      </c>
      <c r="N2856" s="2" t="s">
        <v>7947</v>
      </c>
      <c r="O2856" s="2" t="s">
        <v>89</v>
      </c>
      <c r="P2856" s="2"/>
      <c r="Q2856" s="2" t="str">
        <f t="shared" si="20"/>
        <v>Bill Title: A bill for an act concerning the excise tax on compressed natural gas and liquefied natural gas used as special fuel. (See SF 2308.) - Bill Description: A bill for an act concerning the excise tax on compressed natural gas and liquefied natural gas used as special fuel. (See SF 2308.)</v>
      </c>
      <c r="S2856" s="2" t="s">
        <v>79</v>
      </c>
    </row>
    <row r="2857" ht="15.75" customHeight="1">
      <c r="A2857" s="2" t="s">
        <v>7925</v>
      </c>
      <c r="B2857" s="2" t="s">
        <v>7926</v>
      </c>
      <c r="C2857" s="2" t="s">
        <v>7823</v>
      </c>
      <c r="D2857" s="2" t="s">
        <v>7823</v>
      </c>
      <c r="E2857" s="2" t="s">
        <v>7824</v>
      </c>
      <c r="F2857" s="2" t="s">
        <v>7948</v>
      </c>
      <c r="G2857" s="2" t="s">
        <v>19</v>
      </c>
      <c r="I2857" s="2">
        <v>33.0</v>
      </c>
      <c r="K2857" s="2" t="s">
        <v>7928</v>
      </c>
      <c r="L2857" s="2"/>
      <c r="M2857" s="2" t="s">
        <v>7949</v>
      </c>
      <c r="N2857" s="2" t="s">
        <v>7949</v>
      </c>
      <c r="O2857" s="2" t="s">
        <v>89</v>
      </c>
      <c r="P2857" s="2"/>
      <c r="Q2857" s="2" t="str">
        <f t="shared" si="20"/>
        <v>Bill Title: A bill for an act concerning the excise tax on compressed natural gas and liquefied natural gas used as special fuel. (See Cmte. Bill HF 2441) - Bill Description: A bill for an act concerning the excise tax on compressed natural gas and liquefied natural gas used as special fuel. (See Cmte. Bill HF 2441)</v>
      </c>
      <c r="S2857" s="2" t="s">
        <v>79</v>
      </c>
    </row>
    <row r="2858" ht="15.75" customHeight="1">
      <c r="A2858" s="2" t="s">
        <v>7925</v>
      </c>
      <c r="B2858" s="2" t="s">
        <v>7926</v>
      </c>
      <c r="C2858" s="2" t="s">
        <v>7823</v>
      </c>
      <c r="D2858" s="2" t="s">
        <v>7823</v>
      </c>
      <c r="E2858" s="2" t="s">
        <v>7824</v>
      </c>
      <c r="F2858" s="2" t="s">
        <v>7950</v>
      </c>
      <c r="G2858" s="2" t="s">
        <v>19</v>
      </c>
      <c r="I2858" s="2">
        <v>32.0</v>
      </c>
      <c r="K2858" s="2" t="s">
        <v>7928</v>
      </c>
      <c r="L2858" s="2"/>
      <c r="M2858" s="2" t="s">
        <v>7951</v>
      </c>
      <c r="N2858" s="2" t="s">
        <v>7951</v>
      </c>
      <c r="O2858" s="2" t="s">
        <v>112</v>
      </c>
      <c r="P2858" s="2"/>
      <c r="Q2858" s="2" t="str">
        <f t="shared" si="20"/>
        <v>Bill Title: 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 - Bill Description: 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v>
      </c>
    </row>
    <row r="2859" ht="15.75" customHeight="1">
      <c r="A2859" s="2" t="s">
        <v>7925</v>
      </c>
      <c r="B2859" s="2" t="s">
        <v>7926</v>
      </c>
      <c r="C2859" s="2" t="s">
        <v>7823</v>
      </c>
      <c r="D2859" s="2" t="s">
        <v>7823</v>
      </c>
      <c r="E2859" s="2" t="s">
        <v>7824</v>
      </c>
      <c r="F2859" s="2" t="s">
        <v>7952</v>
      </c>
      <c r="G2859" s="2" t="s">
        <v>19</v>
      </c>
      <c r="I2859" s="2">
        <v>31.0</v>
      </c>
      <c r="K2859" s="2" t="s">
        <v>7928</v>
      </c>
      <c r="L2859" s="2"/>
      <c r="M2859" s="2" t="s">
        <v>7953</v>
      </c>
      <c r="N2859" s="2" t="s">
        <v>7953</v>
      </c>
      <c r="O2859" s="2" t="s">
        <v>112</v>
      </c>
      <c r="P2859" s="2"/>
      <c r="Q2859" s="2" t="str">
        <f t="shared" si="20"/>
        <v>Bill Title: A study bill for an act establishing the facilitating business rapid response to state=declared disasters Act, and including effective date provisions. - Bill Description: A study bill for an act establishing the facilitating business rapid response to state=declared disasters Act, and including effective date provisions.</v>
      </c>
    </row>
    <row r="2860" ht="15.75" customHeight="1">
      <c r="A2860" s="2" t="s">
        <v>7925</v>
      </c>
      <c r="B2860" s="2" t="s">
        <v>7926</v>
      </c>
      <c r="C2860" s="2" t="s">
        <v>7823</v>
      </c>
      <c r="D2860" s="2" t="s">
        <v>7823</v>
      </c>
      <c r="E2860" s="2" t="s">
        <v>7824</v>
      </c>
      <c r="F2860" s="2" t="s">
        <v>7954</v>
      </c>
      <c r="G2860" s="2" t="s">
        <v>19</v>
      </c>
      <c r="I2860" s="2">
        <v>31.0</v>
      </c>
      <c r="K2860" s="2" t="s">
        <v>7928</v>
      </c>
      <c r="L2860" s="2"/>
      <c r="M2860" s="2" t="s">
        <v>7951</v>
      </c>
      <c r="N2860" s="2" t="s">
        <v>7951</v>
      </c>
      <c r="O2860" s="2" t="s">
        <v>112</v>
      </c>
      <c r="P2860" s="2"/>
      <c r="Q2860" s="2" t="str">
        <f t="shared" si="20"/>
        <v>Bill Title: 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 - Bill Description: A bill for an act relating to public utilities and other infrastructure, including the confidentiality of certain information relating to such infrastructure, the authority of utilities to make temporary rate changes, and presiding officers at public information meetings held for electric transmission line franchise petitions.</v>
      </c>
    </row>
    <row r="2861" ht="15.75" customHeight="1">
      <c r="A2861" s="2" t="s">
        <v>7925</v>
      </c>
      <c r="B2861" s="2" t="s">
        <v>7926</v>
      </c>
      <c r="C2861" s="2" t="s">
        <v>7823</v>
      </c>
      <c r="D2861" s="2" t="s">
        <v>7823</v>
      </c>
      <c r="E2861" s="2" t="s">
        <v>7824</v>
      </c>
      <c r="F2861" s="2" t="s">
        <v>7955</v>
      </c>
      <c r="G2861" s="2" t="s">
        <v>19</v>
      </c>
      <c r="I2861" s="2">
        <v>31.0</v>
      </c>
      <c r="K2861" s="2" t="s">
        <v>7928</v>
      </c>
      <c r="L2861" s="2"/>
      <c r="M2861" s="2" t="s">
        <v>7956</v>
      </c>
      <c r="N2861" s="2" t="s">
        <v>7956</v>
      </c>
      <c r="O2861" s="2" t="s">
        <v>39</v>
      </c>
      <c r="P2861" s="2"/>
      <c r="Q2861" s="2" t="str">
        <f t="shared" si="20"/>
        <v>Bill Title: A bill for an act relating to reimbursement of hazardous substance cleanup costs. (Formerly HF 89) - Bill Description: A bill for an act relating to reimbursement of hazardous substance cleanup costs. (Formerly HF 89)</v>
      </c>
    </row>
    <row r="2862" ht="15.75" customHeight="1">
      <c r="A2862" s="2" t="s">
        <v>7925</v>
      </c>
      <c r="B2862" s="2" t="s">
        <v>7926</v>
      </c>
      <c r="C2862" s="2" t="s">
        <v>7823</v>
      </c>
      <c r="D2862" s="2" t="s">
        <v>7823</v>
      </c>
      <c r="E2862" s="2" t="s">
        <v>7824</v>
      </c>
      <c r="F2862" s="2" t="s">
        <v>7957</v>
      </c>
      <c r="G2862" s="2" t="s">
        <v>19</v>
      </c>
      <c r="I2862" s="2">
        <v>30.0</v>
      </c>
      <c r="K2862" s="2" t="s">
        <v>7928</v>
      </c>
      <c r="L2862" s="2"/>
      <c r="M2862" s="2" t="s">
        <v>7958</v>
      </c>
      <c r="N2862" s="2" t="s">
        <v>7958</v>
      </c>
      <c r="O2862" s="2" t="s">
        <v>496</v>
      </c>
      <c r="P2862" s="2"/>
      <c r="Q2862" s="2" t="str">
        <f t="shared" si="20"/>
        <v>Bill Title: A bill for an act relating to the location and marking of underground facilities and providing penalties. - Bill Description: A bill for an act relating to the location and marking of underground facilities and providing penalties.</v>
      </c>
    </row>
    <row r="2863" ht="15.75" customHeight="1">
      <c r="A2863" s="2" t="s">
        <v>7925</v>
      </c>
      <c r="B2863" s="2" t="s">
        <v>7926</v>
      </c>
      <c r="C2863" s="2" t="s">
        <v>7823</v>
      </c>
      <c r="D2863" s="2" t="s">
        <v>7823</v>
      </c>
      <c r="E2863" s="2" t="s">
        <v>7824</v>
      </c>
      <c r="F2863" s="2" t="s">
        <v>7959</v>
      </c>
      <c r="G2863" s="2" t="s">
        <v>19</v>
      </c>
      <c r="I2863" s="2">
        <v>30.0</v>
      </c>
      <c r="K2863" s="2" t="s">
        <v>7928</v>
      </c>
      <c r="L2863" s="2"/>
      <c r="M2863" s="2" t="s">
        <v>7960</v>
      </c>
      <c r="N2863" s="2" t="s">
        <v>7960</v>
      </c>
      <c r="O2863" s="2" t="s">
        <v>112</v>
      </c>
      <c r="P2863" s="2"/>
      <c r="Q2863" s="2" t="str">
        <f t="shared" si="20"/>
        <v>Bill Title: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HSB 76.) Effective 7-1-17. - Bill Description: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HSB 76.) Effective 7-1-17.</v>
      </c>
      <c r="S2863" s="2" t="s">
        <v>31</v>
      </c>
    </row>
    <row r="2864" ht="15.75" customHeight="1">
      <c r="A2864" s="2" t="s">
        <v>7925</v>
      </c>
      <c r="B2864" s="2" t="s">
        <v>7926</v>
      </c>
      <c r="C2864" s="2" t="s">
        <v>7823</v>
      </c>
      <c r="D2864" s="2" t="s">
        <v>7823</v>
      </c>
      <c r="E2864" s="2" t="s">
        <v>7824</v>
      </c>
      <c r="F2864" s="2" t="s">
        <v>7961</v>
      </c>
      <c r="G2864" s="2" t="s">
        <v>19</v>
      </c>
      <c r="I2864" s="2">
        <v>29.0</v>
      </c>
      <c r="K2864" s="2" t="s">
        <v>7928</v>
      </c>
      <c r="L2864" s="2"/>
      <c r="M2864" s="2" t="s">
        <v>7962</v>
      </c>
      <c r="N2864" s="2" t="s">
        <v>7962</v>
      </c>
      <c r="O2864" s="2" t="s">
        <v>39</v>
      </c>
      <c r="P2864" s="2"/>
      <c r="Q2864" s="2" t="str">
        <f t="shared" si="20"/>
        <v>Bill Title: A bill for an act relating to reimbursement of hazardous substance cleanup costs. (See Cmte. Bill HF 489) - Bill Description: A bill for an act relating to reimbursement of hazardous substance cleanup costs. (See Cmte. Bill HF 489)</v>
      </c>
    </row>
    <row r="2865" ht="15.75" customHeight="1">
      <c r="A2865" s="2" t="s">
        <v>7925</v>
      </c>
      <c r="B2865" s="2" t="s">
        <v>7926</v>
      </c>
      <c r="C2865" s="2" t="s">
        <v>7823</v>
      </c>
      <c r="D2865" s="2" t="s">
        <v>7823</v>
      </c>
      <c r="E2865" s="2" t="s">
        <v>7824</v>
      </c>
      <c r="F2865" s="2" t="s">
        <v>7963</v>
      </c>
      <c r="G2865" s="2" t="s">
        <v>19</v>
      </c>
      <c r="I2865" s="2">
        <v>28.0</v>
      </c>
      <c r="K2865" s="2" t="s">
        <v>7928</v>
      </c>
      <c r="L2865" s="2"/>
      <c r="M2865" s="2" t="s">
        <v>7964</v>
      </c>
      <c r="N2865" s="2" t="s">
        <v>7964</v>
      </c>
      <c r="O2865" s="2" t="s">
        <v>496</v>
      </c>
      <c r="P2865" s="2"/>
      <c r="Q2865" s="2" t="str">
        <f t="shared" si="20"/>
        <v>Bill Title: A bill for an act relating to the location and marking of underground facilities and providing penalties.(Formerly HSB 207.) - Bill Description: A bill for an act relating to the location and marking of underground facilities and providing penalties.(Formerly HSB 207.)</v>
      </c>
      <c r="S2865" s="2" t="s">
        <v>65</v>
      </c>
    </row>
    <row r="2866" ht="15.75" customHeight="1">
      <c r="A2866" s="2" t="s">
        <v>7925</v>
      </c>
      <c r="B2866" s="2" t="s">
        <v>7926</v>
      </c>
      <c r="C2866" s="2" t="s">
        <v>7823</v>
      </c>
      <c r="D2866" s="2" t="s">
        <v>7823</v>
      </c>
      <c r="E2866" s="2" t="s">
        <v>7824</v>
      </c>
      <c r="F2866" s="2" t="s">
        <v>7965</v>
      </c>
      <c r="G2866" s="2" t="s">
        <v>19</v>
      </c>
      <c r="I2866" s="2">
        <v>28.0</v>
      </c>
      <c r="K2866" s="2" t="s">
        <v>7928</v>
      </c>
      <c r="L2866" s="2"/>
      <c r="M2866" s="2" t="s">
        <v>7966</v>
      </c>
      <c r="N2866" s="2" t="s">
        <v>7966</v>
      </c>
      <c r="O2866" s="2" t="s">
        <v>496</v>
      </c>
      <c r="P2866" s="2"/>
      <c r="Q2866" s="2" t="str">
        <f t="shared" si="20"/>
        <v>Bill Title: A bill for an act relating to the location and marking of underground facilities and providing penalties.(See HF 741.) - Bill Description: A bill for an act relating to the location and marking of underground facilities and providing penalties.(See HF 741.)</v>
      </c>
    </row>
    <row r="2867" ht="15.75" customHeight="1">
      <c r="A2867" s="2" t="s">
        <v>7925</v>
      </c>
      <c r="B2867" s="2" t="s">
        <v>7926</v>
      </c>
      <c r="C2867" s="2" t="s">
        <v>7823</v>
      </c>
      <c r="D2867" s="2" t="s">
        <v>7823</v>
      </c>
      <c r="E2867" s="2" t="s">
        <v>7824</v>
      </c>
      <c r="F2867" s="2" t="s">
        <v>7967</v>
      </c>
      <c r="G2867" s="2" t="s">
        <v>19</v>
      </c>
      <c r="I2867" s="2">
        <v>28.0</v>
      </c>
      <c r="K2867" s="2" t="s">
        <v>7928</v>
      </c>
      <c r="L2867" s="2"/>
      <c r="M2867" s="2" t="s">
        <v>7968</v>
      </c>
      <c r="N2867" s="2" t="s">
        <v>7968</v>
      </c>
      <c r="O2867" s="2" t="s">
        <v>112</v>
      </c>
      <c r="P2867" s="2"/>
      <c r="Q2867" s="2" t="str">
        <f t="shared" si="20"/>
        <v>Bill Title: A study bill for establishing the facilitating business rapid response to state-declared disasters Act, and including effective date provisions. - Bill Description: A study bill for establishing the facilitating business rapid response to state-declared disasters Act, and including effective date provisions.</v>
      </c>
    </row>
    <row r="2868" ht="15.75" customHeight="1">
      <c r="A2868" s="2" t="s">
        <v>7925</v>
      </c>
      <c r="B2868" s="2" t="s">
        <v>7926</v>
      </c>
      <c r="C2868" s="2" t="s">
        <v>7823</v>
      </c>
      <c r="D2868" s="2" t="s">
        <v>7823</v>
      </c>
      <c r="E2868" s="2" t="s">
        <v>7824</v>
      </c>
      <c r="F2868" s="2" t="s">
        <v>7969</v>
      </c>
      <c r="G2868" s="2" t="s">
        <v>19</v>
      </c>
      <c r="I2868" s="2">
        <v>28.0</v>
      </c>
      <c r="K2868" s="2" t="s">
        <v>7928</v>
      </c>
      <c r="L2868" s="2"/>
      <c r="M2868" s="2" t="s">
        <v>7970</v>
      </c>
      <c r="N2868" s="2" t="s">
        <v>7970</v>
      </c>
      <c r="O2868" s="2" t="s">
        <v>39</v>
      </c>
      <c r="P2868" s="2"/>
      <c r="Q2868" s="2" t="str">
        <f t="shared" si="20"/>
        <v>Bill Title: A bill for an act relating to reimbursement of hazardous substance cleanup costs. (Formerly SF 99.) Effective 7-1-09. - Bill Description: A bill for an act relating to reimbursement of hazardous substance cleanup costs. (Formerly SF 99.) Effective 7-1-09.</v>
      </c>
    </row>
    <row r="2869" ht="15.75" customHeight="1">
      <c r="A2869" s="2" t="s">
        <v>7925</v>
      </c>
      <c r="B2869" s="2" t="s">
        <v>7926</v>
      </c>
      <c r="C2869" s="2" t="s">
        <v>7823</v>
      </c>
      <c r="D2869" s="2" t="s">
        <v>7823</v>
      </c>
      <c r="E2869" s="2" t="s">
        <v>7824</v>
      </c>
      <c r="F2869" s="2" t="s">
        <v>7971</v>
      </c>
      <c r="G2869" s="2" t="s">
        <v>19</v>
      </c>
      <c r="I2869" s="2">
        <v>27.0</v>
      </c>
      <c r="K2869" s="2" t="s">
        <v>7928</v>
      </c>
      <c r="L2869" s="2"/>
      <c r="M2869" s="2" t="s">
        <v>7972</v>
      </c>
      <c r="N2869" s="2" t="s">
        <v>7972</v>
      </c>
      <c r="O2869" s="2" t="s">
        <v>92</v>
      </c>
      <c r="P2869" s="2"/>
      <c r="Q2869" s="2" t="str">
        <f t="shared" si="20"/>
        <v>Bill Title: A bill for an act relating to the use of an electronic device in a voice-activated or hands-free mode while driving, providing penalties, and making penalties applicable.(Formerly HF 392, HF 75.) - Bill Description: A bill for an act relating to the use of an electronic device in a voice-activated or hands-free mode while driving, providing penalties, and making penalties applicable.(Formerly HF 392, HF 75.)</v>
      </c>
    </row>
    <row r="2870" ht="15.75" customHeight="1">
      <c r="A2870" s="2" t="s">
        <v>7925</v>
      </c>
      <c r="B2870" s="2" t="s">
        <v>7926</v>
      </c>
      <c r="C2870" s="2" t="s">
        <v>7823</v>
      </c>
      <c r="D2870" s="2" t="s">
        <v>7823</v>
      </c>
      <c r="E2870" s="2" t="s">
        <v>7824</v>
      </c>
      <c r="F2870" s="2" t="s">
        <v>7973</v>
      </c>
      <c r="G2870" s="2" t="s">
        <v>19</v>
      </c>
      <c r="I2870" s="2">
        <v>25.0</v>
      </c>
      <c r="K2870" s="2" t="s">
        <v>7928</v>
      </c>
      <c r="L2870" s="2"/>
      <c r="M2870" s="2" t="s">
        <v>7974</v>
      </c>
      <c r="N2870" s="2" t="s">
        <v>7974</v>
      </c>
      <c r="O2870" s="2" t="s">
        <v>112</v>
      </c>
      <c r="P2870" s="2"/>
      <c r="Q2870" s="2" t="str">
        <f t="shared" si="20"/>
        <v>Bill Title: A bill for an act providing for the confidentiality of certain cyber security and critical infrastructure information developed and maintained by a government body. - Bill Description: A bill for an act providing for the confidentiality of certain cyber security and critical infrastructure information developed and maintained by a government body.</v>
      </c>
    </row>
    <row r="2871" ht="15.75" customHeight="1">
      <c r="A2871" s="2" t="s">
        <v>7925</v>
      </c>
      <c r="B2871" s="2" t="s">
        <v>7926</v>
      </c>
      <c r="C2871" s="2" t="s">
        <v>7823</v>
      </c>
      <c r="D2871" s="2" t="s">
        <v>7823</v>
      </c>
      <c r="E2871" s="2" t="s">
        <v>7824</v>
      </c>
      <c r="F2871" s="2" t="s">
        <v>7975</v>
      </c>
      <c r="G2871" s="2" t="s">
        <v>19</v>
      </c>
      <c r="I2871" s="2">
        <v>25.0</v>
      </c>
      <c r="K2871" s="2" t="s">
        <v>7928</v>
      </c>
      <c r="L2871" s="2"/>
      <c r="M2871" s="2" t="s">
        <v>7976</v>
      </c>
      <c r="N2871" s="2" t="s">
        <v>7976</v>
      </c>
      <c r="O2871" s="2" t="s">
        <v>814</v>
      </c>
      <c r="P2871" s="2"/>
      <c r="Q2871" s="2" t="str">
        <f t="shared" si="20"/>
        <v>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v>
      </c>
    </row>
    <row r="2872" ht="15.75" customHeight="1">
      <c r="A2872" s="2" t="s">
        <v>7925</v>
      </c>
      <c r="B2872" s="2" t="s">
        <v>7926</v>
      </c>
      <c r="C2872" s="2" t="s">
        <v>7823</v>
      </c>
      <c r="D2872" s="2" t="s">
        <v>7823</v>
      </c>
      <c r="E2872" s="2" t="s">
        <v>7824</v>
      </c>
      <c r="F2872" s="2" t="s">
        <v>7977</v>
      </c>
      <c r="G2872" s="2" t="s">
        <v>19</v>
      </c>
      <c r="I2872" s="2">
        <v>25.0</v>
      </c>
      <c r="K2872" s="2" t="s">
        <v>7928</v>
      </c>
      <c r="L2872" s="2"/>
      <c r="M2872" s="2" t="s">
        <v>7978</v>
      </c>
      <c r="N2872" s="2" t="s">
        <v>7978</v>
      </c>
      <c r="O2872" s="2" t="s">
        <v>112</v>
      </c>
      <c r="P2872" s="2"/>
      <c r="Q2872" s="2" t="str">
        <f t="shared" si="20"/>
        <v>Bill Title: A bill for an act establishing the facilitating business rapid response to state-declared disasters Act, and including effective date and retroactive applicability provisions. (Formerly HSB 617) - Bill Description: A bill for an act establishing the facilitating business rapid response to state-declared disasters Act, and including effective date and retroactive applicability provisions. (Formerly HSB 617)</v>
      </c>
    </row>
    <row r="2873" ht="15.75" customHeight="1">
      <c r="A2873" s="2" t="s">
        <v>7925</v>
      </c>
      <c r="B2873" s="2" t="s">
        <v>7926</v>
      </c>
      <c r="C2873" s="2" t="s">
        <v>7823</v>
      </c>
      <c r="D2873" s="2" t="s">
        <v>7823</v>
      </c>
      <c r="E2873" s="2" t="s">
        <v>7824</v>
      </c>
      <c r="F2873" s="2" t="s">
        <v>7979</v>
      </c>
      <c r="G2873" s="2" t="s">
        <v>19</v>
      </c>
      <c r="I2873" s="2">
        <v>23.0</v>
      </c>
      <c r="K2873" s="2" t="s">
        <v>7928</v>
      </c>
      <c r="L2873" s="2"/>
      <c r="M2873" s="2" t="s">
        <v>7980</v>
      </c>
      <c r="N2873" s="2" t="s">
        <v>7980</v>
      </c>
      <c r="O2873" s="2" t="s">
        <v>512</v>
      </c>
      <c r="P2873" s="2"/>
      <c r="Q2873" s="2" t="str">
        <f t="shared" si="20"/>
        <v>Bill Title: A bill for an act relating to wastewater treatment and providing an effective date. (Formerly SSB 1234.) Various effective dates; see section 14 of bill. - Bill Description: A bill for an act relating to wastewater treatment and providing an effective date. (Formerly SSB 1234.) Various effective dates; see section 14 of bill.</v>
      </c>
    </row>
    <row r="2874" ht="15.75" customHeight="1">
      <c r="A2874" s="2" t="s">
        <v>7925</v>
      </c>
      <c r="B2874" s="2" t="s">
        <v>7926</v>
      </c>
      <c r="C2874" s="2" t="s">
        <v>7823</v>
      </c>
      <c r="D2874" s="2" t="s">
        <v>7823</v>
      </c>
      <c r="E2874" s="2" t="s">
        <v>7824</v>
      </c>
      <c r="F2874" s="2" t="s">
        <v>7981</v>
      </c>
      <c r="G2874" s="2" t="s">
        <v>19</v>
      </c>
      <c r="I2874" s="2">
        <v>22.0</v>
      </c>
      <c r="K2874" s="2" t="s">
        <v>7928</v>
      </c>
      <c r="L2874" s="2"/>
      <c r="M2874" s="2" t="s">
        <v>7982</v>
      </c>
      <c r="N2874" s="2" t="s">
        <v>7982</v>
      </c>
      <c r="O2874" s="2" t="s">
        <v>112</v>
      </c>
      <c r="P2874" s="2"/>
      <c r="Q2874" s="2" t="str">
        <f t="shared" si="20"/>
        <v>Bill Title: A bill for an act establishing the facilitating business rapid response to state-declared disasters Act, and including effective date and retroactive applicability provisions. (Formerly SSB 3115.) Effective 4-21-16. - Bill Description: A bill for an act establishing the facilitating business rapid response to state-declared disasters Act, and including effective date and retroactive applicability provisions. (Formerly SSB 3115.) Effective 4-21-16.</v>
      </c>
    </row>
    <row r="2875" ht="15.75" customHeight="1">
      <c r="A2875" s="2" t="s">
        <v>7925</v>
      </c>
      <c r="B2875" s="2" t="s">
        <v>7926</v>
      </c>
      <c r="C2875" s="2" t="s">
        <v>7823</v>
      </c>
      <c r="D2875" s="2" t="s">
        <v>7823</v>
      </c>
      <c r="E2875" s="2" t="s">
        <v>7824</v>
      </c>
      <c r="F2875" s="2" t="s">
        <v>7983</v>
      </c>
      <c r="G2875" s="2" t="s">
        <v>19</v>
      </c>
      <c r="I2875" s="2">
        <v>20.0</v>
      </c>
      <c r="K2875" s="2" t="s">
        <v>7928</v>
      </c>
      <c r="L2875" s="2"/>
      <c r="M2875" s="2" t="s">
        <v>7984</v>
      </c>
      <c r="N2875" s="2" t="s">
        <v>7984</v>
      </c>
      <c r="O2875" s="2" t="s">
        <v>112</v>
      </c>
      <c r="P2875" s="2"/>
      <c r="Q2875" s="2" t="str">
        <f t="shared" si="20"/>
        <v>Bill Title: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SSB 1045.) - Bill Description: A bill for an act relating to public utilities and other infrastructure, including the confidentiality of certain information relating to cyber security or critical infrastructure, the authority of utilities to make temporary rate changes, and presiding officers at public information meetings held for electric transmission line franchise petitions. (Formerly SSB 1045.)</v>
      </c>
      <c r="S2875" s="2" t="s">
        <v>31</v>
      </c>
    </row>
    <row r="2876" ht="15.75" customHeight="1">
      <c r="A2876" s="2" t="s">
        <v>7925</v>
      </c>
      <c r="B2876" s="2" t="s">
        <v>7926</v>
      </c>
      <c r="C2876" s="2" t="s">
        <v>7823</v>
      </c>
      <c r="D2876" s="2" t="s">
        <v>7823</v>
      </c>
      <c r="E2876" s="2" t="s">
        <v>7824</v>
      </c>
      <c r="F2876" s="2" t="s">
        <v>7985</v>
      </c>
      <c r="G2876" s="2" t="s">
        <v>19</v>
      </c>
      <c r="I2876" s="2">
        <v>20.0</v>
      </c>
      <c r="K2876" s="2" t="s">
        <v>7928</v>
      </c>
      <c r="L2876" s="2"/>
      <c r="M2876" s="2" t="s">
        <v>7986</v>
      </c>
      <c r="N2876" s="2" t="s">
        <v>7986</v>
      </c>
      <c r="O2876" s="2" t="s">
        <v>112</v>
      </c>
      <c r="P2876" s="2"/>
      <c r="Q2876" s="2" t="str">
        <f t="shared" si="20"/>
        <v>Bill Title: A study bill for an act providing for immunity from civil liability for registered architects and professional engineers providing disaster emergency assistance under specified circumstances. - Bill Description: A study bill for an act providing for immunity from civil liability for registered architects and professional engineers providing disaster emergency assistance under specified circumstances.</v>
      </c>
    </row>
    <row r="2877" ht="15.75" customHeight="1">
      <c r="A2877" s="2" t="s">
        <v>7925</v>
      </c>
      <c r="B2877" s="2" t="s">
        <v>7926</v>
      </c>
      <c r="C2877" s="2" t="s">
        <v>7823</v>
      </c>
      <c r="D2877" s="2" t="s">
        <v>7823</v>
      </c>
      <c r="E2877" s="2" t="s">
        <v>7824</v>
      </c>
      <c r="F2877" s="2" t="s">
        <v>7987</v>
      </c>
      <c r="G2877" s="2" t="s">
        <v>19</v>
      </c>
      <c r="I2877" s="2">
        <v>19.0</v>
      </c>
      <c r="K2877" s="2" t="s">
        <v>7928</v>
      </c>
      <c r="L2877" s="2"/>
      <c r="M2877" s="2" t="s">
        <v>7988</v>
      </c>
      <c r="N2877" s="2" t="s">
        <v>7988</v>
      </c>
      <c r="O2877" s="2" t="s">
        <v>112</v>
      </c>
      <c r="P2877" s="2"/>
      <c r="Q2877" s="2" t="str">
        <f t="shared" si="20"/>
        <v>Bill Title: A bill for an act providing for immunity from civil liability for registered architects and professional engineers providing disaster emergency assistance under specified circumstances. (Formerly HSB 44) - Bill Description: A bill for an act providing for immunity from civil liability for registered architects and professional engineers providing disaster emergency assistance under specified circumstances. (Formerly HSB 44)</v>
      </c>
    </row>
    <row r="2878" ht="15.75" customHeight="1">
      <c r="A2878" s="2" t="s">
        <v>7925</v>
      </c>
      <c r="B2878" s="2" t="s">
        <v>7926</v>
      </c>
      <c r="C2878" s="2" t="s">
        <v>7823</v>
      </c>
      <c r="D2878" s="2" t="s">
        <v>7823</v>
      </c>
      <c r="E2878" s="2" t="s">
        <v>7824</v>
      </c>
      <c r="F2878" s="2" t="s">
        <v>7989</v>
      </c>
      <c r="G2878" s="2" t="s">
        <v>19</v>
      </c>
      <c r="I2878" s="2">
        <v>18.0</v>
      </c>
      <c r="K2878" s="2" t="s">
        <v>7928</v>
      </c>
      <c r="L2878" s="2"/>
      <c r="M2878" s="2" t="s">
        <v>7990</v>
      </c>
      <c r="N2878" s="2" t="s">
        <v>7990</v>
      </c>
      <c r="O2878" s="2" t="s">
        <v>112</v>
      </c>
      <c r="P2878" s="2"/>
      <c r="Q2878" s="2" t="str">
        <f t="shared" si="20"/>
        <v>Bill Title: A bill for an act relating to the confidentiality of certain physical infrastructure, cyber security, and critical infrastructure information and records developed, maintained, or held by a government body. (Formerly HSB 185.) Effective 7-1-17. - Bill Description: A bill for an act relating to the confidentiality of certain physical infrastructure, cyber security, and critical infrastructure information and records developed, maintained, or held by a government body. (Formerly HSB 185.) Effective 7-1-17.</v>
      </c>
      <c r="S2878" s="2" t="s">
        <v>31</v>
      </c>
    </row>
    <row r="2879" ht="15.75" customHeight="1">
      <c r="A2879" s="2" t="s">
        <v>7925</v>
      </c>
      <c r="B2879" s="2" t="s">
        <v>7926</v>
      </c>
      <c r="C2879" s="2" t="s">
        <v>7823</v>
      </c>
      <c r="D2879" s="2" t="s">
        <v>7823</v>
      </c>
      <c r="E2879" s="2" t="s">
        <v>7824</v>
      </c>
      <c r="F2879" s="2" t="s">
        <v>7991</v>
      </c>
      <c r="G2879" s="2" t="s">
        <v>19</v>
      </c>
      <c r="I2879" s="2">
        <v>14.0</v>
      </c>
      <c r="K2879" s="2" t="s">
        <v>7928</v>
      </c>
      <c r="L2879" s="2"/>
      <c r="M2879" s="2" t="s">
        <v>7992</v>
      </c>
      <c r="N2879" s="2" t="s">
        <v>7992</v>
      </c>
      <c r="O2879" s="2" t="s">
        <v>112</v>
      </c>
      <c r="P2879" s="2"/>
      <c r="Q2879" s="2" t="str">
        <f t="shared" si="20"/>
        <v>Bill Title: A bill for an act relating to ransomware and providing penalties.(Formerly HSB 645.) - Bill Description: A bill for an act relating to ransomware and providing penalties.(Formerly HSB 645.)</v>
      </c>
    </row>
    <row r="2880" ht="15.75" customHeight="1">
      <c r="A2880" s="2" t="s">
        <v>7925</v>
      </c>
      <c r="B2880" s="2" t="s">
        <v>7926</v>
      </c>
      <c r="C2880" s="2" t="s">
        <v>7823</v>
      </c>
      <c r="D2880" s="2" t="s">
        <v>7823</v>
      </c>
      <c r="E2880" s="2" t="s">
        <v>7824</v>
      </c>
      <c r="F2880" s="2" t="s">
        <v>7993</v>
      </c>
      <c r="G2880" s="2" t="s">
        <v>19</v>
      </c>
      <c r="I2880" s="2">
        <v>14.0</v>
      </c>
      <c r="K2880" s="2" t="s">
        <v>7928</v>
      </c>
      <c r="L2880" s="2"/>
      <c r="M2880" s="2" t="s">
        <v>7994</v>
      </c>
      <c r="N2880" s="2" t="s">
        <v>7994</v>
      </c>
      <c r="O2880" s="2" t="s">
        <v>112</v>
      </c>
      <c r="P2880" s="2"/>
      <c r="Q2880" s="2" t="str">
        <f t="shared" si="20"/>
        <v>Bill Title: A bill for an act establishing the department of homeland security and emergency management. (Formerly HSB 40) Effective 7-1-13. - Bill Description: A bill for an act establishing the department of homeland security and emergency management. (Formerly HSB 40) Effective 7-1-13.</v>
      </c>
    </row>
    <row r="2881" ht="15.75" customHeight="1">
      <c r="A2881" s="2" t="s">
        <v>7925</v>
      </c>
      <c r="B2881" s="2" t="s">
        <v>7926</v>
      </c>
      <c r="C2881" s="2" t="s">
        <v>7823</v>
      </c>
      <c r="D2881" s="2" t="s">
        <v>7823</v>
      </c>
      <c r="E2881" s="2" t="s">
        <v>7824</v>
      </c>
      <c r="F2881" s="2" t="s">
        <v>7995</v>
      </c>
      <c r="G2881" s="2" t="s">
        <v>19</v>
      </c>
      <c r="I2881" s="2">
        <v>13.0</v>
      </c>
      <c r="K2881" s="2" t="s">
        <v>7928</v>
      </c>
      <c r="L2881" s="2"/>
      <c r="M2881" s="2" t="s">
        <v>7996</v>
      </c>
      <c r="N2881" s="2" t="s">
        <v>7996</v>
      </c>
      <c r="O2881" s="2" t="s">
        <v>143</v>
      </c>
      <c r="P2881" s="2"/>
      <c r="Q2881" s="2" t="str">
        <f t="shared" si="20"/>
        <v>Bill Title: A study bill for an act establishing the department of homeland security and emergency management. - Bill Description: A study bill for an act establishing the department of homeland security and emergency management.</v>
      </c>
    </row>
    <row r="2882" ht="15.75" customHeight="1">
      <c r="A2882" s="2" t="s">
        <v>7925</v>
      </c>
      <c r="B2882" s="2" t="s">
        <v>7926</v>
      </c>
      <c r="C2882" s="2" t="s">
        <v>7823</v>
      </c>
      <c r="D2882" s="2" t="s">
        <v>7823</v>
      </c>
      <c r="E2882" s="2" t="s">
        <v>7824</v>
      </c>
      <c r="F2882" s="2" t="s">
        <v>7997</v>
      </c>
      <c r="G2882" s="2" t="s">
        <v>19</v>
      </c>
      <c r="I2882" s="2">
        <v>12.0</v>
      </c>
      <c r="K2882" s="2" t="s">
        <v>7928</v>
      </c>
      <c r="L2882" s="2"/>
      <c r="M2882" s="2" t="s">
        <v>7998</v>
      </c>
      <c r="N2882" s="2" t="s">
        <v>7998</v>
      </c>
      <c r="O2882" s="2" t="s">
        <v>89</v>
      </c>
      <c r="P2882" s="2"/>
      <c r="Q2882" s="2" t="str">
        <f t="shared" si="20"/>
        <v>Bill Title: A bill for an act concerning the excise tax on compressed natural gas and liquefied natural gas used as special fuel. (Formerly SF 2101 and SF 2308.) Effective 7-1-14. - Bill Description: A bill for an act concerning the excise tax on compressed natural gas and liquefied natural gas used as special fuel. (Formerly SF 2101 and SF 2308.) Effective 7-1-14.</v>
      </c>
      <c r="S2882" s="2" t="s">
        <v>79</v>
      </c>
    </row>
    <row r="2883" ht="15.75" customHeight="1">
      <c r="A2883" s="2" t="s">
        <v>7925</v>
      </c>
      <c r="B2883" s="2" t="s">
        <v>7926</v>
      </c>
      <c r="C2883" s="2" t="s">
        <v>7823</v>
      </c>
      <c r="D2883" s="2" t="s">
        <v>7823</v>
      </c>
      <c r="E2883" s="2" t="s">
        <v>7824</v>
      </c>
      <c r="F2883" s="2" t="s">
        <v>7999</v>
      </c>
      <c r="G2883" s="2" t="s">
        <v>19</v>
      </c>
      <c r="I2883" s="2">
        <v>12.0</v>
      </c>
      <c r="K2883" s="2" t="s">
        <v>7928</v>
      </c>
      <c r="L2883" s="2"/>
      <c r="M2883" s="2" t="s">
        <v>8000</v>
      </c>
      <c r="N2883" s="2" t="s">
        <v>8000</v>
      </c>
      <c r="O2883" s="2" t="s">
        <v>112</v>
      </c>
      <c r="P2883" s="2"/>
      <c r="Q2883" s="2" t="str">
        <f t="shared" si="20"/>
        <v>Bill Title: A study bill for establishing the department of homeland security and emergency management. - Bill Description: A study bill for establishing the department of homeland security and emergency management.</v>
      </c>
    </row>
    <row r="2884" ht="15.75" customHeight="1">
      <c r="A2884" s="2" t="s">
        <v>7925</v>
      </c>
      <c r="B2884" s="2" t="s">
        <v>7926</v>
      </c>
      <c r="C2884" s="2" t="s">
        <v>7823</v>
      </c>
      <c r="D2884" s="2" t="s">
        <v>7823</v>
      </c>
      <c r="E2884" s="2" t="s">
        <v>7824</v>
      </c>
      <c r="F2884" s="2" t="s">
        <v>8001</v>
      </c>
      <c r="G2884" s="2" t="s">
        <v>19</v>
      </c>
      <c r="I2884" s="2">
        <v>11.0</v>
      </c>
      <c r="K2884" s="2" t="s">
        <v>7928</v>
      </c>
      <c r="L2884" s="2"/>
      <c r="M2884" s="2" t="s">
        <v>8002</v>
      </c>
      <c r="N2884" s="2" t="s">
        <v>8002</v>
      </c>
      <c r="O2884" s="2" t="s">
        <v>8003</v>
      </c>
      <c r="P2884" s="2"/>
      <c r="Q2884" s="2" t="str">
        <f t="shared" si="20"/>
        <v>Bill Title: A bill for an act establishing the department of homeland security and emergency management. (Formerly SSB 1033.) - Bill Description: A bill for an act establishing the department of homeland security and emergency management. (Formerly SSB 1033.)</v>
      </c>
    </row>
    <row r="2885" ht="15.75" customHeight="1">
      <c r="A2885" s="2" t="s">
        <v>7925</v>
      </c>
      <c r="B2885" s="2" t="s">
        <v>7926</v>
      </c>
      <c r="C2885" s="2" t="s">
        <v>7823</v>
      </c>
      <c r="D2885" s="2" t="s">
        <v>7823</v>
      </c>
      <c r="E2885" s="2" t="s">
        <v>7824</v>
      </c>
      <c r="F2885" s="2" t="s">
        <v>8004</v>
      </c>
      <c r="G2885" s="2" t="s">
        <v>19</v>
      </c>
      <c r="I2885" s="2">
        <v>9.0</v>
      </c>
      <c r="K2885" s="2" t="s">
        <v>7928</v>
      </c>
      <c r="L2885" s="2"/>
      <c r="M2885" s="2" t="s">
        <v>8005</v>
      </c>
      <c r="N2885" s="2" t="s">
        <v>8005</v>
      </c>
      <c r="O2885" s="2" t="s">
        <v>35</v>
      </c>
      <c r="P2885" s="2"/>
      <c r="Q2885" s="2" t="str">
        <f t="shared" si="20"/>
        <v>Bill Title: A study bill for an act providing a sales tax exemption for hydroelectricity conversion property. - Bill Description: A study bill for an act providing a sales tax exemption for hydroelectricity conversion property.</v>
      </c>
    </row>
    <row r="2886" ht="15.75" customHeight="1">
      <c r="A2886" s="2" t="s">
        <v>7925</v>
      </c>
      <c r="B2886" s="2" t="s">
        <v>7926</v>
      </c>
      <c r="C2886" s="2" t="s">
        <v>7823</v>
      </c>
      <c r="D2886" s="2" t="s">
        <v>7823</v>
      </c>
      <c r="E2886" s="2" t="s">
        <v>7824</v>
      </c>
      <c r="F2886" s="2" t="s">
        <v>8006</v>
      </c>
      <c r="G2886" s="2" t="s">
        <v>19</v>
      </c>
      <c r="I2886" s="2">
        <v>9.0</v>
      </c>
      <c r="K2886" s="2" t="s">
        <v>7928</v>
      </c>
      <c r="L2886" s="2"/>
      <c r="M2886" s="2" t="s">
        <v>8007</v>
      </c>
      <c r="N2886" s="2" t="s">
        <v>8007</v>
      </c>
      <c r="O2886" s="2" t="s">
        <v>128</v>
      </c>
      <c r="P2886" s="2"/>
      <c r="Q2886" s="2" t="str">
        <f t="shared" si="20"/>
        <v>Bill Title: A study bill for providing a sales tax exemption for hydroelectricity conversion property. - Bill Description: A study bill for providing a sales tax exemption for hydroelectricity conversion property.</v>
      </c>
    </row>
    <row r="2887" ht="15.75" customHeight="1">
      <c r="A2887" s="2" t="s">
        <v>7925</v>
      </c>
      <c r="B2887" s="2" t="s">
        <v>7926</v>
      </c>
      <c r="C2887" s="2" t="s">
        <v>7823</v>
      </c>
      <c r="D2887" s="2" t="s">
        <v>7823</v>
      </c>
      <c r="E2887" s="2" t="s">
        <v>7824</v>
      </c>
      <c r="F2887" s="2" t="s">
        <v>8008</v>
      </c>
      <c r="G2887" s="2" t="s">
        <v>19</v>
      </c>
      <c r="I2887" s="2">
        <v>9.0</v>
      </c>
      <c r="K2887" s="2" t="s">
        <v>7928</v>
      </c>
      <c r="L2887" s="2"/>
      <c r="M2887" s="2" t="s">
        <v>8009</v>
      </c>
      <c r="N2887" s="2" t="s">
        <v>8009</v>
      </c>
      <c r="O2887" s="2" t="s">
        <v>3629</v>
      </c>
      <c r="P2887" s="2"/>
      <c r="Q2887" s="2" t="str">
        <f t="shared" si="20"/>
        <v>Bill Title: A bill for an act relating to transportation and other infrastructure- related appropriations to the department of transportation, including allocation and use of moneys from the road use tax fund and the primary road fund and other related provisions, and including effective date and retroactive applicability provisions.(Formerly SSB 3203.) - Bill Description: A bill for an act relating to transportation and other infrastructure- related appropriations to the department of transportation, including allocation and use of moneys from the road use tax fund and the primary road fund and other related provisions, and including effective date and retroactive applicability provisions.(Formerly SSB 3203.)</v>
      </c>
      <c r="S2887" s="2" t="s">
        <v>31</v>
      </c>
    </row>
    <row r="2888" ht="15.75" customHeight="1">
      <c r="A2888" s="2" t="s">
        <v>7925</v>
      </c>
      <c r="B2888" s="2" t="s">
        <v>7926</v>
      </c>
      <c r="C2888" s="2" t="s">
        <v>7823</v>
      </c>
      <c r="D2888" s="2" t="s">
        <v>7823</v>
      </c>
      <c r="E2888" s="2" t="s">
        <v>7824</v>
      </c>
      <c r="F2888" s="2" t="s">
        <v>8010</v>
      </c>
      <c r="G2888" s="2" t="s">
        <v>19</v>
      </c>
      <c r="I2888" s="2">
        <v>9.0</v>
      </c>
      <c r="K2888" s="2" t="s">
        <v>7928</v>
      </c>
      <c r="L2888" s="2"/>
      <c r="M2888" s="2" t="s">
        <v>8011</v>
      </c>
      <c r="N2888" s="2" t="s">
        <v>8011</v>
      </c>
      <c r="O2888" s="2" t="s">
        <v>112</v>
      </c>
      <c r="P2888" s="2"/>
      <c r="Q2888" s="2" t="str">
        <f t="shared" si="20"/>
        <v>Bill Title: A bill for an act exempting from the state sales and use tax the purchase price and installation costs of emergency generators used for power outages or natural disasters. - Bill Description: A bill for an act exempting from the state sales and use tax the purchase price and installation costs of emergency generators used for power outages or natural disasters.</v>
      </c>
    </row>
    <row r="2889" ht="15.75" customHeight="1">
      <c r="A2889" s="2" t="s">
        <v>7925</v>
      </c>
      <c r="B2889" s="2" t="s">
        <v>7926</v>
      </c>
      <c r="C2889" s="2" t="s">
        <v>7823</v>
      </c>
      <c r="D2889" s="2" t="s">
        <v>7823</v>
      </c>
      <c r="E2889" s="2" t="s">
        <v>7824</v>
      </c>
      <c r="F2889" s="2" t="s">
        <v>8012</v>
      </c>
      <c r="G2889" s="2" t="s">
        <v>19</v>
      </c>
      <c r="I2889" s="2">
        <v>8.0</v>
      </c>
      <c r="K2889" s="2" t="s">
        <v>7928</v>
      </c>
      <c r="L2889" s="2"/>
      <c r="M2889" s="2" t="s">
        <v>8013</v>
      </c>
      <c r="N2889" s="2" t="s">
        <v>8013</v>
      </c>
      <c r="O2889" s="2" t="s">
        <v>128</v>
      </c>
      <c r="P2889" s="2"/>
      <c r="Q2889" s="2" t="str">
        <f t="shared" si="20"/>
        <v>Bill Title: A bill for an act providing a sales tax exemption for hydroelectricity conversion property. (Formerly HSB 180) Effective 7-1-13. - Bill Description: A bill for an act providing a sales tax exemption for hydroelectricity conversion property. (Formerly HSB 180) Effective 7-1-13.</v>
      </c>
      <c r="S2889" s="2" t="s">
        <v>145</v>
      </c>
    </row>
    <row r="2890" ht="15.75" customHeight="1">
      <c r="A2890" s="2" t="s">
        <v>7925</v>
      </c>
      <c r="B2890" s="2" t="s">
        <v>7926</v>
      </c>
      <c r="C2890" s="2" t="s">
        <v>7823</v>
      </c>
      <c r="D2890" s="2" t="s">
        <v>7823</v>
      </c>
      <c r="E2890" s="2" t="s">
        <v>7824</v>
      </c>
      <c r="F2890" s="2" t="s">
        <v>8014</v>
      </c>
      <c r="G2890" s="2" t="s">
        <v>19</v>
      </c>
      <c r="I2890" s="2">
        <v>8.0</v>
      </c>
      <c r="K2890" s="2" t="s">
        <v>7928</v>
      </c>
      <c r="L2890" s="2"/>
      <c r="M2890" s="2" t="s">
        <v>8015</v>
      </c>
      <c r="N2890" s="2" t="s">
        <v>8015</v>
      </c>
      <c r="O2890" s="2" t="s">
        <v>427</v>
      </c>
      <c r="P2890" s="2"/>
      <c r="Q2890" s="2" t="str">
        <f t="shared" si="20"/>
        <v>Bill Title: A bill for an act imposing a moratorium on the mining of silica sand and including effective date provisions. - Bill Description: A bill for an act imposing a moratorium on the mining of silica sand and including effective date provisions.</v>
      </c>
    </row>
    <row r="2891" ht="15.75" customHeight="1">
      <c r="A2891" s="2" t="s">
        <v>7925</v>
      </c>
      <c r="B2891" s="2" t="s">
        <v>7926</v>
      </c>
      <c r="C2891" s="2" t="s">
        <v>7823</v>
      </c>
      <c r="D2891" s="2" t="s">
        <v>7823</v>
      </c>
      <c r="E2891" s="2" t="s">
        <v>7824</v>
      </c>
      <c r="F2891" s="2" t="s">
        <v>8016</v>
      </c>
      <c r="G2891" s="2" t="s">
        <v>19</v>
      </c>
      <c r="I2891" s="2">
        <v>6.0</v>
      </c>
      <c r="K2891" s="2" t="s">
        <v>7928</v>
      </c>
      <c r="L2891" s="2"/>
      <c r="M2891" s="2" t="s">
        <v>8017</v>
      </c>
      <c r="N2891" s="2" t="s">
        <v>8017</v>
      </c>
      <c r="O2891" s="2" t="s">
        <v>2104</v>
      </c>
      <c r="P2891" s="2"/>
      <c r="Q2891" s="2" t="str">
        <f t="shared" si="20"/>
        <v>Bill Title: A resolution supporting the federal Renewable Fuel Standard through 2022. - Bill Description: A resolution supporting the federal Renewable Fuel Standard through 2022.</v>
      </c>
    </row>
    <row r="2892" ht="15.75" customHeight="1">
      <c r="A2892" s="2" t="s">
        <v>7925</v>
      </c>
      <c r="B2892" s="2" t="s">
        <v>7926</v>
      </c>
      <c r="C2892" s="2" t="s">
        <v>7823</v>
      </c>
      <c r="D2892" s="2" t="s">
        <v>7823</v>
      </c>
      <c r="E2892" s="2" t="s">
        <v>7824</v>
      </c>
      <c r="F2892" s="2" t="s">
        <v>8018</v>
      </c>
      <c r="G2892" s="2" t="s">
        <v>19</v>
      </c>
      <c r="I2892" s="2">
        <v>5.0</v>
      </c>
      <c r="K2892" s="2" t="s">
        <v>7928</v>
      </c>
      <c r="L2892" s="2"/>
      <c r="M2892" s="2" t="s">
        <v>8019</v>
      </c>
      <c r="N2892" s="2" t="s">
        <v>8019</v>
      </c>
      <c r="O2892" s="2" t="s">
        <v>128</v>
      </c>
      <c r="P2892" s="2"/>
      <c r="Q2892" s="2" t="str">
        <f t="shared" si="20"/>
        <v>Bill Title: A bill for an act providing a sales tax exemption for hydroelectricity conversion property. (Formerly SSB 1241.) - Bill Description: A bill for an act providing a sales tax exemption for hydroelectricity conversion property. (Formerly SSB 1241.)</v>
      </c>
      <c r="S2892" s="2" t="s">
        <v>145</v>
      </c>
    </row>
    <row r="2893" ht="15.75" customHeight="1">
      <c r="A2893" s="2" t="s">
        <v>7925</v>
      </c>
      <c r="B2893" s="2" t="s">
        <v>7926</v>
      </c>
      <c r="C2893" s="2" t="s">
        <v>7823</v>
      </c>
      <c r="D2893" s="2" t="s">
        <v>7823</v>
      </c>
      <c r="E2893" s="2" t="s">
        <v>7824</v>
      </c>
      <c r="F2893" s="2" t="s">
        <v>8020</v>
      </c>
      <c r="G2893" s="2" t="s">
        <v>19</v>
      </c>
      <c r="I2893" s="2">
        <v>5.0</v>
      </c>
      <c r="K2893" s="2" t="s">
        <v>7928</v>
      </c>
      <c r="L2893" s="2"/>
      <c r="M2893" s="2" t="s">
        <v>8011</v>
      </c>
      <c r="N2893" s="2" t="s">
        <v>8011</v>
      </c>
      <c r="O2893" s="2" t="s">
        <v>112</v>
      </c>
      <c r="P2893" s="2"/>
      <c r="Q2893" s="2" t="str">
        <f t="shared" si="20"/>
        <v>Bill Title: A bill for an act exempting from the state sales and use tax the purchase price and installation costs of emergency generators used for power outages or natural disasters. - Bill Description: A bill for an act exempting from the state sales and use tax the purchase price and installation costs of emergency generators used for power outages or natural disasters.</v>
      </c>
      <c r="S2893" s="2" t="s">
        <v>145</v>
      </c>
    </row>
    <row r="2894" ht="15.75" customHeight="1">
      <c r="A2894" s="2" t="s">
        <v>8021</v>
      </c>
      <c r="B2894" s="2" t="s">
        <v>7822</v>
      </c>
      <c r="C2894" s="2" t="s">
        <v>7823</v>
      </c>
      <c r="D2894" s="2" t="s">
        <v>7823</v>
      </c>
      <c r="E2894" s="2" t="s">
        <v>7824</v>
      </c>
      <c r="F2894" s="2" t="s">
        <v>8022</v>
      </c>
      <c r="G2894" s="2" t="s">
        <v>19</v>
      </c>
      <c r="I2894" s="2">
        <v>65.0</v>
      </c>
      <c r="K2894" s="2" t="s">
        <v>8023</v>
      </c>
      <c r="L2894" s="2"/>
      <c r="M2894" s="2" t="s">
        <v>8024</v>
      </c>
      <c r="N2894" s="2" t="s">
        <v>8024</v>
      </c>
      <c r="O2894" s="2" t="s">
        <v>89</v>
      </c>
      <c r="P2894" s="2"/>
      <c r="Q2894" s="2" t="str">
        <f t="shared" si="20"/>
        <v>Bill Title: A bill for an act relating to motor fuel, by providing for a biodiesel quality standard for energy security and sustainability, ethanol blended gasoline and biodiesel blended fuel designations and tax credits, penalties, and effective dates. (Formerly SSB 1313.) - Bill Description: A bill for an act relating to motor fuel, by providing for a biodiesel quality standard for energy security and sustainability, ethanol blended gasoline and biodiesel blended fuel designations and tax credits, penalties, and effective dates. (Formerly SSB 1313.)</v>
      </c>
    </row>
    <row r="2895" ht="15.75" customHeight="1">
      <c r="A2895" s="2" t="s">
        <v>8021</v>
      </c>
      <c r="B2895" s="2" t="s">
        <v>7822</v>
      </c>
      <c r="C2895" s="2" t="s">
        <v>7823</v>
      </c>
      <c r="D2895" s="2" t="s">
        <v>7823</v>
      </c>
      <c r="E2895" s="2" t="s">
        <v>7824</v>
      </c>
      <c r="F2895" s="2" t="s">
        <v>8025</v>
      </c>
      <c r="G2895" s="2" t="s">
        <v>19</v>
      </c>
      <c r="I2895" s="2">
        <v>44.0</v>
      </c>
      <c r="K2895" s="2" t="s">
        <v>8023</v>
      </c>
      <c r="L2895" s="2"/>
      <c r="M2895" s="2" t="s">
        <v>8026</v>
      </c>
      <c r="N2895" s="2" t="s">
        <v>8026</v>
      </c>
      <c r="O2895" s="2" t="s">
        <v>92</v>
      </c>
      <c r="P2895" s="2"/>
      <c r="Q2895" s="2" t="str">
        <f t="shared" si="20"/>
        <v>Bill Title: A bill for an act relating to excise taxes imposed upon special fuel, including biodiesel fuel and diesel fuel used in the production of biodiesel blended fuel. (See SF 2382.) - Bill Description: A bill for an act relating to excise taxes imposed upon special fuel, including biodiesel fuel and diesel fuel used in the production of biodiesel blended fuel. (See SF 2382.)</v>
      </c>
    </row>
    <row r="2896" ht="15.75" customHeight="1">
      <c r="A2896" s="2" t="s">
        <v>8021</v>
      </c>
      <c r="B2896" s="2" t="s">
        <v>7822</v>
      </c>
      <c r="C2896" s="2" t="s">
        <v>7823</v>
      </c>
      <c r="D2896" s="2" t="s">
        <v>7823</v>
      </c>
      <c r="E2896" s="2" t="s">
        <v>7824</v>
      </c>
      <c r="F2896" s="2" t="s">
        <v>8027</v>
      </c>
      <c r="G2896" s="2" t="s">
        <v>19</v>
      </c>
      <c r="I2896" s="2">
        <v>39.0</v>
      </c>
      <c r="K2896" s="2" t="s">
        <v>8023</v>
      </c>
      <c r="L2896" s="2"/>
      <c r="M2896" s="2" t="s">
        <v>8028</v>
      </c>
      <c r="N2896" s="2" t="s">
        <v>8028</v>
      </c>
      <c r="O2896" s="2" t="s">
        <v>2393</v>
      </c>
      <c r="P2896" s="2"/>
      <c r="Q2896" s="2" t="str">
        <f t="shared" si="20"/>
        <v>Bill Title: A bill for an act relating to the enforcement of motor vehicle laws and the regulation of commercial motor vehicles and certain operators by the department of transportation, and including effective date provisions. (Formerly HSB 69.) Effective 7-1-17, with exception of section 4 effective 5-11-17. - Bill Description: A bill for an act relating to the enforcement of motor vehicle laws and the regulation of commercial motor vehicles and certain operators by the department of transportation, and including effective date provisions. (Formerly HSB 69.) Effective 7-1-17, with exception of section 4 effective 5-11-17.</v>
      </c>
      <c r="S2896" s="2" t="s">
        <v>79</v>
      </c>
    </row>
    <row r="2897" ht="15.75" customHeight="1">
      <c r="A2897" s="2" t="s">
        <v>8021</v>
      </c>
      <c r="B2897" s="2" t="s">
        <v>7822</v>
      </c>
      <c r="C2897" s="2" t="s">
        <v>7823</v>
      </c>
      <c r="D2897" s="2" t="s">
        <v>7823</v>
      </c>
      <c r="E2897" s="2" t="s">
        <v>7824</v>
      </c>
      <c r="F2897" s="2" t="s">
        <v>8029</v>
      </c>
      <c r="G2897" s="2" t="s">
        <v>19</v>
      </c>
      <c r="I2897" s="2">
        <v>38.0</v>
      </c>
      <c r="K2897" s="2" t="s">
        <v>8023</v>
      </c>
      <c r="L2897" s="2"/>
      <c r="M2897" s="2" t="s">
        <v>8030</v>
      </c>
      <c r="N2897" s="2" t="s">
        <v>8030</v>
      </c>
      <c r="O2897" s="2" t="s">
        <v>92</v>
      </c>
      <c r="P2897" s="2"/>
      <c r="Q2897" s="2" t="str">
        <f t="shared" si="20"/>
        <v>Bill Title: A bill for an act relating to motor fuel by establishing standards for the sale of such fuel, eliminating tax credits, and making penalties applicable. (See SF 2359.) - Bill Description: A bill for an act relating to motor fuel by establishing standards for the sale of such fuel, eliminating tax credits, and making penalties applicable. (See SF 2359.)</v>
      </c>
    </row>
    <row r="2898" ht="15.75" customHeight="1">
      <c r="A2898" s="2" t="s">
        <v>8021</v>
      </c>
      <c r="B2898" s="2" t="s">
        <v>7822</v>
      </c>
      <c r="C2898" s="2" t="s">
        <v>7823</v>
      </c>
      <c r="D2898" s="2" t="s">
        <v>7823</v>
      </c>
      <c r="E2898" s="2" t="s">
        <v>7824</v>
      </c>
      <c r="F2898" s="2" t="s">
        <v>8031</v>
      </c>
      <c r="G2898" s="2" t="s">
        <v>19</v>
      </c>
      <c r="I2898" s="2">
        <v>36.0</v>
      </c>
      <c r="K2898" s="2" t="s">
        <v>8023</v>
      </c>
      <c r="L2898" s="2"/>
      <c r="M2898" s="2" t="s">
        <v>8032</v>
      </c>
      <c r="N2898" s="2" t="s">
        <v>8032</v>
      </c>
      <c r="O2898" s="2" t="s">
        <v>92</v>
      </c>
      <c r="P2898" s="2"/>
      <c r="Q2898" s="2" t="str">
        <f t="shared" si="20"/>
        <v>Bill Title: A bill for an act relating to motor fuel by providing for a biodiesel quality standard and including effective date provisions. - Bill Description: A bill for an act relating to motor fuel by providing for a biodiesel quality standard and including effective date provisions.</v>
      </c>
    </row>
    <row r="2899" ht="15.75" customHeight="1">
      <c r="A2899" s="2" t="s">
        <v>8021</v>
      </c>
      <c r="B2899" s="2" t="s">
        <v>7822</v>
      </c>
      <c r="C2899" s="2" t="s">
        <v>7823</v>
      </c>
      <c r="D2899" s="2" t="s">
        <v>7823</v>
      </c>
      <c r="E2899" s="2" t="s">
        <v>7824</v>
      </c>
      <c r="F2899" s="2" t="s">
        <v>8033</v>
      </c>
      <c r="G2899" s="2" t="s">
        <v>19</v>
      </c>
      <c r="I2899" s="2">
        <v>29.0</v>
      </c>
      <c r="K2899" s="2" t="s">
        <v>8023</v>
      </c>
      <c r="L2899" s="2"/>
      <c r="M2899" s="2" t="s">
        <v>8034</v>
      </c>
      <c r="N2899" s="2" t="s">
        <v>8034</v>
      </c>
      <c r="O2899" s="2" t="s">
        <v>89</v>
      </c>
      <c r="P2899" s="2"/>
      <c r="Q2899" s="2" t="str">
        <f t="shared" si="20"/>
        <v>Bill Title: A bill for an act providing for motor fuel containing biodiesel, providing for tax credits, making penalties applicable, and including effective date and applicability provisions. (See SF 408.) - Bill Description: A bill for an act providing for motor fuel containing biodiesel, providing for tax credits, making penalties applicable, and including effective date and applicability provisions. (See SF 408.)</v>
      </c>
    </row>
    <row r="2900" ht="15.75" customHeight="1">
      <c r="A2900" s="2" t="s">
        <v>8021</v>
      </c>
      <c r="B2900" s="2" t="s">
        <v>7822</v>
      </c>
      <c r="C2900" s="2" t="s">
        <v>7823</v>
      </c>
      <c r="D2900" s="2" t="s">
        <v>7823</v>
      </c>
      <c r="E2900" s="2" t="s">
        <v>7824</v>
      </c>
      <c r="F2900" s="2" t="s">
        <v>8035</v>
      </c>
      <c r="G2900" s="2" t="s">
        <v>19</v>
      </c>
      <c r="I2900" s="2">
        <v>28.0</v>
      </c>
      <c r="K2900" s="2" t="s">
        <v>8023</v>
      </c>
      <c r="L2900" s="2"/>
      <c r="M2900" s="2" t="s">
        <v>8036</v>
      </c>
      <c r="N2900" s="2" t="s">
        <v>8036</v>
      </c>
      <c r="O2900" s="2" t="s">
        <v>89</v>
      </c>
      <c r="P2900" s="2"/>
      <c r="Q2900" s="2" t="str">
        <f t="shared" si="20"/>
        <v>Bill Title: A bill for an act providing for motor fuel containing biodiesel, providing for tax credits, making penalties applicable, and including effective date and applicability provisions. (Formerly SF 294.) - Bill Description: A bill for an act providing for motor fuel containing biodiesel, providing for tax credits, making penalties applicable, and including effective date and applicability provisions. (Formerly SF 294.)</v>
      </c>
    </row>
    <row r="2901" ht="15.75" customHeight="1">
      <c r="A2901" s="2" t="s">
        <v>8021</v>
      </c>
      <c r="B2901" s="2" t="s">
        <v>7822</v>
      </c>
      <c r="C2901" s="2" t="s">
        <v>7823</v>
      </c>
      <c r="D2901" s="2" t="s">
        <v>7823</v>
      </c>
      <c r="E2901" s="2" t="s">
        <v>7824</v>
      </c>
      <c r="F2901" s="2" t="s">
        <v>8037</v>
      </c>
      <c r="G2901" s="2" t="s">
        <v>19</v>
      </c>
      <c r="I2901" s="2">
        <v>28.0</v>
      </c>
      <c r="K2901" s="2" t="s">
        <v>8023</v>
      </c>
      <c r="L2901" s="2"/>
      <c r="M2901" s="2" t="s">
        <v>8038</v>
      </c>
      <c r="N2901" s="2" t="s">
        <v>8038</v>
      </c>
      <c r="O2901" s="2" t="s">
        <v>92</v>
      </c>
      <c r="P2901" s="2"/>
      <c r="Q2901" s="2" t="str">
        <f t="shared" si="20"/>
        <v>Bill Title: A bill for an act relating to the promotion of biodiesel fuel, by providing for tax credits to retail dealers and payments to biodiesel producers, making an appropriation, providing a penalty and including effective date provisions. (Formerly SSB 1148; see SF 531.) - Bill Description: A bill for an act relating to the promotion of biodiesel fuel, by providing for tax credits to retail dealers and payments to biodiesel producers, making an appropriation, providing a penalty and including effective date provisions. (Formerly SSB 1148; see SF 531.)</v>
      </c>
    </row>
    <row r="2902" ht="15.75" customHeight="1">
      <c r="A2902" s="2" t="s">
        <v>8021</v>
      </c>
      <c r="B2902" s="2" t="s">
        <v>7822</v>
      </c>
      <c r="C2902" s="2" t="s">
        <v>7823</v>
      </c>
      <c r="D2902" s="2" t="s">
        <v>7823</v>
      </c>
      <c r="E2902" s="2" t="s">
        <v>7824</v>
      </c>
      <c r="F2902" s="2" t="s">
        <v>8039</v>
      </c>
      <c r="G2902" s="2" t="s">
        <v>19</v>
      </c>
      <c r="I2902" s="2">
        <v>24.0</v>
      </c>
      <c r="K2902" s="2" t="s">
        <v>8023</v>
      </c>
      <c r="L2902" s="2"/>
      <c r="M2902" s="2" t="s">
        <v>8040</v>
      </c>
      <c r="N2902" s="2" t="s">
        <v>8040</v>
      </c>
      <c r="O2902" s="2" t="s">
        <v>92</v>
      </c>
      <c r="P2902" s="2"/>
      <c r="Q2902" s="2" t="str">
        <f t="shared" si="20"/>
        <v>Bill Title: A bill for an act relating to the promotion of biodiesel fuel, by providing for tax credits to retail dealers and payments to biodiesel producers, making an appropriation, providing a penalty and including effective date provisions. (Formerly HSB 112) - Bill Description: A bill for an act relating to the promotion of biodiesel fuel, by providing for tax credits to retail dealers and payments to biodiesel producers, making an appropriation, providing a penalty and including effective date provisions. (Formerly HSB 112)</v>
      </c>
    </row>
    <row r="2903" ht="15.75" customHeight="1">
      <c r="A2903" s="2" t="s">
        <v>8021</v>
      </c>
      <c r="B2903" s="2" t="s">
        <v>7822</v>
      </c>
      <c r="C2903" s="2" t="s">
        <v>7823</v>
      </c>
      <c r="D2903" s="2" t="s">
        <v>7823</v>
      </c>
      <c r="E2903" s="2" t="s">
        <v>7824</v>
      </c>
      <c r="F2903" s="2" t="s">
        <v>8041</v>
      </c>
      <c r="G2903" s="2" t="s">
        <v>19</v>
      </c>
      <c r="I2903" s="2">
        <v>23.0</v>
      </c>
      <c r="K2903" s="2" t="s">
        <v>8023</v>
      </c>
      <c r="L2903" s="2"/>
      <c r="M2903" s="2" t="s">
        <v>8042</v>
      </c>
      <c r="N2903" s="2" t="s">
        <v>8042</v>
      </c>
      <c r="O2903" s="2" t="s">
        <v>92</v>
      </c>
      <c r="P2903" s="2"/>
      <c r="Q2903" s="2" t="str">
        <f t="shared" si="20"/>
        <v>Bill Title: A bill for an act relating to fuel, including standards for biodiesel blended fuel, and excise taxes imposed upon special fuel, including biodiesel fuel and diesel fuel used in the production of biodiesel blended fuel. (Formerly SF 2103.) - Bill Description: A bill for an act relating to fuel, including standards for biodiesel blended fuel, and excise taxes imposed upon special fuel, including biodiesel fuel and diesel fuel used in the production of biodiesel blended fuel. (Formerly SF 2103.)</v>
      </c>
    </row>
    <row r="2904" ht="15.75" customHeight="1">
      <c r="A2904" s="2" t="s">
        <v>8021</v>
      </c>
      <c r="B2904" s="2" t="s">
        <v>7822</v>
      </c>
      <c r="C2904" s="2" t="s">
        <v>7823</v>
      </c>
      <c r="D2904" s="2" t="s">
        <v>7823</v>
      </c>
      <c r="E2904" s="2" t="s">
        <v>7824</v>
      </c>
      <c r="F2904" s="2" t="s">
        <v>8043</v>
      </c>
      <c r="G2904" s="2" t="s">
        <v>19</v>
      </c>
      <c r="I2904" s="2">
        <v>22.0</v>
      </c>
      <c r="K2904" s="2" t="s">
        <v>8023</v>
      </c>
      <c r="L2904" s="2"/>
      <c r="M2904" s="2" t="s">
        <v>8044</v>
      </c>
      <c r="N2904" s="2" t="s">
        <v>8044</v>
      </c>
      <c r="O2904" s="2" t="s">
        <v>92</v>
      </c>
      <c r="P2904" s="2"/>
      <c r="Q2904" s="2" t="str">
        <f t="shared" si="20"/>
        <v>Bill Title: A bill for an act relating to motor fuel, including ethanol blended gasoline and biodiesel or biodiesel blended motor fuel, by providing for regulation and taxes. (Formerly HSB 113) - Bill Description: A bill for an act relating to motor fuel, including ethanol blended gasoline and biodiesel or biodiesel blended motor fuel, by providing for regulation and taxes. (Formerly HSB 113)</v>
      </c>
    </row>
    <row r="2905" ht="15.75" customHeight="1">
      <c r="A2905" s="2" t="s">
        <v>8021</v>
      </c>
      <c r="B2905" s="2" t="s">
        <v>7822</v>
      </c>
      <c r="C2905" s="2" t="s">
        <v>7823</v>
      </c>
      <c r="D2905" s="2" t="s">
        <v>7823</v>
      </c>
      <c r="E2905" s="2" t="s">
        <v>7824</v>
      </c>
      <c r="F2905" s="2" t="s">
        <v>8045</v>
      </c>
      <c r="G2905" s="2" t="s">
        <v>19</v>
      </c>
      <c r="I2905" s="2">
        <v>20.0</v>
      </c>
      <c r="K2905" s="2" t="s">
        <v>8023</v>
      </c>
      <c r="L2905" s="2"/>
      <c r="M2905" s="2" t="s">
        <v>8046</v>
      </c>
      <c r="N2905" s="2" t="s">
        <v>8046</v>
      </c>
      <c r="O2905" s="2" t="s">
        <v>92</v>
      </c>
      <c r="P2905" s="2"/>
      <c r="Q2905" s="2" t="str">
        <f t="shared" si="20"/>
        <v>Bill Title: A bill for an act relating to motor vehicle emission standards. (See Cmte. Bill HF 740) - Bill Description: A bill for an act relating to motor vehicle emission standards. (See Cmte. Bill HF 740)</v>
      </c>
    </row>
    <row r="2906" ht="15.75" customHeight="1">
      <c r="A2906" s="2" t="s">
        <v>8021</v>
      </c>
      <c r="B2906" s="2" t="s">
        <v>7822</v>
      </c>
      <c r="C2906" s="2" t="s">
        <v>7823</v>
      </c>
      <c r="D2906" s="2" t="s">
        <v>7823</v>
      </c>
      <c r="E2906" s="2" t="s">
        <v>7824</v>
      </c>
      <c r="F2906" s="2" t="s">
        <v>8047</v>
      </c>
      <c r="G2906" s="2" t="s">
        <v>19</v>
      </c>
      <c r="I2906" s="2">
        <v>19.0</v>
      </c>
      <c r="K2906" s="2" t="s">
        <v>8023</v>
      </c>
      <c r="L2906" s="2"/>
      <c r="M2906" s="2" t="s">
        <v>8048</v>
      </c>
      <c r="N2906" s="2" t="s">
        <v>8048</v>
      </c>
      <c r="O2906" s="2" t="s">
        <v>92</v>
      </c>
      <c r="P2906" s="2"/>
      <c r="Q2906" s="2" t="str">
        <f t="shared" si="20"/>
        <v>Bill Title: A bill for an act relating to ethanol by providing for tax credits and reporting for ethanol blended gasoline, and including effective date and applicability provisions. (Formerly HSB 109) - Bill Description: A bill for an act relating to ethanol by providing for tax credits and reporting for ethanol blended gasoline, and including effective date and applicability provisions. (Formerly HSB 109)</v>
      </c>
    </row>
    <row r="2907" ht="15.75" customHeight="1">
      <c r="A2907" s="2" t="s">
        <v>8021</v>
      </c>
      <c r="B2907" s="2" t="s">
        <v>7822</v>
      </c>
      <c r="C2907" s="2" t="s">
        <v>7823</v>
      </c>
      <c r="D2907" s="2" t="s">
        <v>7823</v>
      </c>
      <c r="E2907" s="2" t="s">
        <v>7824</v>
      </c>
      <c r="F2907" s="2" t="s">
        <v>8049</v>
      </c>
      <c r="G2907" s="2" t="s">
        <v>19</v>
      </c>
      <c r="I2907" s="2">
        <v>18.0</v>
      </c>
      <c r="K2907" s="2" t="s">
        <v>8023</v>
      </c>
      <c r="L2907" s="2"/>
      <c r="M2907" s="2" t="s">
        <v>8050</v>
      </c>
      <c r="N2907" s="2" t="s">
        <v>8050</v>
      </c>
      <c r="O2907" s="2" t="s">
        <v>92</v>
      </c>
      <c r="P2907" s="2"/>
      <c r="Q2907" s="2" t="str">
        <f t="shared" si="20"/>
        <v>Bill Title: A bill for an act relating to motor fuel by establishing standards for the sale of such fuel, modifying income tax credits, making penalties applicable, and including effective date and applicability provisions. (Formerly SF 2107.) - Bill Description: A bill for an act relating to motor fuel by establishing standards for the sale of such fuel, modifying income tax credits, making penalties applicable, and including effective date and applicability provisions. (Formerly SF 2107.)</v>
      </c>
    </row>
    <row r="2908" ht="15.75" customHeight="1">
      <c r="A2908" s="2" t="s">
        <v>8021</v>
      </c>
      <c r="B2908" s="2" t="s">
        <v>7822</v>
      </c>
      <c r="C2908" s="2" t="s">
        <v>7823</v>
      </c>
      <c r="D2908" s="2" t="s">
        <v>7823</v>
      </c>
      <c r="E2908" s="2" t="s">
        <v>7824</v>
      </c>
      <c r="F2908" s="2" t="s">
        <v>8051</v>
      </c>
      <c r="G2908" s="2" t="s">
        <v>19</v>
      </c>
      <c r="I2908" s="2">
        <v>17.0</v>
      </c>
      <c r="K2908" s="2" t="s">
        <v>8023</v>
      </c>
      <c r="L2908" s="2"/>
      <c r="M2908" s="2" t="s">
        <v>8052</v>
      </c>
      <c r="N2908" s="2" t="s">
        <v>8052</v>
      </c>
      <c r="O2908" s="2" t="s">
        <v>92</v>
      </c>
      <c r="P2908" s="2"/>
      <c r="Q2908" s="2" t="str">
        <f t="shared" si="20"/>
        <v>Bill Title: A bill for an act relating to motor fuel by establishing standards for the sale of such fuel, providing tax credits for ethanol blended gasoline, and making penalties applicable. - Bill Description: A bill for an act relating to motor fuel by establishing standards for the sale of such fuel, providing tax credits for ethanol blended gasoline, and making penalties applicable.</v>
      </c>
    </row>
    <row r="2909" ht="15.75" customHeight="1">
      <c r="A2909" s="2" t="s">
        <v>8021</v>
      </c>
      <c r="B2909" s="2" t="s">
        <v>7822</v>
      </c>
      <c r="C2909" s="2" t="s">
        <v>7823</v>
      </c>
      <c r="D2909" s="2" t="s">
        <v>7823</v>
      </c>
      <c r="E2909" s="2" t="s">
        <v>7824</v>
      </c>
      <c r="F2909" s="2" t="s">
        <v>8053</v>
      </c>
      <c r="G2909" s="2" t="s">
        <v>19</v>
      </c>
      <c r="I2909" s="2">
        <v>15.0</v>
      </c>
      <c r="K2909" s="2" t="s">
        <v>8023</v>
      </c>
      <c r="L2909" s="2"/>
      <c r="M2909" s="2" t="s">
        <v>8054</v>
      </c>
      <c r="N2909" s="2" t="s">
        <v>8054</v>
      </c>
      <c r="O2909" s="2" t="s">
        <v>89</v>
      </c>
      <c r="P2909" s="2"/>
      <c r="Q2909" s="2" t="str">
        <f t="shared" si="20"/>
        <v>Bill Title: A bill for an act relating to the renewable fuel infrastructure program for retail motor fuel sites, by prohibiting the installation of infrastructure used to store or dispense gasoline incompatible with certain classifications of ethanol blended gasoline, making penalties applicable, and including effective date provisions. - Bill Description: A bill for an act relating to the renewable fuel infrastructure program for retail motor fuel sites, by prohibiting the installation of infrastructure used to store or dispense gasoline incompatible with certain classifications of ethanol blended gasoline, making penalties applicable, and including effective date provisions.</v>
      </c>
    </row>
    <row r="2910" ht="15.75" customHeight="1">
      <c r="A2910" s="2" t="s">
        <v>8021</v>
      </c>
      <c r="B2910" s="2" t="s">
        <v>7822</v>
      </c>
      <c r="C2910" s="2" t="s">
        <v>7823</v>
      </c>
      <c r="D2910" s="2" t="s">
        <v>7823</v>
      </c>
      <c r="E2910" s="2" t="s">
        <v>7824</v>
      </c>
      <c r="F2910" s="2" t="s">
        <v>8055</v>
      </c>
      <c r="G2910" s="2" t="s">
        <v>19</v>
      </c>
      <c r="I2910" s="2">
        <v>11.0</v>
      </c>
      <c r="K2910" s="2" t="s">
        <v>8023</v>
      </c>
      <c r="L2910" s="2"/>
      <c r="M2910" s="2" t="s">
        <v>8056</v>
      </c>
      <c r="N2910" s="2" t="s">
        <v>8056</v>
      </c>
      <c r="O2910" s="2" t="s">
        <v>89</v>
      </c>
      <c r="P2910" s="2"/>
      <c r="Q2910" s="2" t="str">
        <f t="shared" si="20"/>
        <v>Bill Title: A bill for an act requiring certain percentages of new motor vehicles sold at retail in the state to be flexible fuel vehicles, and making penalties applicable. - Bill Description: A bill for an act requiring certain percentages of new motor vehicles sold at retail in the state to be flexible fuel vehicles, and making penalties applicable.</v>
      </c>
      <c r="S2910" s="2" t="s">
        <v>79</v>
      </c>
    </row>
    <row r="2911" ht="15.75" customHeight="1">
      <c r="A2911" s="2" t="s">
        <v>8021</v>
      </c>
      <c r="B2911" s="2" t="s">
        <v>7822</v>
      </c>
      <c r="C2911" s="2" t="s">
        <v>7823</v>
      </c>
      <c r="D2911" s="2" t="s">
        <v>7823</v>
      </c>
      <c r="E2911" s="2" t="s">
        <v>7824</v>
      </c>
      <c r="F2911" s="2" t="s">
        <v>8057</v>
      </c>
      <c r="G2911" s="2" t="s">
        <v>19</v>
      </c>
      <c r="I2911" s="2">
        <v>9.0</v>
      </c>
      <c r="K2911" s="2" t="s">
        <v>8023</v>
      </c>
      <c r="L2911" s="2"/>
      <c r="M2911" s="2" t="s">
        <v>8058</v>
      </c>
      <c r="N2911" s="2" t="s">
        <v>8058</v>
      </c>
      <c r="O2911" s="2" t="s">
        <v>89</v>
      </c>
      <c r="P2911" s="2"/>
      <c r="Q2911" s="2" t="str">
        <f t="shared" si="20"/>
        <v>Bill Title: A bill for an act relating to green warning special registration plates. - Bill Description: A bill for an act relating to green warning special registration plates.</v>
      </c>
    </row>
    <row r="2912" ht="15.75" customHeight="1">
      <c r="A2912" s="2" t="s">
        <v>8021</v>
      </c>
      <c r="B2912" s="2" t="s">
        <v>7822</v>
      </c>
      <c r="C2912" s="2" t="s">
        <v>7823</v>
      </c>
      <c r="D2912" s="2" t="s">
        <v>7823</v>
      </c>
      <c r="E2912" s="2" t="s">
        <v>7824</v>
      </c>
      <c r="F2912" s="2" t="s">
        <v>8059</v>
      </c>
      <c r="G2912" s="2" t="s">
        <v>19</v>
      </c>
      <c r="I2912" s="2">
        <v>8.0</v>
      </c>
      <c r="K2912" s="2" t="s">
        <v>8023</v>
      </c>
      <c r="L2912" s="2"/>
      <c r="M2912" s="2" t="s">
        <v>8058</v>
      </c>
      <c r="N2912" s="2" t="s">
        <v>8058</v>
      </c>
      <c r="O2912" s="2" t="s">
        <v>92</v>
      </c>
      <c r="P2912" s="2"/>
      <c r="Q2912" s="2" t="str">
        <f t="shared" si="20"/>
        <v>Bill Title: A bill for an act relating to green warning special registration plates. - Bill Description: A bill for an act relating to green warning special registration plates.</v>
      </c>
    </row>
    <row r="2913" ht="15.75" customHeight="1">
      <c r="A2913" s="2" t="s">
        <v>8021</v>
      </c>
      <c r="B2913" s="2" t="s">
        <v>7822</v>
      </c>
      <c r="C2913" s="2" t="s">
        <v>7823</v>
      </c>
      <c r="D2913" s="2" t="s">
        <v>7823</v>
      </c>
      <c r="E2913" s="2" t="s">
        <v>7824</v>
      </c>
      <c r="F2913" s="2" t="s">
        <v>8060</v>
      </c>
      <c r="G2913" s="2" t="s">
        <v>19</v>
      </c>
      <c r="I2913" s="2">
        <v>4.0</v>
      </c>
      <c r="K2913" s="2" t="s">
        <v>8023</v>
      </c>
      <c r="L2913" s="2"/>
      <c r="M2913" s="2" t="s">
        <v>8056</v>
      </c>
      <c r="N2913" s="2" t="s">
        <v>8056</v>
      </c>
      <c r="O2913" s="2" t="s">
        <v>89</v>
      </c>
      <c r="P2913" s="2"/>
      <c r="Q2913" s="2" t="str">
        <f t="shared" si="20"/>
        <v>Bill Title: A bill for an act requiring certain percentages of new motor vehicles sold at retail in the state to be flexible fuel vehicles, and making penalties applicable. - Bill Description: A bill for an act requiring certain percentages of new motor vehicles sold at retail in the state to be flexible fuel vehicles, and making penalties applicable.</v>
      </c>
      <c r="S2913" s="2" t="s">
        <v>79</v>
      </c>
    </row>
    <row r="2914" ht="15.75" customHeight="1">
      <c r="A2914" s="2" t="s">
        <v>8061</v>
      </c>
      <c r="B2914" s="2" t="s">
        <v>8062</v>
      </c>
      <c r="C2914" s="2" t="s">
        <v>7823</v>
      </c>
      <c r="D2914" s="2" t="s">
        <v>7823</v>
      </c>
      <c r="E2914" s="2" t="s">
        <v>7824</v>
      </c>
      <c r="F2914" s="2" t="s">
        <v>8063</v>
      </c>
      <c r="G2914" s="2" t="s">
        <v>19</v>
      </c>
      <c r="I2914" s="2">
        <v>36.0</v>
      </c>
      <c r="K2914" s="2" t="s">
        <v>8064</v>
      </c>
      <c r="L2914" s="2"/>
      <c r="M2914" s="2" t="s">
        <v>8065</v>
      </c>
      <c r="N2914" s="2" t="s">
        <v>8065</v>
      </c>
      <c r="O2914" s="2" t="s">
        <v>23</v>
      </c>
      <c r="P2914" s="2"/>
      <c r="Q2914" s="2" t="str">
        <f t="shared" si="20"/>
        <v>Bill Title: A bill for an act prohibiting counties and cities from regulating the sale of natural gas and propane. (Formerly HSB 166.) Effective date: 07/01/2021. - Bill Description: A bill for an act prohibiting counties and cities from regulating the sale of natural gas and propane. (Formerly HSB 166.) Effective date: 07/01/2021.</v>
      </c>
      <c r="S2914" s="2" t="s">
        <v>65</v>
      </c>
    </row>
    <row r="2915" ht="15.75" customHeight="1">
      <c r="A2915" s="2" t="s">
        <v>8061</v>
      </c>
      <c r="B2915" s="2" t="s">
        <v>8062</v>
      </c>
      <c r="C2915" s="2" t="s">
        <v>7823</v>
      </c>
      <c r="D2915" s="2" t="s">
        <v>7823</v>
      </c>
      <c r="E2915" s="2" t="s">
        <v>7824</v>
      </c>
      <c r="F2915" s="2" t="s">
        <v>8066</v>
      </c>
      <c r="G2915" s="2" t="s">
        <v>19</v>
      </c>
      <c r="I2915" s="2">
        <v>32.0</v>
      </c>
      <c r="K2915" s="2" t="s">
        <v>8064</v>
      </c>
      <c r="L2915" s="2"/>
      <c r="M2915" s="2" t="s">
        <v>8067</v>
      </c>
      <c r="N2915" s="2" t="s">
        <v>8067</v>
      </c>
      <c r="O2915" s="2" t="s">
        <v>23</v>
      </c>
      <c r="P2915" s="2"/>
      <c r="Q2915" s="2" t="str">
        <f t="shared" si="20"/>
        <v>Bill Title: A bill for an act prohibiting counties and cities from regulating the sale of natural gas and propane.(See HF 555.) - Bill Description: A bill for an act prohibiting counties and cities from regulating the sale of natural gas and propane.(See HF 555.)</v>
      </c>
    </row>
    <row r="2916" ht="15.75" customHeight="1">
      <c r="A2916" s="2" t="s">
        <v>8061</v>
      </c>
      <c r="B2916" s="2" t="s">
        <v>8062</v>
      </c>
      <c r="C2916" s="2" t="s">
        <v>7823</v>
      </c>
      <c r="D2916" s="2" t="s">
        <v>7823</v>
      </c>
      <c r="E2916" s="2" t="s">
        <v>7824</v>
      </c>
      <c r="F2916" s="2" t="s">
        <v>8068</v>
      </c>
      <c r="G2916" s="2" t="s">
        <v>19</v>
      </c>
      <c r="I2916" s="2">
        <v>31.0</v>
      </c>
      <c r="K2916" s="2" t="s">
        <v>8064</v>
      </c>
      <c r="L2916" s="2"/>
      <c r="M2916" s="2" t="s">
        <v>8069</v>
      </c>
      <c r="N2916" s="2" t="s">
        <v>8069</v>
      </c>
      <c r="O2916" s="2" t="s">
        <v>496</v>
      </c>
      <c r="P2916" s="2"/>
      <c r="Q2916" s="2" t="str">
        <f t="shared" si="20"/>
        <v>Bill Title: A bill for an act prohibiting counties and cities from regulating the sale of natural gas and propane.(See SF 455.) - Bill Description: A bill for an act prohibiting counties and cities from regulating the sale of natural gas and propane.(See SF 455.)</v>
      </c>
    </row>
    <row r="2917" ht="15.75" customHeight="1">
      <c r="A2917" s="2" t="s">
        <v>8061</v>
      </c>
      <c r="B2917" s="2" t="s">
        <v>8062</v>
      </c>
      <c r="C2917" s="2" t="s">
        <v>7823</v>
      </c>
      <c r="D2917" s="2" t="s">
        <v>7823</v>
      </c>
      <c r="E2917" s="2" t="s">
        <v>7824</v>
      </c>
      <c r="F2917" s="2" t="s">
        <v>8070</v>
      </c>
      <c r="G2917" s="2" t="s">
        <v>19</v>
      </c>
      <c r="I2917" s="2">
        <v>29.0</v>
      </c>
      <c r="K2917" s="2" t="s">
        <v>8064</v>
      </c>
      <c r="L2917" s="2"/>
      <c r="M2917" s="2" t="s">
        <v>8071</v>
      </c>
      <c r="N2917" s="2" t="s">
        <v>8071</v>
      </c>
      <c r="O2917" s="2" t="s">
        <v>496</v>
      </c>
      <c r="P2917" s="2"/>
      <c r="Q2917" s="2" t="str">
        <f t="shared" si="20"/>
        <v>Bill Title: A bill for an act prohibiting counties and cities from regulating the sale of natural gas and propane.(Formerly SSB 1126.) - Bill Description: A bill for an act prohibiting counties and cities from regulating the sale of natural gas and propane.(Formerly SSB 1126.)</v>
      </c>
      <c r="S2917" s="2" t="s">
        <v>65</v>
      </c>
    </row>
    <row r="2918" ht="15.75" customHeight="1">
      <c r="A2918" s="2" t="s">
        <v>8072</v>
      </c>
      <c r="B2918" s="2" t="s">
        <v>7926</v>
      </c>
      <c r="C2918" s="2" t="s">
        <v>7823</v>
      </c>
      <c r="D2918" s="2" t="s">
        <v>7823</v>
      </c>
      <c r="E2918" s="2" t="s">
        <v>7824</v>
      </c>
      <c r="F2918" s="2" t="s">
        <v>8073</v>
      </c>
      <c r="G2918" s="2" t="s">
        <v>19</v>
      </c>
      <c r="I2918" s="2">
        <v>68.0</v>
      </c>
      <c r="K2918" s="2" t="s">
        <v>260</v>
      </c>
      <c r="L2918" s="2"/>
      <c r="M2918" s="2" t="s">
        <v>8074</v>
      </c>
      <c r="N2918" s="2" t="s">
        <v>8074</v>
      </c>
      <c r="O2918" s="2" t="s">
        <v>3724</v>
      </c>
      <c r="P2918" s="2"/>
      <c r="Q2918" s="2" t="str">
        <f t="shared" si="20"/>
        <v>Bill Title: A bill for an act creating a future ready Iowa Act to strengthen workforce development by establishing a registered apprenticeship development program, a volunteer mentoring program, a summer youth intern program, summer postsecondary courses for high school students that are aligned with high-demand career pathways, an employer innovation fund, and future ready Iowa skilled workforce scholarship and grant programs and funds, and including effective date provisions. (Formerly HSB 602.) Effective 7-1-18, with exception of Division III, effective 7-1-19. - Bill Description: A bill for an act creating a future ready Iowa Act to strengthen workforce development by establishing a registered apprenticeship development program, a volunteer mentoring program, a summer youth intern program, summer postsecondary courses for high school students that are aligned with high-demand career pathways, an employer innovation fund, and future ready Iowa skilled workforce scholarship and grant programs and funds, and including effective date provisions. (Formerly HSB 602.) Effective 7-1-18, with exception of Division III, effective 7-1-19.</v>
      </c>
      <c r="S2918" s="2" t="s">
        <v>260</v>
      </c>
    </row>
    <row r="2919" ht="15.75" customHeight="1">
      <c r="A2919" s="2" t="s">
        <v>8072</v>
      </c>
      <c r="B2919" s="2" t="s">
        <v>7926</v>
      </c>
      <c r="C2919" s="2" t="s">
        <v>7823</v>
      </c>
      <c r="D2919" s="2" t="s">
        <v>7823</v>
      </c>
      <c r="E2919" s="2" t="s">
        <v>7824</v>
      </c>
      <c r="F2919" s="2" t="s">
        <v>8075</v>
      </c>
      <c r="G2919" s="2" t="s">
        <v>19</v>
      </c>
      <c r="I2919" s="2">
        <v>62.0</v>
      </c>
      <c r="K2919" s="2" t="s">
        <v>260</v>
      </c>
      <c r="L2919" s="2"/>
      <c r="M2919" s="2" t="s">
        <v>8076</v>
      </c>
      <c r="N2919" s="2" t="s">
        <v>8076</v>
      </c>
      <c r="O2919" s="2" t="s">
        <v>8077</v>
      </c>
      <c r="P2919" s="2"/>
      <c r="Q2919" s="2" t="str">
        <f t="shared" si="20"/>
        <v>Bill Title: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provisions.(Formerly HSB 278.) - Bill Description: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provisions.(Formerly HSB 278.)</v>
      </c>
    </row>
    <row r="2920" ht="15.75" customHeight="1">
      <c r="A2920" s="2" t="s">
        <v>8072</v>
      </c>
      <c r="B2920" s="2" t="s">
        <v>7926</v>
      </c>
      <c r="C2920" s="2" t="s">
        <v>7823</v>
      </c>
      <c r="D2920" s="2" t="s">
        <v>7823</v>
      </c>
      <c r="E2920" s="2" t="s">
        <v>7824</v>
      </c>
      <c r="F2920" s="2" t="s">
        <v>8078</v>
      </c>
      <c r="G2920" s="2" t="s">
        <v>19</v>
      </c>
      <c r="I2920" s="2">
        <v>50.0</v>
      </c>
      <c r="K2920" s="2" t="s">
        <v>260</v>
      </c>
      <c r="L2920" s="2"/>
      <c r="M2920" s="2" t="s">
        <v>8079</v>
      </c>
      <c r="N2920" s="2" t="s">
        <v>8079</v>
      </c>
      <c r="O2920" s="2" t="s">
        <v>8077</v>
      </c>
      <c r="P2920" s="2"/>
      <c r="Q2920" s="2" t="str">
        <f t="shared" si="20"/>
        <v>Bill Title: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provisions.(See HF 893.) - Bill Description: A bill for an act relating to state taxation and economic development activities, including future tax contingencies, state income tax deductions, tax credits, the state inheritance tax, the sales and use tax, disaster recovery housing, energy infrastructure, telehealth parity, consumer loans, local regulations, and other properly related matters, and including effective date and retroactive applicability provisions.(See HF 893.)</v>
      </c>
    </row>
    <row r="2921" ht="15.75" customHeight="1">
      <c r="A2921" s="2" t="s">
        <v>8072</v>
      </c>
      <c r="B2921" s="2" t="s">
        <v>7926</v>
      </c>
      <c r="C2921" s="2" t="s">
        <v>7823</v>
      </c>
      <c r="D2921" s="2" t="s">
        <v>7823</v>
      </c>
      <c r="E2921" s="2" t="s">
        <v>7824</v>
      </c>
      <c r="F2921" s="2" t="s">
        <v>8080</v>
      </c>
      <c r="G2921" s="2" t="s">
        <v>19</v>
      </c>
      <c r="I2921" s="2">
        <v>45.0</v>
      </c>
      <c r="K2921" s="2" t="s">
        <v>260</v>
      </c>
      <c r="L2921" s="2"/>
      <c r="M2921" s="2" t="s">
        <v>8081</v>
      </c>
      <c r="N2921" s="2" t="s">
        <v>8081</v>
      </c>
      <c r="O2921" s="2" t="s">
        <v>2009</v>
      </c>
      <c r="P2921" s="2"/>
      <c r="Q2921" s="2" t="str">
        <f t="shared" si="20"/>
        <v>Bill Title: A bill for an act relating to the administration and implementation of state taxation matters and credits, including economic development and energy tax incentives and programs, and future tax contingencies, making appropriations, and including effective date provisions.(See SF 609.) - Bill Description: A bill for an act relating to the administration and implementation of state taxation matters and credits, including economic development and energy tax incentives and programs, and future tax contingencies, making appropriations, and including effective date provisions.(See SF 609.)</v>
      </c>
    </row>
    <row r="2922" ht="15.75" customHeight="1">
      <c r="A2922" s="2" t="s">
        <v>8072</v>
      </c>
      <c r="B2922" s="2" t="s">
        <v>7926</v>
      </c>
      <c r="C2922" s="2" t="s">
        <v>7823</v>
      </c>
      <c r="D2922" s="2" t="s">
        <v>7823</v>
      </c>
      <c r="E2922" s="2" t="s">
        <v>7824</v>
      </c>
      <c r="F2922" s="2" t="s">
        <v>8082</v>
      </c>
      <c r="G2922" s="2" t="s">
        <v>19</v>
      </c>
      <c r="I2922" s="2">
        <v>38.0</v>
      </c>
      <c r="K2922" s="2" t="s">
        <v>260</v>
      </c>
      <c r="L2922" s="2"/>
      <c r="M2922" s="2" t="s">
        <v>8083</v>
      </c>
      <c r="N2922" s="2" t="s">
        <v>8083</v>
      </c>
      <c r="O2922" s="2" t="s">
        <v>2009</v>
      </c>
      <c r="P2922" s="2"/>
      <c r="Q2922" s="2" t="str">
        <f t="shared" si="20"/>
        <v>Bill Title: A bill for an act relating to the administration and implementation of state taxation matters and credits, including economic development and energy tax incentives and programs, and future tax contingencies, making appropriations, and including effective date provisions.(Formerly SSB 1269.) - Bill Description: A bill for an act relating to the administration and implementation of state taxation matters and credits, including economic development and energy tax incentives and programs, and future tax contingencies, making appropriations, and including effective date provisions.(Formerly SSB 1269.)</v>
      </c>
      <c r="S2922" s="2" t="s">
        <v>145</v>
      </c>
    </row>
    <row r="2923" ht="15.75" customHeight="1">
      <c r="A2923" s="2" t="s">
        <v>8072</v>
      </c>
      <c r="B2923" s="2" t="s">
        <v>7926</v>
      </c>
      <c r="C2923" s="2" t="s">
        <v>7823</v>
      </c>
      <c r="D2923" s="2" t="s">
        <v>7823</v>
      </c>
      <c r="E2923" s="2" t="s">
        <v>7824</v>
      </c>
      <c r="F2923" s="2" t="s">
        <v>8084</v>
      </c>
      <c r="G2923" s="2" t="s">
        <v>19</v>
      </c>
      <c r="I2923" s="2">
        <v>32.0</v>
      </c>
      <c r="K2923" s="2" t="s">
        <v>260</v>
      </c>
      <c r="L2923" s="2"/>
      <c r="M2923" s="2" t="s">
        <v>8085</v>
      </c>
      <c r="N2923" s="2" t="s">
        <v>8085</v>
      </c>
      <c r="O2923" s="2" t="s">
        <v>100</v>
      </c>
      <c r="P2923" s="2"/>
      <c r="Q2923" s="2" t="str">
        <f t="shared" si="20"/>
        <v>Bill Title: A bill for an act updating the Code references to the Internal Revenue Code and decoupling from certain federal bonus depreciation provisions, and including effective date and retroactive applicability provisions. - Bill Description: A bill for an act updating the Code references to the Internal Revenue Code and decoupling from certain federal bonus depreciation provisions, and including effective date and retroactive applicability provisions.</v>
      </c>
    </row>
    <row r="2924" ht="15.75" customHeight="1">
      <c r="A2924" s="2" t="s">
        <v>8072</v>
      </c>
      <c r="B2924" s="2" t="s">
        <v>7926</v>
      </c>
      <c r="C2924" s="2" t="s">
        <v>7823</v>
      </c>
      <c r="D2924" s="2" t="s">
        <v>7823</v>
      </c>
      <c r="E2924" s="2" t="s">
        <v>7824</v>
      </c>
      <c r="F2924" s="2" t="s">
        <v>8086</v>
      </c>
      <c r="G2924" s="2" t="s">
        <v>19</v>
      </c>
      <c r="I2924" s="2">
        <v>30.0</v>
      </c>
      <c r="K2924" s="2" t="s">
        <v>260</v>
      </c>
      <c r="L2924" s="2"/>
      <c r="M2924" s="2" t="s">
        <v>8087</v>
      </c>
      <c r="N2924" s="2" t="s">
        <v>8087</v>
      </c>
      <c r="O2924" s="2" t="s">
        <v>1138</v>
      </c>
      <c r="P2924" s="2"/>
      <c r="Q2924" s="2" t="str">
        <f t="shared" si="20"/>
        <v>Bill Title: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appropriations.(Formerly HSB 233.) - Bill Description: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appropriations.(Formerly HSB 233.)</v>
      </c>
    </row>
    <row r="2925" ht="15.75" customHeight="1">
      <c r="A2925" s="2" t="s">
        <v>8072</v>
      </c>
      <c r="B2925" s="2" t="s">
        <v>7926</v>
      </c>
      <c r="C2925" s="2" t="s">
        <v>7823</v>
      </c>
      <c r="D2925" s="2" t="s">
        <v>7823</v>
      </c>
      <c r="E2925" s="2" t="s">
        <v>7824</v>
      </c>
      <c r="F2925" s="2" t="s">
        <v>8088</v>
      </c>
      <c r="G2925" s="2" t="s">
        <v>19</v>
      </c>
      <c r="I2925" s="2">
        <v>27.0</v>
      </c>
      <c r="K2925" s="2" t="s">
        <v>260</v>
      </c>
      <c r="L2925" s="2"/>
      <c r="M2925" s="2" t="s">
        <v>8089</v>
      </c>
      <c r="N2925" s="2" t="s">
        <v>8089</v>
      </c>
      <c r="O2925" s="2" t="s">
        <v>3747</v>
      </c>
      <c r="P2925" s="2"/>
      <c r="Q2925" s="2" t="str">
        <f t="shared" si="20"/>
        <v>Bill Title: A bill for an act related to matters under the purview of the economic development authority including the high quality jobs program, the Iowa energy center, and the workforce housing tax incentive program, and including effective date and retroactive applicability provisions. (Formerly SSB 3032.) Effective date: 03/23/2022. Applicability date: 07/01/2021. - Bill Description: A bill for an act related to matters under the purview of the economic development authority including the high quality jobs program, the Iowa energy center, and the workforce housing tax incentive program, and including effective date and retroactive applicability provisions. (Formerly SSB 3032.) Effective date: 03/23/2022. Applicability date: 07/01/2021.</v>
      </c>
      <c r="S2925" s="2" t="s">
        <v>260</v>
      </c>
    </row>
    <row r="2926" ht="15.75" customHeight="1">
      <c r="A2926" s="2" t="s">
        <v>8072</v>
      </c>
      <c r="B2926" s="2" t="s">
        <v>7926</v>
      </c>
      <c r="C2926" s="2" t="s">
        <v>7823</v>
      </c>
      <c r="D2926" s="2" t="s">
        <v>7823</v>
      </c>
      <c r="E2926" s="2" t="s">
        <v>7824</v>
      </c>
      <c r="F2926" s="2" t="s">
        <v>8090</v>
      </c>
      <c r="G2926" s="2" t="s">
        <v>19</v>
      </c>
      <c r="I2926" s="2">
        <v>25.0</v>
      </c>
      <c r="K2926" s="2" t="s">
        <v>260</v>
      </c>
      <c r="L2926" s="2"/>
      <c r="M2926" s="2" t="s">
        <v>8091</v>
      </c>
      <c r="N2926" s="2" t="s">
        <v>8091</v>
      </c>
      <c r="O2926" s="2" t="s">
        <v>8092</v>
      </c>
      <c r="P2926" s="2"/>
      <c r="Q2926" s="2" t="str">
        <f t="shared" si="20"/>
        <v>Bill Title: A bill for an act relating to matters under the purview of the economic development authority, including tax credit programs, incentives for manufacturers to invest in smart technologies, an energy infrastructure revolving loan program, and making appropriations, and including applicability provisions. - Bill Description: A bill for an act relating to matters under the purview of the economic development authority, including tax credit programs, incentives for manufacturers to invest in smart technologies, an energy infrastructure revolving loan program, and making appropriations, and including applicability provisions.</v>
      </c>
    </row>
    <row r="2927" ht="15.75" customHeight="1">
      <c r="A2927" s="2" t="s">
        <v>8072</v>
      </c>
      <c r="B2927" s="2" t="s">
        <v>7926</v>
      </c>
      <c r="C2927" s="2" t="s">
        <v>7823</v>
      </c>
      <c r="D2927" s="2" t="s">
        <v>7823</v>
      </c>
      <c r="E2927" s="2" t="s">
        <v>7824</v>
      </c>
      <c r="F2927" s="2" t="s">
        <v>8093</v>
      </c>
      <c r="G2927" s="2" t="s">
        <v>19</v>
      </c>
      <c r="I2927" s="2">
        <v>24.0</v>
      </c>
      <c r="K2927" s="2" t="s">
        <v>260</v>
      </c>
      <c r="L2927" s="2"/>
      <c r="M2927" s="2" t="s">
        <v>8094</v>
      </c>
      <c r="N2927" s="2" t="s">
        <v>8094</v>
      </c>
      <c r="O2927" s="2" t="s">
        <v>8092</v>
      </c>
      <c r="P2927" s="2"/>
      <c r="Q2927" s="2" t="str">
        <f t="shared" si="20"/>
        <v>Bill Title: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appropriations.(See HF 789.) - Bill Description: A bill for an act relating to matters under the purview of the economic development authority, including tax credit programs, statewide tourism, incentives for manufacturers to invest in smart technologies, and an energy infrastructure revolving loan program, and making appropriations.(See HF 789.)</v>
      </c>
    </row>
    <row r="2928" ht="15.75" customHeight="1">
      <c r="A2928" s="2" t="s">
        <v>8072</v>
      </c>
      <c r="B2928" s="2" t="s">
        <v>7926</v>
      </c>
      <c r="C2928" s="2" t="s">
        <v>7823</v>
      </c>
      <c r="D2928" s="2" t="s">
        <v>7823</v>
      </c>
      <c r="E2928" s="2" t="s">
        <v>7824</v>
      </c>
      <c r="F2928" s="2" t="s">
        <v>8095</v>
      </c>
      <c r="G2928" s="2" t="s">
        <v>19</v>
      </c>
      <c r="I2928" s="2">
        <v>21.0</v>
      </c>
      <c r="K2928" s="2" t="s">
        <v>260</v>
      </c>
      <c r="L2928" s="2"/>
      <c r="M2928" s="2" t="s">
        <v>8096</v>
      </c>
      <c r="N2928" s="2" t="s">
        <v>8096</v>
      </c>
      <c r="O2928" s="2" t="s">
        <v>3760</v>
      </c>
      <c r="P2928" s="2"/>
      <c r="Q2928" s="2" t="str">
        <f t="shared" si="20"/>
        <v>Bill Title: A bill for an act modifying provisions relating to eligibility for scholarships under the future ready Iowa skilled workforce last-dollar scholarship program. (Formerly HSB 541.) Effective date: 07/01/2022. - Bill Description: A bill for an act modifying provisions relating to eligibility for scholarships under the future ready Iowa skilled workforce last-dollar scholarship program. (Formerly HSB 541.) Effective date: 07/01/2022.</v>
      </c>
      <c r="S2928" s="2" t="s">
        <v>260</v>
      </c>
    </row>
    <row r="2929" ht="15.75" customHeight="1">
      <c r="A2929" s="2" t="s">
        <v>8097</v>
      </c>
      <c r="B2929" s="2" t="s">
        <v>8098</v>
      </c>
      <c r="C2929" s="2" t="s">
        <v>7823</v>
      </c>
      <c r="D2929" s="2" t="s">
        <v>7823</v>
      </c>
      <c r="E2929" s="2" t="s">
        <v>7824</v>
      </c>
      <c r="F2929" s="2" t="s">
        <v>8099</v>
      </c>
      <c r="G2929" s="2" t="s">
        <v>19</v>
      </c>
      <c r="I2929" s="2">
        <v>42.0</v>
      </c>
      <c r="K2929" s="2" t="s">
        <v>8100</v>
      </c>
      <c r="L2929" s="2"/>
      <c r="M2929" s="2" t="s">
        <v>8101</v>
      </c>
      <c r="N2929" s="2" t="s">
        <v>8101</v>
      </c>
      <c r="O2929" s="2" t="s">
        <v>214</v>
      </c>
      <c r="P2929" s="2"/>
      <c r="Q2929" s="2" t="str">
        <f t="shared" si="20"/>
        <v>Bill Title: A bill for an act establishing a property tax exemption for property meeting specified energy efficiency and environmental quality standards and including applicability provisions. - Bill Description: A bill for an act establishing a property tax exemption for property meeting specified energy efficiency and environmental quality standards and including applicability provisions.</v>
      </c>
    </row>
    <row r="2930" ht="15.75" customHeight="1">
      <c r="A2930" s="2" t="s">
        <v>8097</v>
      </c>
      <c r="B2930" s="2" t="s">
        <v>8098</v>
      </c>
      <c r="C2930" s="2" t="s">
        <v>7823</v>
      </c>
      <c r="D2930" s="2" t="s">
        <v>7823</v>
      </c>
      <c r="E2930" s="2" t="s">
        <v>7824</v>
      </c>
      <c r="F2930" s="2" t="s">
        <v>8102</v>
      </c>
      <c r="G2930" s="2" t="s">
        <v>19</v>
      </c>
      <c r="I2930" s="2">
        <v>33.0</v>
      </c>
      <c r="K2930" s="2" t="s">
        <v>8100</v>
      </c>
      <c r="L2930" s="2"/>
      <c r="M2930" s="2" t="s">
        <v>8103</v>
      </c>
      <c r="N2930" s="2" t="s">
        <v>8103</v>
      </c>
      <c r="O2930" s="2" t="s">
        <v>128</v>
      </c>
      <c r="P2930" s="2"/>
      <c r="Q2930" s="2" t="str">
        <f t="shared" si="20"/>
        <v>Bill Title: A bill for an act modifying wind energy production tax credit eligibility requirements, providing for a refund of sales and use taxes, and including effective and retroactive applicability date provisions. (See SF 216 &amp; SF 456.) - Bill Description: A bill for an act modifying wind energy production tax credit eligibility requirements, providing for a refund of sales and use taxes, and including effective and retroactive applicability date provisions. (See SF 216 &amp; SF 456.)</v>
      </c>
    </row>
    <row r="2931" ht="15.75" customHeight="1">
      <c r="A2931" s="2" t="s">
        <v>8097</v>
      </c>
      <c r="B2931" s="2" t="s">
        <v>8098</v>
      </c>
      <c r="C2931" s="2" t="s">
        <v>7823</v>
      </c>
      <c r="D2931" s="2" t="s">
        <v>7823</v>
      </c>
      <c r="E2931" s="2" t="s">
        <v>7824</v>
      </c>
      <c r="F2931" s="2" t="s">
        <v>8104</v>
      </c>
      <c r="G2931" s="2" t="s">
        <v>19</v>
      </c>
      <c r="I2931" s="2">
        <v>29.0</v>
      </c>
      <c r="K2931" s="2" t="s">
        <v>8100</v>
      </c>
      <c r="L2931" s="2"/>
      <c r="M2931" s="2" t="s">
        <v>8105</v>
      </c>
      <c r="N2931" s="2" t="s">
        <v>8105</v>
      </c>
      <c r="O2931" s="2" t="s">
        <v>100</v>
      </c>
      <c r="P2931" s="2"/>
      <c r="Q2931" s="2" t="str">
        <f t="shared" si="20"/>
        <v>Bill Title: A study bill relating to the administration of the tax and related laws by the department of revenue, including the renewable energy tax credit, appeal procedures for certain centrally assessed property, an extension of the utility replacement tax task force, a sales and use tax exemption for certain items used in performance of a construction contract with designated exempt entities, and including effective date and retroactive and other applicability provisions. - Bill Description: A study bill relating to the administration of the tax and related laws by the department of revenue, including the renewable energy tax credit, appeal procedures for certain centrally assessed property, an extension of the utility replacement tax task force, a sales and use tax exemption for certain items used in performance of a construction contract with designated exempt entities, and including effective date and retroactive and other applicability provisions.</v>
      </c>
    </row>
    <row r="2932" ht="15.75" customHeight="1">
      <c r="A2932" s="2" t="s">
        <v>8097</v>
      </c>
      <c r="B2932" s="2" t="s">
        <v>8098</v>
      </c>
      <c r="C2932" s="2" t="s">
        <v>7823</v>
      </c>
      <c r="D2932" s="2" t="s">
        <v>7823</v>
      </c>
      <c r="E2932" s="2" t="s">
        <v>7824</v>
      </c>
      <c r="F2932" s="2" t="s">
        <v>8106</v>
      </c>
      <c r="G2932" s="2" t="s">
        <v>19</v>
      </c>
      <c r="I2932" s="2">
        <v>29.0</v>
      </c>
      <c r="K2932" s="2" t="s">
        <v>8100</v>
      </c>
      <c r="L2932" s="2"/>
      <c r="M2932" s="2" t="s">
        <v>8107</v>
      </c>
      <c r="N2932" s="2" t="s">
        <v>8107</v>
      </c>
      <c r="O2932" s="2" t="s">
        <v>128</v>
      </c>
      <c r="P2932" s="2"/>
      <c r="Q2932" s="2" t="str">
        <f t="shared" si="20"/>
        <v>Bill Title: A bill for an act modifying wind energy production tax credit certification procedures and eligibility requirements, providing refund of sales and use taxes, and including effective and retroactive applicability date provisions. - Bill Description: A bill for an act modifying wind energy production tax credit certification procedures and eligibility requirements, providing refund of sales and use taxes, and including effective and retroactive applicability date provisions.</v>
      </c>
    </row>
    <row r="2933" ht="15.75" customHeight="1">
      <c r="A2933" s="2" t="s">
        <v>8097</v>
      </c>
      <c r="B2933" s="2" t="s">
        <v>8098</v>
      </c>
      <c r="C2933" s="2" t="s">
        <v>7823</v>
      </c>
      <c r="D2933" s="2" t="s">
        <v>7823</v>
      </c>
      <c r="E2933" s="2" t="s">
        <v>7824</v>
      </c>
      <c r="F2933" s="2" t="s">
        <v>8108</v>
      </c>
      <c r="G2933" s="2" t="s">
        <v>19</v>
      </c>
      <c r="I2933" s="2">
        <v>26.0</v>
      </c>
      <c r="K2933" s="2" t="s">
        <v>8100</v>
      </c>
      <c r="L2933" s="2"/>
      <c r="M2933" s="2" t="s">
        <v>8109</v>
      </c>
      <c r="N2933" s="2" t="s">
        <v>8109</v>
      </c>
      <c r="O2933" s="2" t="s">
        <v>8110</v>
      </c>
      <c r="P2933" s="2"/>
      <c r="Q2933" s="2" t="str">
        <f t="shared" si="20"/>
        <v>Bill Title: A bill for an act modifying provisions applicable to facilities qualifying for wind energy production and renewable energy tax credits and including effective and retroactive applicability date provisions. (Formerly SF 79 &amp; SF 216.) Various effective dates; see section 9 of bill. - Bill Description: A bill for an act modifying provisions applicable to facilities qualifying for wind energy production and renewable energy tax credits and including effective and retroactive applicability date provisions. (Formerly SF 79 &amp; SF 216.) Various effective dates; see section 9 of bill.</v>
      </c>
    </row>
    <row r="2934" ht="15.75" customHeight="1">
      <c r="A2934" s="2" t="s">
        <v>8097</v>
      </c>
      <c r="B2934" s="2" t="s">
        <v>8098</v>
      </c>
      <c r="C2934" s="2" t="s">
        <v>7823</v>
      </c>
      <c r="D2934" s="2" t="s">
        <v>7823</v>
      </c>
      <c r="E2934" s="2" t="s">
        <v>7824</v>
      </c>
      <c r="F2934" s="2" t="s">
        <v>8111</v>
      </c>
      <c r="G2934" s="2" t="s">
        <v>19</v>
      </c>
      <c r="I2934" s="2">
        <v>25.0</v>
      </c>
      <c r="K2934" s="2" t="s">
        <v>8100</v>
      </c>
      <c r="L2934" s="2"/>
      <c r="M2934" s="2" t="s">
        <v>8112</v>
      </c>
      <c r="N2934" s="2" t="s">
        <v>8112</v>
      </c>
      <c r="O2934" s="2" t="s">
        <v>128</v>
      </c>
      <c r="P2934" s="2"/>
      <c r="Q2934" s="2" t="str">
        <f t="shared" si="20"/>
        <v>Bill Title: A bill for an act relating to wind energy development and production. (Formerly SSB 1078; see SF 524.) - Bill Description: A bill for an act relating to wind energy development and production. (Formerly SSB 1078; see SF 524.)</v>
      </c>
    </row>
    <row r="2935" ht="15.75" customHeight="1">
      <c r="A2935" s="2" t="s">
        <v>8097</v>
      </c>
      <c r="B2935" s="2" t="s">
        <v>8098</v>
      </c>
      <c r="C2935" s="2" t="s">
        <v>7823</v>
      </c>
      <c r="D2935" s="2" t="s">
        <v>7823</v>
      </c>
      <c r="E2935" s="2" t="s">
        <v>7824</v>
      </c>
      <c r="F2935" s="2" t="s">
        <v>8113</v>
      </c>
      <c r="G2935" s="2" t="s">
        <v>19</v>
      </c>
      <c r="I2935" s="2">
        <v>24.0</v>
      </c>
      <c r="K2935" s="2" t="s">
        <v>8100</v>
      </c>
      <c r="L2935" s="2"/>
      <c r="M2935" s="2" t="s">
        <v>8114</v>
      </c>
      <c r="N2935" s="2" t="s">
        <v>8114</v>
      </c>
      <c r="O2935" s="2" t="s">
        <v>128</v>
      </c>
      <c r="P2935" s="2"/>
      <c r="Q2935" s="2" t="str">
        <f t="shared" si="20"/>
        <v>Bill Title: A bill for an act modifying provisions applicable to facilities qualifying for wind energy production and renewable energy tax credits and including effective and retroactive applicability provisions. (Formerly HSB 57) (See Cmte. Bill HF 814) - Bill Description: A bill for an act modifying provisions applicable to facilities qualifying for wind energy production and renewable energy tax credits and including effective and retroactive applicability provisions. (Formerly HSB 57) (See Cmte. Bill HF 814)</v>
      </c>
    </row>
    <row r="2936" ht="15.75" customHeight="1">
      <c r="A2936" s="2" t="s">
        <v>8097</v>
      </c>
      <c r="B2936" s="2" t="s">
        <v>8098</v>
      </c>
      <c r="C2936" s="2" t="s">
        <v>7823</v>
      </c>
      <c r="D2936" s="2" t="s">
        <v>7823</v>
      </c>
      <c r="E2936" s="2" t="s">
        <v>7824</v>
      </c>
      <c r="F2936" s="2" t="s">
        <v>8115</v>
      </c>
      <c r="G2936" s="2" t="s">
        <v>19</v>
      </c>
      <c r="I2936" s="2">
        <v>22.0</v>
      </c>
      <c r="K2936" s="2" t="s">
        <v>8100</v>
      </c>
      <c r="L2936" s="2"/>
      <c r="M2936" s="2" t="s">
        <v>8116</v>
      </c>
      <c r="N2936" s="2" t="s">
        <v>8116</v>
      </c>
      <c r="O2936" s="2" t="s">
        <v>640</v>
      </c>
      <c r="P2936" s="2"/>
      <c r="Q2936" s="2" t="str">
        <f t="shared" si="20"/>
        <v>Bill Title: A bill for an act providing income tax credits for the construction and installation of solar energy systems and wind energy systems, and including effective date and retroactive applicability provisions. (Formerly SSB 1196.) - Bill Description: A bill for an act providing income tax credits for the construction and installation of solar energy systems and wind energy systems, and including effective date and retroactive applicability provisions. (Formerly SSB 1196.)</v>
      </c>
    </row>
    <row r="2937" ht="15.75" customHeight="1">
      <c r="A2937" s="2" t="s">
        <v>8097</v>
      </c>
      <c r="B2937" s="2" t="s">
        <v>8098</v>
      </c>
      <c r="C2937" s="2" t="s">
        <v>7823</v>
      </c>
      <c r="D2937" s="2" t="s">
        <v>7823</v>
      </c>
      <c r="E2937" s="2" t="s">
        <v>7824</v>
      </c>
      <c r="F2937" s="2" t="s">
        <v>8117</v>
      </c>
      <c r="G2937" s="2" t="s">
        <v>19</v>
      </c>
      <c r="I2937" s="2">
        <v>21.0</v>
      </c>
      <c r="K2937" s="2" t="s">
        <v>8100</v>
      </c>
      <c r="L2937" s="2"/>
      <c r="M2937" s="2" t="s">
        <v>8118</v>
      </c>
      <c r="N2937" s="2" t="s">
        <v>8118</v>
      </c>
      <c r="O2937" s="2" t="s">
        <v>35</v>
      </c>
      <c r="P2937" s="2"/>
      <c r="Q2937" s="2" t="str">
        <f t="shared" si="20"/>
        <v>Bill Title: A bill for an act modifying and enacting provisions relating to specified renewable energy tax credits, and including effective date and retroactive applicability provisions. Effective 6-26-15. - Bill Description: A bill for an act modifying and enacting provisions relating to specified renewable energy tax credits, and including effective date and retroactive applicability provisions. Effective 6-26-15.</v>
      </c>
      <c r="S2937" s="2" t="s">
        <v>145</v>
      </c>
    </row>
    <row r="2938" ht="15.75" customHeight="1">
      <c r="A2938" s="2" t="s">
        <v>8097</v>
      </c>
      <c r="B2938" s="2" t="s">
        <v>8098</v>
      </c>
      <c r="C2938" s="2" t="s">
        <v>7823</v>
      </c>
      <c r="D2938" s="2" t="s">
        <v>7823</v>
      </c>
      <c r="E2938" s="2" t="s">
        <v>7824</v>
      </c>
      <c r="F2938" s="2" t="s">
        <v>8119</v>
      </c>
      <c r="G2938" s="2" t="s">
        <v>19</v>
      </c>
      <c r="I2938" s="2">
        <v>21.0</v>
      </c>
      <c r="K2938" s="2" t="s">
        <v>8100</v>
      </c>
      <c r="L2938" s="2"/>
      <c r="M2938" s="2" t="s">
        <v>8120</v>
      </c>
      <c r="N2938" s="2" t="s">
        <v>8120</v>
      </c>
      <c r="O2938" s="2" t="s">
        <v>128</v>
      </c>
      <c r="P2938" s="2"/>
      <c r="Q2938" s="2" t="str">
        <f t="shared" si="20"/>
        <v>Bill Title: A bill for an act modifying wind energy production tax credit eligibility requirements, providing for a refund of sales and use taxes, and including effective and retroactive applicability date provisions. (Formerly SF 79, See SF 456.) - Bill Description: A bill for an act modifying wind energy production tax credit eligibility requirements, providing for a refund of sales and use taxes, and including effective and retroactive applicability date provisions. (Formerly SF 79, See SF 456.)</v>
      </c>
    </row>
    <row r="2939" ht="15.75" customHeight="1">
      <c r="A2939" s="2" t="s">
        <v>8097</v>
      </c>
      <c r="B2939" s="2" t="s">
        <v>8098</v>
      </c>
      <c r="C2939" s="2" t="s">
        <v>7823</v>
      </c>
      <c r="D2939" s="2" t="s">
        <v>7823</v>
      </c>
      <c r="E2939" s="2" t="s">
        <v>7824</v>
      </c>
      <c r="F2939" s="2" t="s">
        <v>8121</v>
      </c>
      <c r="G2939" s="2" t="s">
        <v>19</v>
      </c>
      <c r="I2939" s="2">
        <v>21.0</v>
      </c>
      <c r="K2939" s="2" t="s">
        <v>8100</v>
      </c>
      <c r="L2939" s="2"/>
      <c r="M2939" s="2" t="s">
        <v>8122</v>
      </c>
      <c r="N2939" s="2" t="s">
        <v>8122</v>
      </c>
      <c r="O2939" s="2" t="s">
        <v>72</v>
      </c>
      <c r="P2939" s="2"/>
      <c r="Q2939" s="2" t="str">
        <f t="shared" si="20"/>
        <v>Bill Title: A bill for an act relating to air quality, by providing for the establishment, imposition, and collection of fees, the creation or administration of funds and programs, making appropriations, and including effective date provisions. (Formerly SSB 1222 and SF 382.) Effective 5-15-15. - Bill Description: A bill for an act relating to air quality, by providing for the establishment, imposition, and collection of fees, the creation or administration of funds and programs, making appropriations, and including effective date provisions. (Formerly SSB 1222 and SF 382.) Effective 5-15-15.</v>
      </c>
      <c r="S2939" s="2" t="s">
        <v>172</v>
      </c>
    </row>
    <row r="2940" ht="15.75" customHeight="1">
      <c r="A2940" s="2" t="s">
        <v>8097</v>
      </c>
      <c r="B2940" s="2" t="s">
        <v>8098</v>
      </c>
      <c r="C2940" s="2" t="s">
        <v>7823</v>
      </c>
      <c r="D2940" s="2" t="s">
        <v>7823</v>
      </c>
      <c r="E2940" s="2" t="s">
        <v>7824</v>
      </c>
      <c r="F2940" s="2" t="s">
        <v>8123</v>
      </c>
      <c r="G2940" s="2" t="s">
        <v>19</v>
      </c>
      <c r="I2940" s="2">
        <v>21.0</v>
      </c>
      <c r="K2940" s="2" t="s">
        <v>8100</v>
      </c>
      <c r="L2940" s="2"/>
      <c r="M2940" s="2" t="s">
        <v>8124</v>
      </c>
      <c r="N2940" s="2" t="s">
        <v>8124</v>
      </c>
      <c r="O2940" s="2" t="s">
        <v>1259</v>
      </c>
      <c r="P2940" s="2"/>
      <c r="Q2940" s="2" t="str">
        <f t="shared" si="20"/>
        <v>Bill Title: A bill for an act increasing the amount of generating capacity eligible for the renewable energy tax credit. (See SF 2326.) - Bill Description: A bill for an act increasing the amount of generating capacity eligible for the renewable energy tax credit. (See SF 2326.)</v>
      </c>
    </row>
    <row r="2941" ht="15.75" customHeight="1">
      <c r="A2941" s="2" t="s">
        <v>8097</v>
      </c>
      <c r="B2941" s="2" t="s">
        <v>8098</v>
      </c>
      <c r="C2941" s="2" t="s">
        <v>7823</v>
      </c>
      <c r="D2941" s="2" t="s">
        <v>7823</v>
      </c>
      <c r="E2941" s="2" t="s">
        <v>7824</v>
      </c>
      <c r="F2941" s="2" t="s">
        <v>8125</v>
      </c>
      <c r="G2941" s="2" t="s">
        <v>19</v>
      </c>
      <c r="I2941" s="2">
        <v>19.0</v>
      </c>
      <c r="K2941" s="2" t="s">
        <v>8100</v>
      </c>
      <c r="L2941" s="2"/>
      <c r="M2941" s="2" t="s">
        <v>8126</v>
      </c>
      <c r="N2941" s="2" t="s">
        <v>8126</v>
      </c>
      <c r="O2941" s="2" t="s">
        <v>23</v>
      </c>
      <c r="P2941" s="2"/>
      <c r="Q2941" s="2" t="str">
        <f t="shared" si="20"/>
        <v>Bill Title: A bill for an act relating to mining of silica sand and including effective date provisions. - Bill Description: A bill for an act relating to mining of silica sand and including effective date provisions.</v>
      </c>
    </row>
    <row r="2942" ht="15.75" customHeight="1">
      <c r="A2942" s="2" t="s">
        <v>8097</v>
      </c>
      <c r="B2942" s="2" t="s">
        <v>8098</v>
      </c>
      <c r="C2942" s="2" t="s">
        <v>7823</v>
      </c>
      <c r="D2942" s="2" t="s">
        <v>7823</v>
      </c>
      <c r="E2942" s="2" t="s">
        <v>7824</v>
      </c>
      <c r="F2942" s="2" t="s">
        <v>8127</v>
      </c>
      <c r="G2942" s="2" t="s">
        <v>19</v>
      </c>
      <c r="I2942" s="2">
        <v>19.0</v>
      </c>
      <c r="K2942" s="2" t="s">
        <v>8100</v>
      </c>
      <c r="L2942" s="2"/>
      <c r="M2942" s="2" t="s">
        <v>8128</v>
      </c>
      <c r="N2942" s="2" t="s">
        <v>8128</v>
      </c>
      <c r="O2942" s="2" t="s">
        <v>128</v>
      </c>
      <c r="P2942" s="2"/>
      <c r="Q2942" s="2" t="str">
        <f t="shared" si="20"/>
        <v>Bill Title: A bill for an act providing for the establishment of small wind innovation zones, providing for the applicability of tax credits, and including effective and retroactive applicability date provisions. (Formerly HF 339) (See Cmte. Bill HF 810) - Bill Description: A bill for an act providing for the establishment of small wind innovation zones, providing for the applicability of tax credits, and including effective and retroactive applicability date provisions. (Formerly HF 339) (See Cmte. Bill HF 810)</v>
      </c>
    </row>
    <row r="2943" ht="15.75" customHeight="1">
      <c r="A2943" s="2" t="s">
        <v>8097</v>
      </c>
      <c r="B2943" s="2" t="s">
        <v>8098</v>
      </c>
      <c r="C2943" s="2" t="s">
        <v>7823</v>
      </c>
      <c r="D2943" s="2" t="s">
        <v>7823</v>
      </c>
      <c r="E2943" s="2" t="s">
        <v>7824</v>
      </c>
      <c r="F2943" s="2" t="s">
        <v>8129</v>
      </c>
      <c r="G2943" s="2" t="s">
        <v>19</v>
      </c>
      <c r="I2943" s="2">
        <v>19.0</v>
      </c>
      <c r="K2943" s="2" t="s">
        <v>8100</v>
      </c>
      <c r="L2943" s="2"/>
      <c r="M2943" s="2" t="s">
        <v>8130</v>
      </c>
      <c r="N2943" s="2" t="s">
        <v>8130</v>
      </c>
      <c r="O2943" s="2" t="s">
        <v>35</v>
      </c>
      <c r="P2943" s="2"/>
      <c r="Q2943" s="2" t="str">
        <f t="shared" si="20"/>
        <v>Bill Title: A bill for an act relating to the research activities tax credit for innovative renewable energy generation components. (See Cmte. Bill HF 817) - Bill Description: A bill for an act relating to the research activities tax credit for innovative renewable energy generation components. (See Cmte. Bill HF 817)</v>
      </c>
    </row>
    <row r="2944" ht="15.75" customHeight="1">
      <c r="A2944" s="2" t="s">
        <v>8097</v>
      </c>
      <c r="B2944" s="2" t="s">
        <v>8098</v>
      </c>
      <c r="C2944" s="2" t="s">
        <v>7823</v>
      </c>
      <c r="D2944" s="2" t="s">
        <v>7823</v>
      </c>
      <c r="E2944" s="2" t="s">
        <v>7824</v>
      </c>
      <c r="F2944" s="2" t="s">
        <v>8131</v>
      </c>
      <c r="G2944" s="2" t="s">
        <v>19</v>
      </c>
      <c r="I2944" s="2">
        <v>17.0</v>
      </c>
      <c r="K2944" s="2" t="s">
        <v>8100</v>
      </c>
      <c r="L2944" s="2"/>
      <c r="M2944" s="2" t="s">
        <v>8132</v>
      </c>
      <c r="N2944" s="2" t="s">
        <v>8132</v>
      </c>
      <c r="O2944" s="2" t="s">
        <v>128</v>
      </c>
      <c r="P2944" s="2"/>
      <c r="Q2944" s="2" t="str">
        <f t="shared" si="20"/>
        <v>Bill Title: A bill for an act modifying provisions applicable to facilities qualifying for wind energy production and renewable energy tax credits and including effective and retroactive applicability provisions. (Formerly HF 747) (Formerly HSB 57) - Bill Description: A bill for an act modifying provisions applicable to facilities qualifying for wind energy production and renewable energy tax credits and including effective and retroactive applicability provisions. (Formerly HF 747) (Formerly HSB 57)</v>
      </c>
    </row>
    <row r="2945" ht="15.75" customHeight="1">
      <c r="A2945" s="2" t="s">
        <v>8097</v>
      </c>
      <c r="B2945" s="2" t="s">
        <v>8098</v>
      </c>
      <c r="C2945" s="2" t="s">
        <v>7823</v>
      </c>
      <c r="D2945" s="2" t="s">
        <v>7823</v>
      </c>
      <c r="E2945" s="2" t="s">
        <v>7824</v>
      </c>
      <c r="F2945" s="2" t="s">
        <v>8133</v>
      </c>
      <c r="G2945" s="2" t="s">
        <v>19</v>
      </c>
      <c r="I2945" s="2">
        <v>15.0</v>
      </c>
      <c r="K2945" s="2" t="s">
        <v>8100</v>
      </c>
      <c r="L2945" s="2"/>
      <c r="M2945" s="2" t="s">
        <v>8134</v>
      </c>
      <c r="N2945" s="2" t="s">
        <v>8134</v>
      </c>
      <c r="O2945" s="2" t="s">
        <v>128</v>
      </c>
      <c r="P2945" s="2"/>
      <c r="Q2945" s="2" t="str">
        <f t="shared" si="20"/>
        <v>Bill Title: A bill for an act modifying wind energy production tax credit eligibility requirements, providing for a refund of sales and use taxes, and including effective and retroactive applicability date provisions. - Bill Description: A bill for an act modifying wind energy production tax credit eligibility requirements, providing for a refund of sales and use taxes, and including effective and retroactive applicability date provisions.</v>
      </c>
    </row>
    <row r="2946" ht="15.75" customHeight="1">
      <c r="A2946" s="2" t="s">
        <v>8097</v>
      </c>
      <c r="B2946" s="2" t="s">
        <v>8098</v>
      </c>
      <c r="C2946" s="2" t="s">
        <v>7823</v>
      </c>
      <c r="D2946" s="2" t="s">
        <v>7823</v>
      </c>
      <c r="E2946" s="2" t="s">
        <v>7824</v>
      </c>
      <c r="F2946" s="2" t="s">
        <v>8135</v>
      </c>
      <c r="G2946" s="2" t="s">
        <v>19</v>
      </c>
      <c r="I2946" s="2">
        <v>15.0</v>
      </c>
      <c r="K2946" s="2" t="s">
        <v>8100</v>
      </c>
      <c r="L2946" s="2"/>
      <c r="M2946" s="2" t="s">
        <v>8136</v>
      </c>
      <c r="N2946" s="2" t="s">
        <v>8136</v>
      </c>
      <c r="O2946" s="2" t="s">
        <v>35</v>
      </c>
      <c r="P2946" s="2"/>
      <c r="Q2946" s="2" t="str">
        <f t="shared" si="20"/>
        <v>Bill Title: A bill for an act extending placement in service requirements in relation to qualification for the renewable energy facility tax credit. (See SF 2343.) - Bill Description: A bill for an act extending placement in service requirements in relation to qualification for the renewable energy facility tax credit. (See SF 2343.)</v>
      </c>
      <c r="S2946" s="2" t="s">
        <v>145</v>
      </c>
    </row>
    <row r="2947" ht="15.75" customHeight="1">
      <c r="A2947" s="2" t="s">
        <v>8097</v>
      </c>
      <c r="B2947" s="2" t="s">
        <v>8098</v>
      </c>
      <c r="C2947" s="2" t="s">
        <v>7823</v>
      </c>
      <c r="D2947" s="2" t="s">
        <v>7823</v>
      </c>
      <c r="E2947" s="2" t="s">
        <v>7824</v>
      </c>
      <c r="F2947" s="2" t="s">
        <v>8137</v>
      </c>
      <c r="G2947" s="2" t="s">
        <v>19</v>
      </c>
      <c r="I2947" s="2">
        <v>15.0</v>
      </c>
      <c r="K2947" s="2" t="s">
        <v>8100</v>
      </c>
      <c r="L2947" s="2"/>
      <c r="M2947" s="2" t="s">
        <v>8138</v>
      </c>
      <c r="N2947" s="2" t="s">
        <v>8138</v>
      </c>
      <c r="O2947" s="2" t="s">
        <v>1259</v>
      </c>
      <c r="P2947" s="2"/>
      <c r="Q2947" s="2" t="str">
        <f t="shared" si="20"/>
        <v>Bill Title: A bill for an act relating to wind and other sources of renewable energy development and production, and including effective date provisions. (Formerly HF 634) (Formerly HSB 201) Effective 7-01-11, with exception of section 2, effective 5-26-11. - Bill Description: A bill for an act relating to wind and other sources of renewable energy development and production, and including effective date provisions. (Formerly HF 634) (Formerly HSB 201) Effective 7-01-11, with exception of section 2, effective 5-26-11.</v>
      </c>
    </row>
    <row r="2948" ht="15.75" customHeight="1">
      <c r="A2948" s="2" t="s">
        <v>8097</v>
      </c>
      <c r="B2948" s="2" t="s">
        <v>8098</v>
      </c>
      <c r="C2948" s="2" t="s">
        <v>7823</v>
      </c>
      <c r="D2948" s="2" t="s">
        <v>7823</v>
      </c>
      <c r="E2948" s="2" t="s">
        <v>7824</v>
      </c>
      <c r="F2948" s="2" t="s">
        <v>8139</v>
      </c>
      <c r="G2948" s="2" t="s">
        <v>19</v>
      </c>
      <c r="I2948" s="2">
        <v>15.0</v>
      </c>
      <c r="K2948" s="2" t="s">
        <v>8100</v>
      </c>
      <c r="L2948" s="2"/>
      <c r="M2948" s="2" t="s">
        <v>8140</v>
      </c>
      <c r="N2948" s="2" t="s">
        <v>8140</v>
      </c>
      <c r="O2948" s="2" t="s">
        <v>100</v>
      </c>
      <c r="P2948" s="2"/>
      <c r="Q2948" s="2" t="str">
        <f t="shared" si="20"/>
        <v>Bill Title: A study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applicability provisions.04/22/16 Bolkcom, Allen, Feenstra - Bill Description: A study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applicability provisions.04/22/16 Bolkcom, Allen, Feenstra</v>
      </c>
    </row>
    <row r="2949" ht="15.75" customHeight="1">
      <c r="A2949" s="2" t="s">
        <v>8097</v>
      </c>
      <c r="B2949" s="2" t="s">
        <v>8098</v>
      </c>
      <c r="C2949" s="2" t="s">
        <v>7823</v>
      </c>
      <c r="D2949" s="2" t="s">
        <v>7823</v>
      </c>
      <c r="E2949" s="2" t="s">
        <v>7824</v>
      </c>
      <c r="F2949" s="2" t="s">
        <v>8141</v>
      </c>
      <c r="G2949" s="2" t="s">
        <v>19</v>
      </c>
      <c r="I2949" s="2">
        <v>14.0</v>
      </c>
      <c r="K2949" s="2" t="s">
        <v>8100</v>
      </c>
      <c r="L2949" s="2"/>
      <c r="M2949" s="2" t="s">
        <v>8142</v>
      </c>
      <c r="N2949" s="2" t="s">
        <v>8142</v>
      </c>
      <c r="O2949" s="2" t="s">
        <v>35</v>
      </c>
      <c r="P2949" s="2"/>
      <c r="Q2949" s="2" t="str">
        <f t="shared" si="20"/>
        <v>Bill Title: A bill for an act relating to the research activities tax credit for innovative renewable energy generation components and making an appropriation and providing applicability date provisions. Effective 7-01-09. - Bill Description: A bill for an act relating to the research activities tax credit for innovative renewable energy generation components and making an appropriation and providing applicability date provisions. Effective 7-01-09.</v>
      </c>
    </row>
    <row r="2950" ht="15.75" customHeight="1">
      <c r="A2950" s="2" t="s">
        <v>8097</v>
      </c>
      <c r="B2950" s="2" t="s">
        <v>8098</v>
      </c>
      <c r="C2950" s="2" t="s">
        <v>7823</v>
      </c>
      <c r="D2950" s="2" t="s">
        <v>7823</v>
      </c>
      <c r="E2950" s="2" t="s">
        <v>7824</v>
      </c>
      <c r="F2950" s="2" t="s">
        <v>8143</v>
      </c>
      <c r="G2950" s="2" t="s">
        <v>19</v>
      </c>
      <c r="I2950" s="2">
        <v>12.0</v>
      </c>
      <c r="K2950" s="2" t="s">
        <v>8100</v>
      </c>
      <c r="L2950" s="2"/>
      <c r="M2950" s="2" t="s">
        <v>8144</v>
      </c>
      <c r="N2950" s="2" t="s">
        <v>8144</v>
      </c>
      <c r="O2950" s="2" t="s">
        <v>100</v>
      </c>
      <c r="P2950" s="2"/>
      <c r="Q2950" s="2" t="str">
        <f t="shared" si="20"/>
        <v>Bill Title: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 geothermal tax credit, the adoption tax credit, and including effective date and retroactive and other applicability provisions. (Formerly HSB 658) - Bill Description: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 geothermal tax credit, the adoption tax credit, and including effective date and retroactive and other applicability provisions. (Formerly HSB 658)</v>
      </c>
    </row>
    <row r="2951" ht="15.75" customHeight="1">
      <c r="A2951" s="2" t="s">
        <v>8097</v>
      </c>
      <c r="B2951" s="2" t="s">
        <v>8098</v>
      </c>
      <c r="C2951" s="2" t="s">
        <v>7823</v>
      </c>
      <c r="D2951" s="2" t="s">
        <v>7823</v>
      </c>
      <c r="E2951" s="2" t="s">
        <v>7824</v>
      </c>
      <c r="F2951" s="2" t="s">
        <v>8145</v>
      </c>
      <c r="G2951" s="2" t="s">
        <v>19</v>
      </c>
      <c r="I2951" s="2">
        <v>12.0</v>
      </c>
      <c r="K2951" s="2" t="s">
        <v>8100</v>
      </c>
      <c r="L2951" s="2"/>
      <c r="M2951" s="2" t="s">
        <v>8146</v>
      </c>
      <c r="N2951" s="2" t="s">
        <v>8146</v>
      </c>
      <c r="O2951" s="2" t="s">
        <v>112</v>
      </c>
      <c r="P2951" s="2"/>
      <c r="Q2951" s="2" t="str">
        <f t="shared" si="20"/>
        <v>Bill Title: 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 - Bill Description: 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v>
      </c>
    </row>
    <row r="2952" ht="15.75" customHeight="1">
      <c r="A2952" s="2" t="s">
        <v>8097</v>
      </c>
      <c r="B2952" s="2" t="s">
        <v>8098</v>
      </c>
      <c r="C2952" s="2" t="s">
        <v>7823</v>
      </c>
      <c r="D2952" s="2" t="s">
        <v>7823</v>
      </c>
      <c r="E2952" s="2" t="s">
        <v>7824</v>
      </c>
      <c r="F2952" s="2" t="s">
        <v>8147</v>
      </c>
      <c r="G2952" s="2" t="s">
        <v>19</v>
      </c>
      <c r="I2952" s="2">
        <v>12.0</v>
      </c>
      <c r="K2952" s="2" t="s">
        <v>8100</v>
      </c>
      <c r="L2952" s="2"/>
      <c r="M2952" s="2" t="s">
        <v>8148</v>
      </c>
      <c r="N2952" s="2" t="s">
        <v>8148</v>
      </c>
      <c r="O2952" s="2" t="s">
        <v>1259</v>
      </c>
      <c r="P2952" s="2"/>
      <c r="Q2952" s="2" t="str">
        <f t="shared" si="20"/>
        <v>Bill Title: A bill for an act relating to wind energy development and production. (Formerly HSB 201) (See Cmte. Bill HF 672) - Bill Description: A bill for an act relating to wind energy development and production. (Formerly HSB 201) (See Cmte. Bill HF 672)</v>
      </c>
    </row>
    <row r="2953" ht="15.75" customHeight="1">
      <c r="A2953" s="2" t="s">
        <v>8097</v>
      </c>
      <c r="B2953" s="2" t="s">
        <v>8098</v>
      </c>
      <c r="C2953" s="2" t="s">
        <v>7823</v>
      </c>
      <c r="D2953" s="2" t="s">
        <v>7823</v>
      </c>
      <c r="E2953" s="2" t="s">
        <v>7824</v>
      </c>
      <c r="F2953" s="2" t="s">
        <v>8149</v>
      </c>
      <c r="G2953" s="2" t="s">
        <v>19</v>
      </c>
      <c r="I2953" s="2">
        <v>11.0</v>
      </c>
      <c r="K2953" s="2" t="s">
        <v>8100</v>
      </c>
      <c r="L2953" s="2"/>
      <c r="M2953" s="2" t="s">
        <v>8150</v>
      </c>
      <c r="N2953" s="2" t="s">
        <v>8150</v>
      </c>
      <c r="O2953" s="2" t="s">
        <v>640</v>
      </c>
      <c r="P2953" s="2"/>
      <c r="Q2953" s="2" t="str">
        <f t="shared" si="20"/>
        <v>Bill Title: A bill for an act relating to wind and other sources of renewable energy development and production. (Formerly SSB 1078 and SF 300.) - Bill Description: A bill for an act relating to wind and other sources of renewable energy development and production. (Formerly SSB 1078 and SF 300.)</v>
      </c>
    </row>
    <row r="2954" ht="15.75" customHeight="1">
      <c r="A2954" s="2" t="s">
        <v>8097</v>
      </c>
      <c r="B2954" s="2" t="s">
        <v>8098</v>
      </c>
      <c r="C2954" s="2" t="s">
        <v>7823</v>
      </c>
      <c r="D2954" s="2" t="s">
        <v>7823</v>
      </c>
      <c r="E2954" s="2" t="s">
        <v>7824</v>
      </c>
      <c r="F2954" s="2" t="s">
        <v>8151</v>
      </c>
      <c r="G2954" s="2" t="s">
        <v>19</v>
      </c>
      <c r="I2954" s="2">
        <v>9.0</v>
      </c>
      <c r="K2954" s="2" t="s">
        <v>8100</v>
      </c>
      <c r="L2954" s="2"/>
      <c r="M2954" s="2" t="s">
        <v>8152</v>
      </c>
      <c r="N2954" s="2" t="s">
        <v>8152</v>
      </c>
      <c r="O2954" s="2" t="s">
        <v>128</v>
      </c>
      <c r="P2954" s="2"/>
      <c r="Q2954" s="2" t="str">
        <f t="shared" si="20"/>
        <v>Bill Title: A resolution in support of extending the federal production tax credit for wind energy. - Bill Description: A resolution in support of extending the federal production tax credit for wind energy.</v>
      </c>
    </row>
    <row r="2955" ht="15.75" customHeight="1">
      <c r="A2955" s="2" t="s">
        <v>8097</v>
      </c>
      <c r="B2955" s="2" t="s">
        <v>8098</v>
      </c>
      <c r="C2955" s="2" t="s">
        <v>7823</v>
      </c>
      <c r="D2955" s="2" t="s">
        <v>7823</v>
      </c>
      <c r="E2955" s="2" t="s">
        <v>7824</v>
      </c>
      <c r="F2955" s="2" t="s">
        <v>8153</v>
      </c>
      <c r="G2955" s="2" t="s">
        <v>19</v>
      </c>
      <c r="I2955" s="2">
        <v>6.0</v>
      </c>
      <c r="K2955" s="2" t="s">
        <v>8100</v>
      </c>
      <c r="L2955" s="2"/>
      <c r="M2955" s="2" t="s">
        <v>8146</v>
      </c>
      <c r="N2955" s="2" t="s">
        <v>8146</v>
      </c>
      <c r="O2955" s="2" t="s">
        <v>112</v>
      </c>
      <c r="P2955" s="2"/>
      <c r="Q2955" s="2" t="str">
        <f t="shared" si="20"/>
        <v>Bill Title: 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 - Bill Description: A concurrent resolution urging the Federal Emergency Management Agency to reverse its unilateral decision to place new and unachievable conditions on the eligibility of the Department of Homeland Security and Emergency Management, rural electric cooperatives, and municipal utilities to receive storm recovery funding in the event of a presidential major disaster declaration.</v>
      </c>
    </row>
    <row r="2956" ht="15.75" customHeight="1">
      <c r="A2956" s="2" t="s">
        <v>8154</v>
      </c>
      <c r="B2956" s="2" t="s">
        <v>8062</v>
      </c>
      <c r="C2956" s="2" t="s">
        <v>7823</v>
      </c>
      <c r="D2956" s="2" t="s">
        <v>7823</v>
      </c>
      <c r="E2956" s="2" t="s">
        <v>7824</v>
      </c>
      <c r="F2956" s="2" t="s">
        <v>8155</v>
      </c>
      <c r="G2956" s="2" t="s">
        <v>19</v>
      </c>
      <c r="I2956" s="2">
        <v>60.0</v>
      </c>
      <c r="K2956" s="2" t="s">
        <v>8156</v>
      </c>
      <c r="L2956" s="2"/>
      <c r="M2956" s="2" t="s">
        <v>8157</v>
      </c>
      <c r="N2956" s="2" t="s">
        <v>8157</v>
      </c>
      <c r="O2956" s="2" t="s">
        <v>143</v>
      </c>
      <c r="P2956" s="2"/>
      <c r="Q2956" s="2" t="str">
        <f t="shared" si="20"/>
        <v>Bill Title: A bill for an act eliminating provisions relating to energy efficiency plans and programs for public utilities. - Bill Description: A bill for an act eliminating provisions relating to energy efficiency plans and programs for public utilities.</v>
      </c>
    </row>
    <row r="2957" ht="15.75" customHeight="1">
      <c r="A2957" s="2" t="s">
        <v>8154</v>
      </c>
      <c r="B2957" s="2" t="s">
        <v>8062</v>
      </c>
      <c r="C2957" s="2" t="s">
        <v>7823</v>
      </c>
      <c r="D2957" s="2" t="s">
        <v>7823</v>
      </c>
      <c r="E2957" s="2" t="s">
        <v>7824</v>
      </c>
      <c r="F2957" s="2" t="s">
        <v>8158</v>
      </c>
      <c r="G2957" s="2" t="s">
        <v>19</v>
      </c>
      <c r="I2957" s="2">
        <v>42.0</v>
      </c>
      <c r="K2957" s="2" t="s">
        <v>8156</v>
      </c>
      <c r="L2957" s="2"/>
      <c r="M2957" s="2" t="s">
        <v>8159</v>
      </c>
      <c r="N2957" s="2" t="s">
        <v>8159</v>
      </c>
      <c r="O2957" s="2" t="s">
        <v>100</v>
      </c>
      <c r="P2957" s="2"/>
      <c r="Q2957" s="2" t="str">
        <f t="shared" si="20"/>
        <v>Bill Title: A bill for an act relating to commercially owned solar panel field installation on agricultural land.(See SF 2321.) - Bill Description: A bill for an act relating to commercially owned solar panel field installation on agricultural land.(See SF 2321.)</v>
      </c>
      <c r="S2957" s="2" t="s">
        <v>31</v>
      </c>
    </row>
    <row r="2958" ht="15.75" customHeight="1">
      <c r="A2958" s="2" t="s">
        <v>8154</v>
      </c>
      <c r="B2958" s="2" t="s">
        <v>8062</v>
      </c>
      <c r="C2958" s="2" t="s">
        <v>7823</v>
      </c>
      <c r="D2958" s="2" t="s">
        <v>7823</v>
      </c>
      <c r="E2958" s="2" t="s">
        <v>7824</v>
      </c>
      <c r="F2958" s="2" t="s">
        <v>8160</v>
      </c>
      <c r="G2958" s="2" t="s">
        <v>19</v>
      </c>
      <c r="I2958" s="2">
        <v>33.0</v>
      </c>
      <c r="K2958" s="2" t="s">
        <v>8156</v>
      </c>
      <c r="L2958" s="2"/>
      <c r="M2958" s="2" t="s">
        <v>8161</v>
      </c>
      <c r="N2958" s="2" t="s">
        <v>8161</v>
      </c>
      <c r="O2958" s="2" t="s">
        <v>143</v>
      </c>
      <c r="P2958" s="2"/>
      <c r="Q2958" s="2" t="str">
        <f t="shared" si="20"/>
        <v>Bill Title: A bill for an act relating to energy conservation requirements contained within the state building code or adopted by governmental subdivisions, and including retroactive applicability provisions. (Formerly SSB 1126.) - Bill Description: A bill for an act relating to energy conservation requirements contained within the state building code or adopted by governmental subdivisions, and including retroactive applicability provisions. (Formerly SSB 1126.)</v>
      </c>
      <c r="S2958" s="2" t="s">
        <v>287</v>
      </c>
    </row>
    <row r="2959" ht="15.75" customHeight="1">
      <c r="A2959" s="2" t="s">
        <v>8154</v>
      </c>
      <c r="B2959" s="2" t="s">
        <v>8062</v>
      </c>
      <c r="C2959" s="2" t="s">
        <v>7823</v>
      </c>
      <c r="D2959" s="2" t="s">
        <v>7823</v>
      </c>
      <c r="E2959" s="2" t="s">
        <v>7824</v>
      </c>
      <c r="F2959" s="2" t="s">
        <v>8162</v>
      </c>
      <c r="G2959" s="2" t="s">
        <v>19</v>
      </c>
      <c r="I2959" s="2">
        <v>30.0</v>
      </c>
      <c r="K2959" s="2" t="s">
        <v>8156</v>
      </c>
      <c r="L2959" s="2"/>
      <c r="M2959" s="2" t="s">
        <v>8163</v>
      </c>
      <c r="N2959" s="2" t="s">
        <v>8163</v>
      </c>
      <c r="O2959" s="2" t="s">
        <v>290</v>
      </c>
      <c r="P2959" s="2"/>
      <c r="Q2959" s="2" t="str">
        <f t="shared" si="20"/>
        <v>Bill Title: A bill for an act relating to energy conservation requirements contained within the state building code or adopted by governmental subdivisions, and including effective date provisions. - Bill Description: A bill for an act relating to energy conservation requirements contained within the state building code or adopted by governmental subdivisions, and including effective date provisions.</v>
      </c>
    </row>
    <row r="2960" ht="15.75" customHeight="1">
      <c r="A2960" s="2" t="s">
        <v>8154</v>
      </c>
      <c r="B2960" s="2" t="s">
        <v>8062</v>
      </c>
      <c r="C2960" s="2" t="s">
        <v>7823</v>
      </c>
      <c r="D2960" s="2" t="s">
        <v>7823</v>
      </c>
      <c r="E2960" s="2" t="s">
        <v>7824</v>
      </c>
      <c r="F2960" s="2" t="s">
        <v>8164</v>
      </c>
      <c r="G2960" s="2" t="s">
        <v>19</v>
      </c>
      <c r="I2960" s="2">
        <v>29.0</v>
      </c>
      <c r="K2960" s="2" t="s">
        <v>8156</v>
      </c>
      <c r="L2960" s="2"/>
      <c r="M2960" s="2" t="s">
        <v>8165</v>
      </c>
      <c r="N2960" s="2" t="s">
        <v>8165</v>
      </c>
      <c r="O2960" s="2" t="s">
        <v>103</v>
      </c>
      <c r="P2960" s="2"/>
      <c r="Q2960" s="2" t="str">
        <f t="shared" si="20"/>
        <v>Bill Title: A bill for an act relating to utility-scale solar energy facilities installation on agricultural land.(Formerly SF 2127.) - Bill Description: A bill for an act relating to utility-scale solar energy facilities installation on agricultural land.(Formerly SF 2127.)</v>
      </c>
      <c r="S2960" s="2" t="s">
        <v>31</v>
      </c>
    </row>
    <row r="2961" ht="15.75" customHeight="1">
      <c r="A2961" s="2" t="s">
        <v>8154</v>
      </c>
      <c r="B2961" s="2" t="s">
        <v>8062</v>
      </c>
      <c r="C2961" s="2" t="s">
        <v>7823</v>
      </c>
      <c r="D2961" s="2" t="s">
        <v>7823</v>
      </c>
      <c r="E2961" s="2" t="s">
        <v>7824</v>
      </c>
      <c r="F2961" s="2" t="s">
        <v>8166</v>
      </c>
      <c r="G2961" s="2" t="s">
        <v>19</v>
      </c>
      <c r="I2961" s="2">
        <v>28.0</v>
      </c>
      <c r="K2961" s="2" t="s">
        <v>8156</v>
      </c>
      <c r="L2961" s="2"/>
      <c r="M2961" s="2" t="s">
        <v>8167</v>
      </c>
      <c r="N2961" s="2" t="s">
        <v>8167</v>
      </c>
      <c r="O2961" s="2" t="s">
        <v>290</v>
      </c>
      <c r="P2961" s="2"/>
      <c r="Q2961" s="2" t="str">
        <f t="shared" si="20"/>
        <v>Bill Title: A bill for an act relating to energy conservation requirements contained within the state building code or adopted by governmental subdivisions, and including effective date provisions. (Formerly SSB 3138.) - Bill Description: A bill for an act relating to energy conservation requirements contained within the state building code or adopted by governmental subdivisions, and including effective date provisions. (Formerly SSB 3138.)</v>
      </c>
      <c r="S2961" s="2" t="s">
        <v>287</v>
      </c>
    </row>
    <row r="2962" ht="15.75" customHeight="1">
      <c r="A2962" s="2" t="s">
        <v>8154</v>
      </c>
      <c r="B2962" s="2" t="s">
        <v>8062</v>
      </c>
      <c r="C2962" s="2" t="s">
        <v>7823</v>
      </c>
      <c r="D2962" s="2" t="s">
        <v>7823</v>
      </c>
      <c r="E2962" s="2" t="s">
        <v>7824</v>
      </c>
      <c r="F2962" s="2" t="s">
        <v>8168</v>
      </c>
      <c r="G2962" s="2" t="s">
        <v>19</v>
      </c>
      <c r="I2962" s="2">
        <v>24.0</v>
      </c>
      <c r="K2962" s="2" t="s">
        <v>8156</v>
      </c>
      <c r="L2962" s="2"/>
      <c r="M2962" s="2" t="s">
        <v>8169</v>
      </c>
      <c r="N2962" s="2" t="s">
        <v>8169</v>
      </c>
      <c r="O2962" s="2" t="s">
        <v>143</v>
      </c>
      <c r="P2962" s="2"/>
      <c r="Q2962" s="2" t="str">
        <f t="shared" si="20"/>
        <v>Bill Title: A bill for an act concerning government regulation relating to state building code requirements, private investigative agencies, and elevator regulation, and including applicability and effective date provisions. (Formerly SSB 3152.) - Bill Description: A bill for an act concerning government regulation relating to state building code requirements, private investigative agencies, and elevator regulation, and including applicability and effective date provisions. (Formerly SSB 3152.)</v>
      </c>
      <c r="S2962" s="2" t="s">
        <v>287</v>
      </c>
    </row>
    <row r="2963" ht="15.75" customHeight="1">
      <c r="A2963" s="2" t="s">
        <v>8154</v>
      </c>
      <c r="B2963" s="2" t="s">
        <v>8062</v>
      </c>
      <c r="C2963" s="2" t="s">
        <v>7823</v>
      </c>
      <c r="D2963" s="2" t="s">
        <v>7823</v>
      </c>
      <c r="E2963" s="2" t="s">
        <v>7824</v>
      </c>
      <c r="F2963" s="2" t="s">
        <v>8170</v>
      </c>
      <c r="G2963" s="2" t="s">
        <v>19</v>
      </c>
      <c r="I2963" s="2">
        <v>20.0</v>
      </c>
      <c r="K2963" s="2" t="s">
        <v>8156</v>
      </c>
      <c r="L2963" s="2"/>
      <c r="M2963" s="2" t="s">
        <v>8171</v>
      </c>
      <c r="N2963" s="2" t="s">
        <v>8171</v>
      </c>
      <c r="O2963" s="2" t="s">
        <v>143</v>
      </c>
      <c r="P2963" s="2"/>
      <c r="Q2963" s="2" t="str">
        <f t="shared" si="20"/>
        <v>Bill Title: A bill for an act relating to energy conservation requirements contained within the state building code or adopted by governmental subdivisions, and including retroactive applicability provisions. - Bill Description: A bill for an act relating to energy conservation requirements contained within the state building code or adopted by governmental subdivisions, and including retroactive applicability provisions.</v>
      </c>
    </row>
    <row r="2964" ht="15.75" customHeight="1">
      <c r="A2964" s="2" t="s">
        <v>8154</v>
      </c>
      <c r="B2964" s="2" t="s">
        <v>8062</v>
      </c>
      <c r="C2964" s="2" t="s">
        <v>7823</v>
      </c>
      <c r="D2964" s="2" t="s">
        <v>7823</v>
      </c>
      <c r="E2964" s="2" t="s">
        <v>7824</v>
      </c>
      <c r="F2964" s="2" t="s">
        <v>8172</v>
      </c>
      <c r="G2964" s="2" t="s">
        <v>19</v>
      </c>
      <c r="I2964" s="2">
        <v>19.0</v>
      </c>
      <c r="K2964" s="2" t="s">
        <v>8156</v>
      </c>
      <c r="L2964" s="2"/>
      <c r="M2964" s="2" t="s">
        <v>8173</v>
      </c>
      <c r="N2964" s="2" t="s">
        <v>8173</v>
      </c>
      <c r="O2964" s="2" t="s">
        <v>128</v>
      </c>
      <c r="P2964" s="2"/>
      <c r="Q2964" s="2" t="str">
        <f t="shared" si="20"/>
        <v>Bill Title: A bill for an act relating to the assessment of wind energy conversion property for certain assessment years and including applicability provisions. - Bill Description: A bill for an act relating to the assessment of wind energy conversion property for certain assessment years and including applicability provisions.</v>
      </c>
      <c r="S2964" s="2" t="s">
        <v>145</v>
      </c>
    </row>
    <row r="2965" ht="15.75" customHeight="1">
      <c r="A2965" s="2" t="s">
        <v>8154</v>
      </c>
      <c r="B2965" s="2" t="s">
        <v>8062</v>
      </c>
      <c r="C2965" s="2" t="s">
        <v>7823</v>
      </c>
      <c r="D2965" s="2" t="s">
        <v>7823</v>
      </c>
      <c r="E2965" s="2" t="s">
        <v>7824</v>
      </c>
      <c r="F2965" s="2" t="s">
        <v>8174</v>
      </c>
      <c r="G2965" s="2" t="s">
        <v>19</v>
      </c>
      <c r="I2965" s="2">
        <v>16.0</v>
      </c>
      <c r="K2965" s="2" t="s">
        <v>8156</v>
      </c>
      <c r="L2965" s="2"/>
      <c r="M2965" s="2" t="s">
        <v>8175</v>
      </c>
      <c r="N2965" s="2" t="s">
        <v>8175</v>
      </c>
      <c r="O2965" s="2" t="s">
        <v>128</v>
      </c>
      <c r="P2965" s="2"/>
      <c r="Q2965" s="2" t="str">
        <f t="shared" si="20"/>
        <v>Bill Title: A bill for an act relating to the siting of wind energy conversion facilities. - Bill Description: A bill for an act relating to the siting of wind energy conversion facilities.</v>
      </c>
      <c r="S2965" s="2" t="s">
        <v>31</v>
      </c>
    </row>
    <row r="2966" ht="15.75" customHeight="1">
      <c r="A2966" s="2" t="s">
        <v>8154</v>
      </c>
      <c r="B2966" s="2" t="s">
        <v>8062</v>
      </c>
      <c r="C2966" s="2" t="s">
        <v>7823</v>
      </c>
      <c r="D2966" s="2" t="s">
        <v>7823</v>
      </c>
      <c r="E2966" s="2" t="s">
        <v>7824</v>
      </c>
      <c r="F2966" s="2" t="s">
        <v>8176</v>
      </c>
      <c r="G2966" s="2" t="s">
        <v>19</v>
      </c>
      <c r="I2966" s="2">
        <v>13.0</v>
      </c>
      <c r="K2966" s="2" t="s">
        <v>8156</v>
      </c>
      <c r="L2966" s="2"/>
      <c r="M2966" s="2" t="s">
        <v>8177</v>
      </c>
      <c r="N2966" s="2" t="s">
        <v>8177</v>
      </c>
      <c r="O2966" s="2" t="s">
        <v>128</v>
      </c>
      <c r="P2966" s="2"/>
      <c r="Q2966" s="2" t="str">
        <f t="shared" si="20"/>
        <v>Bill Title: A bill for an act relating to the siting and operation of certain wind energy conversion facilities. - Bill Description: A bill for an act relating to the siting and operation of certain wind energy conversion facilities.</v>
      </c>
      <c r="S2966" s="2" t="s">
        <v>31</v>
      </c>
    </row>
    <row r="2967" ht="15.75" customHeight="1">
      <c r="A2967" s="2" t="s">
        <v>8154</v>
      </c>
      <c r="B2967" s="2" t="s">
        <v>8062</v>
      </c>
      <c r="C2967" s="2" t="s">
        <v>7823</v>
      </c>
      <c r="D2967" s="2" t="s">
        <v>7823</v>
      </c>
      <c r="E2967" s="2" t="s">
        <v>7824</v>
      </c>
      <c r="F2967" s="2" t="s">
        <v>8178</v>
      </c>
      <c r="G2967" s="2" t="s">
        <v>19</v>
      </c>
      <c r="I2967" s="2">
        <v>13.0</v>
      </c>
      <c r="K2967" s="2" t="s">
        <v>8156</v>
      </c>
      <c r="L2967" s="2"/>
      <c r="M2967" s="2" t="s">
        <v>8179</v>
      </c>
      <c r="N2967" s="2" t="s">
        <v>8179</v>
      </c>
      <c r="O2967" s="2" t="s">
        <v>128</v>
      </c>
      <c r="P2967" s="2"/>
      <c r="Q2967" s="2" t="str">
        <f t="shared" si="20"/>
        <v>Bill Title: A bill for an act relating to the siting of certain wind energy conversion facilities. - Bill Description: A bill for an act relating to the siting of certain wind energy conversion facilities.</v>
      </c>
      <c r="S2967" s="2" t="s">
        <v>31</v>
      </c>
    </row>
    <row r="2968" ht="15.75" customHeight="1">
      <c r="A2968" s="2" t="s">
        <v>8154</v>
      </c>
      <c r="B2968" s="2" t="s">
        <v>8062</v>
      </c>
      <c r="C2968" s="2" t="s">
        <v>7823</v>
      </c>
      <c r="D2968" s="2" t="s">
        <v>7823</v>
      </c>
      <c r="E2968" s="2" t="s">
        <v>7824</v>
      </c>
      <c r="F2968" s="2" t="s">
        <v>8180</v>
      </c>
      <c r="G2968" s="2" t="s">
        <v>19</v>
      </c>
      <c r="I2968" s="2">
        <v>4.0</v>
      </c>
      <c r="K2968" s="2" t="s">
        <v>8156</v>
      </c>
      <c r="L2968" s="2"/>
      <c r="M2968" s="2" t="s">
        <v>8181</v>
      </c>
      <c r="N2968" s="2" t="s">
        <v>8181</v>
      </c>
      <c r="O2968" s="2" t="s">
        <v>1429</v>
      </c>
      <c r="P2968" s="2"/>
      <c r="Q2968" s="2" t="str">
        <f t="shared" si="20"/>
        <v>Bill Title: A resolution urging the United States Congress to reject the proposed Green New Deal. - Bill Description: A resolution urging the United States Congress to reject the proposed Green New Deal.</v>
      </c>
    </row>
    <row r="2969" ht="15.75" customHeight="1">
      <c r="A2969" s="2" t="s">
        <v>8182</v>
      </c>
      <c r="B2969" s="2" t="s">
        <v>8098</v>
      </c>
      <c r="C2969" s="2" t="s">
        <v>7823</v>
      </c>
      <c r="D2969" s="2" t="s">
        <v>7823</v>
      </c>
      <c r="E2969" s="2" t="s">
        <v>7824</v>
      </c>
      <c r="F2969" s="2" t="s">
        <v>8183</v>
      </c>
      <c r="G2969" s="2" t="s">
        <v>19</v>
      </c>
      <c r="I2969" s="2">
        <v>105.0</v>
      </c>
      <c r="K2969" s="2" t="s">
        <v>8184</v>
      </c>
      <c r="L2969" s="2"/>
      <c r="M2969" s="2" t="s">
        <v>8185</v>
      </c>
      <c r="N2969" s="2" t="s">
        <v>8185</v>
      </c>
      <c r="O2969" s="2" t="s">
        <v>8186</v>
      </c>
      <c r="P2969" s="2"/>
      <c r="Q2969" s="2" t="str">
        <f t="shared" si="20"/>
        <v>Bill Title: A bill for an act modifying various provisions relating to public utilities, providing for a study of electric vehicle infrastructure support, and including effective date provisions. (Formerly SSB 3093.) Various effective dates; see section 20 of bill. - Bill Description: A bill for an act modifying various provisions relating to public utilities, providing for a study of electric vehicle infrastructure support, and including effective date provisions. (Formerly SSB 3093.) Various effective dates; see section 20 of bill.</v>
      </c>
      <c r="S2969" s="2" t="s">
        <v>65</v>
      </c>
    </row>
    <row r="2970" ht="15.75" customHeight="1">
      <c r="A2970" s="2" t="s">
        <v>8182</v>
      </c>
      <c r="B2970" s="2" t="s">
        <v>8098</v>
      </c>
      <c r="C2970" s="2" t="s">
        <v>7823</v>
      </c>
      <c r="D2970" s="2" t="s">
        <v>7823</v>
      </c>
      <c r="E2970" s="2" t="s">
        <v>7824</v>
      </c>
      <c r="F2970" s="2" t="s">
        <v>8187</v>
      </c>
      <c r="G2970" s="2" t="s">
        <v>19</v>
      </c>
      <c r="I2970" s="2">
        <v>76.0</v>
      </c>
      <c r="K2970" s="2" t="s">
        <v>8184</v>
      </c>
      <c r="L2970" s="2"/>
      <c r="M2970" s="2" t="s">
        <v>8188</v>
      </c>
      <c r="N2970" s="2" t="s">
        <v>8188</v>
      </c>
      <c r="O2970" s="2" t="s">
        <v>764</v>
      </c>
      <c r="P2970" s="2"/>
      <c r="Q2970" s="2" t="str">
        <f t="shared" si="20"/>
        <v>Bill Title: A bill for an act relating to billing methods that may be utilized in connection with distributed generation facilities. (Formerly SSB 1201.) Effective date: 07/01/2020. - Bill Description: A bill for an act relating to billing methods that may be utilized in connection with distributed generation facilities. (Formerly SSB 1201.) Effective date: 07/01/2020.</v>
      </c>
      <c r="S2970" s="2" t="s">
        <v>44</v>
      </c>
    </row>
    <row r="2971" ht="15.75" customHeight="1">
      <c r="A2971" s="2" t="s">
        <v>8182</v>
      </c>
      <c r="B2971" s="2" t="s">
        <v>8098</v>
      </c>
      <c r="C2971" s="2" t="s">
        <v>7823</v>
      </c>
      <c r="D2971" s="2" t="s">
        <v>7823</v>
      </c>
      <c r="E2971" s="2" t="s">
        <v>7824</v>
      </c>
      <c r="F2971" s="2" t="s">
        <v>8189</v>
      </c>
      <c r="G2971" s="2" t="s">
        <v>19</v>
      </c>
      <c r="I2971" s="2">
        <v>73.0</v>
      </c>
      <c r="K2971" s="2" t="s">
        <v>8184</v>
      </c>
      <c r="L2971" s="2"/>
      <c r="M2971" s="2" t="s">
        <v>8190</v>
      </c>
      <c r="N2971" s="2" t="s">
        <v>8190</v>
      </c>
      <c r="O2971" s="2" t="s">
        <v>3802</v>
      </c>
      <c r="P2971" s="2"/>
      <c r="Q2971" s="2" t="str">
        <f t="shared" si="20"/>
        <v>Bill Title: A bill for an act modifying various provisions relating to public utilities. - Bill Description: A bill for an act modifying various provisions relating to public utilities.</v>
      </c>
    </row>
    <row r="2972" ht="15.75" customHeight="1">
      <c r="A2972" s="2" t="s">
        <v>8182</v>
      </c>
      <c r="B2972" s="2" t="s">
        <v>8098</v>
      </c>
      <c r="C2972" s="2" t="s">
        <v>7823</v>
      </c>
      <c r="D2972" s="2" t="s">
        <v>7823</v>
      </c>
      <c r="E2972" s="2" t="s">
        <v>7824</v>
      </c>
      <c r="F2972" s="2" t="s">
        <v>8191</v>
      </c>
      <c r="G2972" s="2" t="s">
        <v>19</v>
      </c>
      <c r="I2972" s="2">
        <v>73.0</v>
      </c>
      <c r="K2972" s="2" t="s">
        <v>8184</v>
      </c>
      <c r="L2972" s="2"/>
      <c r="M2972" s="2" t="s">
        <v>8190</v>
      </c>
      <c r="N2972" s="2" t="s">
        <v>8190</v>
      </c>
      <c r="O2972" s="2" t="s">
        <v>555</v>
      </c>
      <c r="P2972" s="2"/>
      <c r="Q2972" s="2" t="str">
        <f t="shared" si="20"/>
        <v>Bill Title: A bill for an act modifying various provisions relating to public utilities. - Bill Description: A bill for an act modifying various provisions relating to public utilities.</v>
      </c>
    </row>
    <row r="2973" ht="15.75" customHeight="1">
      <c r="A2973" s="2" t="s">
        <v>8182</v>
      </c>
      <c r="B2973" s="2" t="s">
        <v>8098</v>
      </c>
      <c r="C2973" s="2" t="s">
        <v>7823</v>
      </c>
      <c r="D2973" s="2" t="s">
        <v>7823</v>
      </c>
      <c r="E2973" s="2" t="s">
        <v>7824</v>
      </c>
      <c r="F2973" s="2" t="s">
        <v>8192</v>
      </c>
      <c r="G2973" s="2" t="s">
        <v>19</v>
      </c>
      <c r="I2973" s="2">
        <v>55.0</v>
      </c>
      <c r="K2973" s="2" t="s">
        <v>8184</v>
      </c>
      <c r="L2973" s="2"/>
      <c r="M2973" s="2" t="s">
        <v>8193</v>
      </c>
      <c r="N2973" s="2" t="s">
        <v>8193</v>
      </c>
      <c r="O2973" s="2" t="s">
        <v>29</v>
      </c>
      <c r="P2973" s="2"/>
      <c r="Q2973" s="2" t="str">
        <f t="shared" si="20"/>
        <v>Bill Title: A bill for an act relating to the permitting, licensing, construction, and operation of nuclear generation facilities. (Formerly SSB 1144.) - Bill Description: A bill for an act relating to the permitting, licensing, construction, and operation of nuclear generation facilities. (Formerly SSB 1144.)</v>
      </c>
    </row>
    <row r="2974" ht="15.75" customHeight="1">
      <c r="A2974" s="2" t="s">
        <v>8182</v>
      </c>
      <c r="B2974" s="2" t="s">
        <v>8098</v>
      </c>
      <c r="C2974" s="2" t="s">
        <v>7823</v>
      </c>
      <c r="D2974" s="2" t="s">
        <v>7823</v>
      </c>
      <c r="E2974" s="2" t="s">
        <v>7824</v>
      </c>
      <c r="F2974" s="2" t="s">
        <v>8194</v>
      </c>
      <c r="G2974" s="2" t="s">
        <v>19</v>
      </c>
      <c r="I2974" s="2">
        <v>32.0</v>
      </c>
      <c r="K2974" s="2" t="s">
        <v>8184</v>
      </c>
      <c r="L2974" s="2"/>
      <c r="M2974" s="2" t="s">
        <v>8195</v>
      </c>
      <c r="N2974" s="2" t="s">
        <v>8195</v>
      </c>
      <c r="O2974" s="2" t="s">
        <v>8196</v>
      </c>
      <c r="P2974" s="2"/>
      <c r="Q2974" s="2" t="str">
        <f t="shared" si="20"/>
        <v>Bill Title: A bill for an act requiring public schools and state agencies to utilize environmentally preferable cleaning and maintenance products in school facilities and state buildings. Effective 7-01-10. - Bill Description: A bill for an act requiring public schools and state agencies to utilize environmentally preferable cleaning and maintenance products in school facilities and state buildings. Effective 7-01-10.</v>
      </c>
    </row>
    <row r="2975" ht="15.75" customHeight="1">
      <c r="A2975" s="2" t="s">
        <v>8182</v>
      </c>
      <c r="B2975" s="2" t="s">
        <v>8098</v>
      </c>
      <c r="C2975" s="2" t="s">
        <v>7823</v>
      </c>
      <c r="D2975" s="2" t="s">
        <v>7823</v>
      </c>
      <c r="E2975" s="2" t="s">
        <v>7824</v>
      </c>
      <c r="F2975" s="2" t="s">
        <v>8197</v>
      </c>
      <c r="G2975" s="2" t="s">
        <v>19</v>
      </c>
      <c r="I2975" s="2">
        <v>29.0</v>
      </c>
      <c r="K2975" s="2" t="s">
        <v>8184</v>
      </c>
      <c r="L2975" s="2"/>
      <c r="M2975" s="2" t="s">
        <v>8198</v>
      </c>
      <c r="N2975" s="2" t="s">
        <v>8198</v>
      </c>
      <c r="O2975" s="2" t="s">
        <v>1248</v>
      </c>
      <c r="P2975" s="2"/>
      <c r="Q2975" s="2" t="str">
        <f t="shared" si="20"/>
        <v>Bill Title: A bill for an act relating to electric utility rates applicable to net metering agreements. - Bill Description: A bill for an act relating to electric utility rates applicable to net metering agreements.</v>
      </c>
      <c r="S2975" s="2" t="s">
        <v>44</v>
      </c>
    </row>
    <row r="2976" ht="15.75" customHeight="1">
      <c r="A2976" s="2" t="s">
        <v>8182</v>
      </c>
      <c r="B2976" s="2" t="s">
        <v>8098</v>
      </c>
      <c r="C2976" s="2" t="s">
        <v>7823</v>
      </c>
      <c r="D2976" s="2" t="s">
        <v>7823</v>
      </c>
      <c r="E2976" s="2" t="s">
        <v>7824</v>
      </c>
      <c r="F2976" s="2" t="s">
        <v>8199</v>
      </c>
      <c r="G2976" s="2" t="s">
        <v>19</v>
      </c>
      <c r="I2976" s="2">
        <v>27.0</v>
      </c>
      <c r="K2976" s="2" t="s">
        <v>8184</v>
      </c>
      <c r="L2976" s="2"/>
      <c r="M2976" s="2" t="s">
        <v>8177</v>
      </c>
      <c r="N2976" s="2" t="s">
        <v>8177</v>
      </c>
      <c r="O2976" s="2" t="s">
        <v>128</v>
      </c>
      <c r="P2976" s="2"/>
      <c r="Q2976" s="2" t="str">
        <f t="shared" si="20"/>
        <v>Bill Title: A bill for an act relating to the siting and operation of certain wind energy conversion facilities. - Bill Description: A bill for an act relating to the siting and operation of certain wind energy conversion facilities.</v>
      </c>
      <c r="S2976" s="2" t="s">
        <v>31</v>
      </c>
    </row>
    <row r="2977" ht="15.75" customHeight="1">
      <c r="A2977" s="2" t="s">
        <v>8182</v>
      </c>
      <c r="B2977" s="2" t="s">
        <v>8098</v>
      </c>
      <c r="C2977" s="2" t="s">
        <v>7823</v>
      </c>
      <c r="D2977" s="2" t="s">
        <v>7823</v>
      </c>
      <c r="E2977" s="2" t="s">
        <v>7824</v>
      </c>
      <c r="F2977" s="2" t="s">
        <v>8200</v>
      </c>
      <c r="G2977" s="2" t="s">
        <v>19</v>
      </c>
      <c r="I2977" s="2">
        <v>24.0</v>
      </c>
      <c r="K2977" s="2" t="s">
        <v>8184</v>
      </c>
      <c r="L2977" s="2"/>
      <c r="M2977" s="2" t="s">
        <v>8201</v>
      </c>
      <c r="N2977" s="2" t="s">
        <v>8201</v>
      </c>
      <c r="O2977" s="2" t="s">
        <v>35</v>
      </c>
      <c r="P2977" s="2"/>
      <c r="Q2977" s="2" t="str">
        <f t="shared" si="20"/>
        <v>Bill Title: A bill for an act modifying provisions applicable to the renewable energy tax credit, and including effective date and retroactive applicability provisions. - Bill Description: A bill for an act modifying provisions applicable to the renewable energy tax credit, and including effective date and retroactive applicability provisions.</v>
      </c>
    </row>
    <row r="2978" ht="15.75" customHeight="1">
      <c r="A2978" s="2" t="s">
        <v>8182</v>
      </c>
      <c r="B2978" s="2" t="s">
        <v>8098</v>
      </c>
      <c r="C2978" s="2" t="s">
        <v>7823</v>
      </c>
      <c r="D2978" s="2" t="s">
        <v>7823</v>
      </c>
      <c r="E2978" s="2" t="s">
        <v>7824</v>
      </c>
      <c r="F2978" s="2" t="s">
        <v>8202</v>
      </c>
      <c r="G2978" s="2" t="s">
        <v>19</v>
      </c>
      <c r="I2978" s="2">
        <v>23.0</v>
      </c>
      <c r="K2978" s="2" t="s">
        <v>8184</v>
      </c>
      <c r="L2978" s="2"/>
      <c r="M2978" s="2" t="s">
        <v>8203</v>
      </c>
      <c r="N2978" s="2" t="s">
        <v>8203</v>
      </c>
      <c r="O2978" s="2" t="s">
        <v>2936</v>
      </c>
      <c r="P2978" s="2"/>
      <c r="Q2978" s="2" t="str">
        <f t="shared" si="20"/>
        <v>Bill Title: A bill for an act relating to matters under the purview of the economic development authority and the Iowa finance authority, including tax credit programs, the grow Iowa program and related bonds, incentives for manufacturers to invest in smart technologies, an energy infrastructure revolving loan program, and making appropriations, and including effective date and applicability provisions. - Bill Description: A bill for an act relating to matters under the purview of the economic development authority and the Iowa finance authority, including tax credit programs, the grow Iowa program and related bonds, incentives for manufacturers to invest in smart technologies, an energy infrastructure revolving loan program, and making appropriations, and including effective date and applicability provisions.</v>
      </c>
    </row>
    <row r="2979" ht="15.75" customHeight="1">
      <c r="A2979" s="2" t="s">
        <v>8182</v>
      </c>
      <c r="B2979" s="2" t="s">
        <v>8098</v>
      </c>
      <c r="C2979" s="2" t="s">
        <v>7823</v>
      </c>
      <c r="D2979" s="2" t="s">
        <v>7823</v>
      </c>
      <c r="E2979" s="2" t="s">
        <v>7824</v>
      </c>
      <c r="F2979" s="2" t="s">
        <v>8204</v>
      </c>
      <c r="G2979" s="2" t="s">
        <v>19</v>
      </c>
      <c r="I2979" s="2">
        <v>23.0</v>
      </c>
      <c r="K2979" s="2" t="s">
        <v>8184</v>
      </c>
      <c r="L2979" s="2"/>
      <c r="M2979" s="2" t="s">
        <v>8205</v>
      </c>
      <c r="N2979" s="2" t="s">
        <v>8205</v>
      </c>
      <c r="O2979" s="2" t="s">
        <v>72</v>
      </c>
      <c r="P2979" s="2"/>
      <c r="Q2979" s="2" t="str">
        <f t="shared" si="20"/>
        <v>Bill Title: A bill for an act modifying the repeal date for the climate change advisory council, deleting related provisions, and including effective date provisions. (See Cmte. Bill HF 341) - Bill Description: A bill for an act modifying the repeal date for the climate change advisory council, deleting related provisions, and including effective date provisions. (See Cmte. Bill HF 341)</v>
      </c>
    </row>
    <row r="2980" ht="15.75" customHeight="1">
      <c r="A2980" s="2" t="s">
        <v>8182</v>
      </c>
      <c r="B2980" s="2" t="s">
        <v>8098</v>
      </c>
      <c r="C2980" s="2" t="s">
        <v>7823</v>
      </c>
      <c r="D2980" s="2" t="s">
        <v>7823</v>
      </c>
      <c r="E2980" s="2" t="s">
        <v>7824</v>
      </c>
      <c r="F2980" s="2" t="s">
        <v>8206</v>
      </c>
      <c r="G2980" s="2" t="s">
        <v>19</v>
      </c>
      <c r="I2980" s="2">
        <v>22.0</v>
      </c>
      <c r="K2980" s="2" t="s">
        <v>8184</v>
      </c>
      <c r="L2980" s="2"/>
      <c r="M2980" s="2" t="s">
        <v>8201</v>
      </c>
      <c r="N2980" s="2" t="s">
        <v>8201</v>
      </c>
      <c r="O2980" s="2" t="s">
        <v>35</v>
      </c>
      <c r="P2980" s="2"/>
      <c r="Q2980" s="2" t="str">
        <f t="shared" si="20"/>
        <v>Bill Title: A bill for an act modifying provisions applicable to the renewable energy tax credit, and including effective date and retroactive applicability provisions. - Bill Description: A bill for an act modifying provisions applicable to the renewable energy tax credit, and including effective date and retroactive applicability provisions.</v>
      </c>
    </row>
    <row r="2981" ht="15.75" customHeight="1">
      <c r="A2981" s="2" t="s">
        <v>8182</v>
      </c>
      <c r="B2981" s="2" t="s">
        <v>8098</v>
      </c>
      <c r="C2981" s="2" t="s">
        <v>7823</v>
      </c>
      <c r="D2981" s="2" t="s">
        <v>7823</v>
      </c>
      <c r="E2981" s="2" t="s">
        <v>7824</v>
      </c>
      <c r="F2981" s="2" t="s">
        <v>8207</v>
      </c>
      <c r="G2981" s="2" t="s">
        <v>19</v>
      </c>
      <c r="I2981" s="2">
        <v>19.0</v>
      </c>
      <c r="K2981" s="2" t="s">
        <v>8184</v>
      </c>
      <c r="L2981" s="2"/>
      <c r="M2981" s="2" t="s">
        <v>8208</v>
      </c>
      <c r="N2981" s="2" t="s">
        <v>8208</v>
      </c>
      <c r="O2981" s="2" t="s">
        <v>555</v>
      </c>
      <c r="P2981" s="2"/>
      <c r="Q2981" s="2" t="str">
        <f t="shared" si="20"/>
        <v>Bill Title: A bill for an act relating to vegetation management by certain electric suppliers. - Bill Description: A bill for an act relating to vegetation management by certain electric suppliers.</v>
      </c>
    </row>
    <row r="2982" ht="15.75" customHeight="1">
      <c r="A2982" s="2" t="s">
        <v>8182</v>
      </c>
      <c r="B2982" s="2" t="s">
        <v>8098</v>
      </c>
      <c r="C2982" s="2" t="s">
        <v>7823</v>
      </c>
      <c r="D2982" s="2" t="s">
        <v>7823</v>
      </c>
      <c r="E2982" s="2" t="s">
        <v>7824</v>
      </c>
      <c r="F2982" s="2" t="s">
        <v>8209</v>
      </c>
      <c r="G2982" s="2" t="s">
        <v>19</v>
      </c>
      <c r="I2982" s="2">
        <v>19.0</v>
      </c>
      <c r="K2982" s="2" t="s">
        <v>8184</v>
      </c>
      <c r="L2982" s="2"/>
      <c r="M2982" s="2" t="s">
        <v>8210</v>
      </c>
      <c r="N2982" s="2" t="s">
        <v>8210</v>
      </c>
      <c r="O2982" s="2" t="s">
        <v>72</v>
      </c>
      <c r="P2982" s="2"/>
      <c r="Q2982" s="2" t="str">
        <f t="shared" si="20"/>
        <v>Bill Title: A bill for an act modifying the repeal date for the climate change advisory council, deleting related provisions, and including effective date provisions. (Formerly HF 99) - Bill Description: A bill for an act modifying the repeal date for the climate change advisory council, deleting related provisions, and including effective date provisions. (Formerly HF 99)</v>
      </c>
    </row>
    <row r="2983" ht="15.75" customHeight="1">
      <c r="A2983" s="2" t="s">
        <v>8182</v>
      </c>
      <c r="B2983" s="2" t="s">
        <v>8098</v>
      </c>
      <c r="C2983" s="2" t="s">
        <v>7823</v>
      </c>
      <c r="D2983" s="2" t="s">
        <v>7823</v>
      </c>
      <c r="E2983" s="2" t="s">
        <v>7824</v>
      </c>
      <c r="F2983" s="2" t="s">
        <v>8211</v>
      </c>
      <c r="G2983" s="2" t="s">
        <v>19</v>
      </c>
      <c r="I2983" s="2">
        <v>17.0</v>
      </c>
      <c r="K2983" s="2" t="s">
        <v>8184</v>
      </c>
      <c r="L2983" s="2"/>
      <c r="M2983" s="2" t="s">
        <v>8212</v>
      </c>
      <c r="N2983" s="2" t="s">
        <v>8212</v>
      </c>
      <c r="O2983" s="2" t="s">
        <v>555</v>
      </c>
      <c r="P2983" s="2"/>
      <c r="Q2983" s="2" t="str">
        <f t="shared" si="20"/>
        <v>Bill Title: A bill for an act relating to vegetation management by certain electric suppliers.(Formerly HSB 149.) - Bill Description: A bill for an act relating to vegetation management by certain electric suppliers.(Formerly HSB 149.)</v>
      </c>
    </row>
    <row r="2984" ht="15.75" customHeight="1">
      <c r="A2984" s="2" t="s">
        <v>8182</v>
      </c>
      <c r="B2984" s="2" t="s">
        <v>8098</v>
      </c>
      <c r="C2984" s="2" t="s">
        <v>7823</v>
      </c>
      <c r="D2984" s="2" t="s">
        <v>7823</v>
      </c>
      <c r="E2984" s="2" t="s">
        <v>7824</v>
      </c>
      <c r="F2984" s="2" t="s">
        <v>8213</v>
      </c>
      <c r="G2984" s="2" t="s">
        <v>19</v>
      </c>
      <c r="I2984" s="2">
        <v>17.0</v>
      </c>
      <c r="K2984" s="2" t="s">
        <v>8184</v>
      </c>
      <c r="L2984" s="2"/>
      <c r="M2984" s="2" t="s">
        <v>8214</v>
      </c>
      <c r="N2984" s="2" t="s">
        <v>8214</v>
      </c>
      <c r="O2984" s="2" t="s">
        <v>555</v>
      </c>
      <c r="P2984" s="2"/>
      <c r="Q2984" s="2" t="str">
        <f t="shared" si="20"/>
        <v>Bill Title: A bill for an act relating to vegetation management by certain electric suppliers.(See HF 460.) - Bill Description: A bill for an act relating to vegetation management by certain electric suppliers.(See HF 460.)</v>
      </c>
    </row>
    <row r="2985" ht="15.75" customHeight="1">
      <c r="A2985" s="2" t="s">
        <v>8182</v>
      </c>
      <c r="B2985" s="2" t="s">
        <v>8098</v>
      </c>
      <c r="C2985" s="2" t="s">
        <v>7823</v>
      </c>
      <c r="D2985" s="2" t="s">
        <v>7823</v>
      </c>
      <c r="E2985" s="2" t="s">
        <v>7824</v>
      </c>
      <c r="F2985" s="2" t="s">
        <v>8215</v>
      </c>
      <c r="G2985" s="2" t="s">
        <v>19</v>
      </c>
      <c r="I2985" s="2">
        <v>17.0</v>
      </c>
      <c r="K2985" s="2" t="s">
        <v>8184</v>
      </c>
      <c r="L2985" s="2"/>
      <c r="M2985" s="2" t="s">
        <v>8216</v>
      </c>
      <c r="N2985" s="2" t="s">
        <v>8216</v>
      </c>
      <c r="O2985" s="2" t="s">
        <v>35</v>
      </c>
      <c r="P2985" s="2"/>
      <c r="Q2985" s="2" t="str">
        <f t="shared" si="20"/>
        <v>Bill Title: A bill for an act adding the subject of Iowa agriculture education to the educational program standards established for school districts and accredited nonpublic schools and including effective date provisions. - Bill Description: A bill for an act adding the subject of Iowa agriculture education to the educational program standards established for school districts and accredited nonpublic schools and including effective date provisions.</v>
      </c>
    </row>
    <row r="2986" ht="15.75" customHeight="1">
      <c r="A2986" s="2" t="s">
        <v>8182</v>
      </c>
      <c r="B2986" s="2" t="s">
        <v>8098</v>
      </c>
      <c r="C2986" s="2" t="s">
        <v>7823</v>
      </c>
      <c r="D2986" s="2" t="s">
        <v>7823</v>
      </c>
      <c r="E2986" s="2" t="s">
        <v>7824</v>
      </c>
      <c r="F2986" s="2" t="s">
        <v>8217</v>
      </c>
      <c r="G2986" s="2" t="s">
        <v>19</v>
      </c>
      <c r="I2986" s="2">
        <v>17.0</v>
      </c>
      <c r="K2986" s="2" t="s">
        <v>8184</v>
      </c>
      <c r="L2986" s="2"/>
      <c r="M2986" s="2" t="s">
        <v>8218</v>
      </c>
      <c r="N2986" s="2" t="s">
        <v>8218</v>
      </c>
      <c r="O2986" s="2" t="s">
        <v>72</v>
      </c>
      <c r="P2986" s="2"/>
      <c r="Q2986" s="2" t="str">
        <f t="shared" si="20"/>
        <v>Bill Title: A bill for an act relating to greenhouse gas emissions by deleting specific references to such emissions. - Bill Description: A bill for an act relating to greenhouse gas emissions by deleting specific references to such emissions.</v>
      </c>
    </row>
    <row r="2987" ht="15.75" customHeight="1">
      <c r="A2987" s="2" t="s">
        <v>8182</v>
      </c>
      <c r="B2987" s="2" t="s">
        <v>8098</v>
      </c>
      <c r="C2987" s="2" t="s">
        <v>7823</v>
      </c>
      <c r="D2987" s="2" t="s">
        <v>7823</v>
      </c>
      <c r="E2987" s="2" t="s">
        <v>7824</v>
      </c>
      <c r="F2987" s="2" t="s">
        <v>8219</v>
      </c>
      <c r="G2987" s="2" t="s">
        <v>19</v>
      </c>
      <c r="I2987" s="2">
        <v>14.0</v>
      </c>
      <c r="K2987" s="2" t="s">
        <v>8184</v>
      </c>
      <c r="L2987" s="2"/>
      <c r="M2987" s="2" t="s">
        <v>8220</v>
      </c>
      <c r="N2987" s="2" t="s">
        <v>8220</v>
      </c>
      <c r="O2987" s="2" t="s">
        <v>143</v>
      </c>
      <c r="P2987" s="2"/>
      <c r="Q2987" s="2" t="str">
        <f t="shared" si="20"/>
        <v>Bill Title: A bill for an act relating to energy efficiency reporting requirements applicable to certain gas and electric utilities. (Formerly HSB 24.) - Bill Description: A bill for an act relating to energy efficiency reporting requirements applicable to certain gas and electric utilities. (Formerly HSB 24.)</v>
      </c>
      <c r="S2987" s="2" t="s">
        <v>287</v>
      </c>
    </row>
    <row r="2988" ht="15.75" customHeight="1">
      <c r="A2988" s="2" t="s">
        <v>8182</v>
      </c>
      <c r="B2988" s="2" t="s">
        <v>8098</v>
      </c>
      <c r="C2988" s="2" t="s">
        <v>7823</v>
      </c>
      <c r="D2988" s="2" t="s">
        <v>7823</v>
      </c>
      <c r="E2988" s="2" t="s">
        <v>7824</v>
      </c>
      <c r="F2988" s="2" t="s">
        <v>8221</v>
      </c>
      <c r="G2988" s="2" t="s">
        <v>19</v>
      </c>
      <c r="I2988" s="2">
        <v>14.0</v>
      </c>
      <c r="K2988" s="2" t="s">
        <v>8184</v>
      </c>
      <c r="L2988" s="2"/>
      <c r="M2988" s="2" t="s">
        <v>8222</v>
      </c>
      <c r="N2988" s="2" t="s">
        <v>8222</v>
      </c>
      <c r="O2988" s="2" t="s">
        <v>143</v>
      </c>
      <c r="P2988" s="2"/>
      <c r="Q2988" s="2" t="str">
        <f t="shared" si="20"/>
        <v>Bill Title: A bill for an act relating to energy efficiency reporting requirements applicable to certain gas and electric utilities. (Formerly SSB 1044.) Effective 7-1-17. - Bill Description: A bill for an act relating to energy efficiency reporting requirements applicable to certain gas and electric utilities. (Formerly SSB 1044.) Effective 7-1-17.</v>
      </c>
      <c r="S2988" s="2" t="s">
        <v>287</v>
      </c>
    </row>
    <row r="2989" ht="15.75" customHeight="1">
      <c r="A2989" s="2" t="s">
        <v>8182</v>
      </c>
      <c r="B2989" s="2" t="s">
        <v>8098</v>
      </c>
      <c r="C2989" s="2" t="s">
        <v>7823</v>
      </c>
      <c r="D2989" s="2" t="s">
        <v>7823</v>
      </c>
      <c r="E2989" s="2" t="s">
        <v>7824</v>
      </c>
      <c r="F2989" s="2" t="s">
        <v>8223</v>
      </c>
      <c r="G2989" s="2" t="s">
        <v>19</v>
      </c>
      <c r="I2989" s="2">
        <v>13.0</v>
      </c>
      <c r="K2989" s="2" t="s">
        <v>8184</v>
      </c>
      <c r="L2989" s="2"/>
      <c r="M2989" s="2" t="s">
        <v>8224</v>
      </c>
      <c r="N2989" s="2" t="s">
        <v>8224</v>
      </c>
      <c r="O2989" s="2" t="s">
        <v>39</v>
      </c>
      <c r="P2989" s="2"/>
      <c r="Q2989" s="2" t="str">
        <f t="shared" si="20"/>
        <v>Bill Title: A bill for an act requiring public schools and specified nonpublic schools to utilize environmentally sensitive cleaning and maintenance products in school facilities. - Bill Description: A bill for an act requiring public schools and specified nonpublic schools to utilize environmentally sensitive cleaning and maintenance products in school facilities.</v>
      </c>
    </row>
    <row r="2990" ht="15.75" customHeight="1">
      <c r="A2990" s="2" t="s">
        <v>8182</v>
      </c>
      <c r="B2990" s="2" t="s">
        <v>8098</v>
      </c>
      <c r="C2990" s="2" t="s">
        <v>7823</v>
      </c>
      <c r="D2990" s="2" t="s">
        <v>7823</v>
      </c>
      <c r="E2990" s="2" t="s">
        <v>7824</v>
      </c>
      <c r="F2990" s="2" t="s">
        <v>8225</v>
      </c>
      <c r="G2990" s="2" t="s">
        <v>19</v>
      </c>
      <c r="I2990" s="2">
        <v>11.0</v>
      </c>
      <c r="K2990" s="2" t="s">
        <v>8184</v>
      </c>
      <c r="L2990" s="2"/>
      <c r="M2990" s="2" t="s">
        <v>8226</v>
      </c>
      <c r="N2990" s="2" t="s">
        <v>8226</v>
      </c>
      <c r="O2990" s="2" t="s">
        <v>290</v>
      </c>
      <c r="P2990" s="2"/>
      <c r="Q2990" s="2" t="str">
        <f t="shared" si="20"/>
        <v>Bill Title: A bill for an act relating to the attainment of high-performance certification applicable to elementary and secondary public school buildings. - Bill Description: A bill for an act relating to the attainment of high-performance certification applicable to elementary and secondary public school buildings.</v>
      </c>
    </row>
    <row r="2991" ht="15.75" customHeight="1">
      <c r="A2991" s="2" t="s">
        <v>8182</v>
      </c>
      <c r="B2991" s="2" t="s">
        <v>8098</v>
      </c>
      <c r="C2991" s="2" t="s">
        <v>7823</v>
      </c>
      <c r="D2991" s="2" t="s">
        <v>7823</v>
      </c>
      <c r="E2991" s="2" t="s">
        <v>7824</v>
      </c>
      <c r="F2991" s="2" t="s">
        <v>8227</v>
      </c>
      <c r="G2991" s="2" t="s">
        <v>19</v>
      </c>
      <c r="I2991" s="2">
        <v>9.0</v>
      </c>
      <c r="K2991" s="2" t="s">
        <v>8184</v>
      </c>
      <c r="L2991" s="2"/>
      <c r="M2991" s="2" t="s">
        <v>8228</v>
      </c>
      <c r="N2991" s="2" t="s">
        <v>8228</v>
      </c>
      <c r="O2991" s="2" t="s">
        <v>100</v>
      </c>
      <c r="P2991" s="2"/>
      <c r="Q2991" s="2" t="str">
        <f t="shared" si="20"/>
        <v>Bill Title: A bill for an act relating to solar energy purchase requirements applicable to certain electric utilities. - Bill Description: A bill for an act relating to solar energy purchase requirements applicable to certain electric utilities.</v>
      </c>
      <c r="S2991" s="2" t="s">
        <v>44</v>
      </c>
    </row>
    <row r="2992" ht="15.75" customHeight="1">
      <c r="A2992" s="2" t="s">
        <v>8182</v>
      </c>
      <c r="B2992" s="2" t="s">
        <v>8098</v>
      </c>
      <c r="C2992" s="2" t="s">
        <v>7823</v>
      </c>
      <c r="D2992" s="2" t="s">
        <v>7823</v>
      </c>
      <c r="E2992" s="2" t="s">
        <v>7824</v>
      </c>
      <c r="F2992" s="2" t="s">
        <v>8229</v>
      </c>
      <c r="G2992" s="2" t="s">
        <v>19</v>
      </c>
      <c r="I2992" s="2">
        <v>5.0</v>
      </c>
      <c r="K2992" s="2" t="s">
        <v>8184</v>
      </c>
      <c r="L2992" s="2"/>
      <c r="M2992" s="2" t="s">
        <v>8230</v>
      </c>
      <c r="N2992" s="2" t="s">
        <v>8230</v>
      </c>
      <c r="O2992" s="2" t="s">
        <v>8231</v>
      </c>
      <c r="P2992" s="2"/>
      <c r="Q2992" s="2" t="str">
        <f t="shared" si="20"/>
        <v>Bill Title: A resolution in support of recognizing the lead role of states in the regulation of carbon dioxide emissions from existing power plants. - Bill Description: A resolution in support of recognizing the lead role of states in the regulation of carbon dioxide emissions from existing power plants.</v>
      </c>
      <c r="S2992" s="2" t="s">
        <v>172</v>
      </c>
    </row>
    <row r="2993" ht="15.75" customHeight="1">
      <c r="A2993" s="2" t="s">
        <v>8182</v>
      </c>
      <c r="B2993" s="2" t="s">
        <v>8098</v>
      </c>
      <c r="C2993" s="2" t="s">
        <v>7823</v>
      </c>
      <c r="D2993" s="2" t="s">
        <v>7823</v>
      </c>
      <c r="E2993" s="2" t="s">
        <v>7824</v>
      </c>
      <c r="F2993" s="2" t="s">
        <v>8232</v>
      </c>
      <c r="G2993" s="2" t="s">
        <v>19</v>
      </c>
      <c r="I2993" s="2">
        <v>4.0</v>
      </c>
      <c r="K2993" s="2" t="s">
        <v>8184</v>
      </c>
      <c r="L2993" s="2"/>
      <c r="M2993" s="2" t="s">
        <v>8233</v>
      </c>
      <c r="N2993" s="2" t="s">
        <v>8233</v>
      </c>
      <c r="O2993" s="2" t="s">
        <v>8234</v>
      </c>
      <c r="P2993" s="2"/>
      <c r="Q2993" s="2" t="str">
        <f t="shared" si="20"/>
        <v>Bill Title: A resolution designating March 8, annually, as Utility Worker Appreciation Day. - Bill Description: A resolution designating March 8, annually, as Utility Worker Appreciation Day.</v>
      </c>
    </row>
    <row r="2994" ht="15.75" customHeight="1">
      <c r="A2994" s="2" t="s">
        <v>8182</v>
      </c>
      <c r="B2994" s="2" t="s">
        <v>8098</v>
      </c>
      <c r="C2994" s="2" t="s">
        <v>7823</v>
      </c>
      <c r="D2994" s="2" t="s">
        <v>7823</v>
      </c>
      <c r="E2994" s="2" t="s">
        <v>7824</v>
      </c>
      <c r="F2994" s="2" t="s">
        <v>8235</v>
      </c>
      <c r="G2994" s="2" t="s">
        <v>19</v>
      </c>
      <c r="I2994" s="2">
        <v>4.0</v>
      </c>
      <c r="K2994" s="2" t="s">
        <v>8184</v>
      </c>
      <c r="L2994" s="2"/>
      <c r="M2994" s="2" t="s">
        <v>8236</v>
      </c>
      <c r="N2994" s="2" t="s">
        <v>8236</v>
      </c>
      <c r="O2994" s="2" t="s">
        <v>72</v>
      </c>
      <c r="P2994" s="2"/>
      <c r="Q2994" s="2" t="str">
        <f t="shared" si="20"/>
        <v>Bill Title: A resolution calling for the withdrawal of the State of Iowa from the Midwestern Regional Greenhouse Gas Reduction Accord. - Bill Description: A resolution calling for the withdrawal of the State of Iowa from the Midwestern Regional Greenhouse Gas Reduction Accord.</v>
      </c>
    </row>
    <row r="2995" ht="15.75" customHeight="1">
      <c r="A2995" s="2" t="s">
        <v>8237</v>
      </c>
      <c r="B2995" s="2" t="s">
        <v>7822</v>
      </c>
      <c r="C2995" s="2" t="s">
        <v>7823</v>
      </c>
      <c r="D2995" s="2" t="s">
        <v>7823</v>
      </c>
      <c r="E2995" s="2" t="s">
        <v>7824</v>
      </c>
      <c r="F2995" s="2" t="s">
        <v>8238</v>
      </c>
      <c r="G2995" s="2" t="s">
        <v>19</v>
      </c>
      <c r="I2995" s="2">
        <v>52.0</v>
      </c>
      <c r="K2995" s="2" t="s">
        <v>8239</v>
      </c>
      <c r="L2995" s="2"/>
      <c r="M2995" s="2" t="s">
        <v>8240</v>
      </c>
      <c r="N2995" s="2" t="s">
        <v>8240</v>
      </c>
      <c r="O2995" s="2" t="s">
        <v>504</v>
      </c>
      <c r="P2995" s="2"/>
      <c r="Q2995" s="2" t="str">
        <f t="shared" si="20"/>
        <v>Bill Title: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(Formerly HSB 594.) Effective date: 07/01/2022, 05/17/2022, 01/01/2024, 01/01/2023. Applicability date: 01/01/2022. - Bill Description: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(Formerly HSB 594.) Effective date: 07/01/2022, 05/17/2022, 01/01/2024, 01/01/2023. Applicability date: 01/01/2022.</v>
      </c>
      <c r="S2995" s="2" t="s">
        <v>79</v>
      </c>
    </row>
    <row r="2996" ht="15.75" customHeight="1">
      <c r="A2996" s="2" t="s">
        <v>8237</v>
      </c>
      <c r="B2996" s="2" t="s">
        <v>7822</v>
      </c>
      <c r="C2996" s="2" t="s">
        <v>7823</v>
      </c>
      <c r="D2996" s="2" t="s">
        <v>7823</v>
      </c>
      <c r="E2996" s="2" t="s">
        <v>7824</v>
      </c>
      <c r="F2996" s="2" t="s">
        <v>8241</v>
      </c>
      <c r="G2996" s="2" t="s">
        <v>19</v>
      </c>
      <c r="I2996" s="2">
        <v>50.0</v>
      </c>
      <c r="K2996" s="2" t="s">
        <v>8239</v>
      </c>
      <c r="L2996" s="2"/>
      <c r="M2996" s="2" t="s">
        <v>8242</v>
      </c>
      <c r="N2996" s="2" t="s">
        <v>8242</v>
      </c>
      <c r="O2996" s="2" t="s">
        <v>35</v>
      </c>
      <c r="P2996" s="2"/>
      <c r="Q2996" s="2" t="str">
        <f t="shared" si="20"/>
        <v>Bill Title: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 - Bill Description: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v>
      </c>
    </row>
    <row r="2997" ht="15.75" customHeight="1">
      <c r="A2997" s="2" t="s">
        <v>8237</v>
      </c>
      <c r="B2997" s="2" t="s">
        <v>7822</v>
      </c>
      <c r="C2997" s="2" t="s">
        <v>7823</v>
      </c>
      <c r="D2997" s="2" t="s">
        <v>7823</v>
      </c>
      <c r="E2997" s="2" t="s">
        <v>7824</v>
      </c>
      <c r="F2997" s="2" t="s">
        <v>8243</v>
      </c>
      <c r="G2997" s="2" t="s">
        <v>19</v>
      </c>
      <c r="I2997" s="2">
        <v>50.0</v>
      </c>
      <c r="K2997" s="2" t="s">
        <v>8239</v>
      </c>
      <c r="L2997" s="2"/>
      <c r="M2997" s="2" t="s">
        <v>8244</v>
      </c>
      <c r="N2997" s="2" t="s">
        <v>8244</v>
      </c>
      <c r="O2997" s="2" t="s">
        <v>89</v>
      </c>
      <c r="P2997" s="2"/>
      <c r="Q2997" s="2" t="str">
        <f t="shared" si="20"/>
        <v>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HF 859.) -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HF 859.)</v>
      </c>
    </row>
    <row r="2998" ht="15.75" customHeight="1">
      <c r="A2998" s="2" t="s">
        <v>8237</v>
      </c>
      <c r="B2998" s="2" t="s">
        <v>7822</v>
      </c>
      <c r="C2998" s="2" t="s">
        <v>7823</v>
      </c>
      <c r="D2998" s="2" t="s">
        <v>7823</v>
      </c>
      <c r="E2998" s="2" t="s">
        <v>7824</v>
      </c>
      <c r="F2998" s="2" t="s">
        <v>8245</v>
      </c>
      <c r="G2998" s="2" t="s">
        <v>19</v>
      </c>
      <c r="I2998" s="2">
        <v>48.0</v>
      </c>
      <c r="K2998" s="2" t="s">
        <v>8239</v>
      </c>
      <c r="L2998" s="2"/>
      <c r="M2998" s="2" t="s">
        <v>8246</v>
      </c>
      <c r="N2998" s="2" t="s">
        <v>8246</v>
      </c>
      <c r="O2998" s="2" t="s">
        <v>89</v>
      </c>
      <c r="P2998" s="2"/>
      <c r="Q2998" s="2" t="str">
        <f t="shared" si="20"/>
        <v>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SF 481, SSB 1179.) -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SF 481, SSB 1179.)</v>
      </c>
      <c r="S2998" s="2" t="s">
        <v>79</v>
      </c>
    </row>
    <row r="2999" ht="15.75" customHeight="1">
      <c r="A2999" s="2" t="s">
        <v>8237</v>
      </c>
      <c r="B2999" s="2" t="s">
        <v>7822</v>
      </c>
      <c r="C2999" s="2" t="s">
        <v>7823</v>
      </c>
      <c r="D2999" s="2" t="s">
        <v>7823</v>
      </c>
      <c r="E2999" s="2" t="s">
        <v>7824</v>
      </c>
      <c r="F2999" s="2" t="s">
        <v>8247</v>
      </c>
      <c r="G2999" s="2" t="s">
        <v>19</v>
      </c>
      <c r="I2999" s="2">
        <v>48.0</v>
      </c>
      <c r="K2999" s="2" t="s">
        <v>8239</v>
      </c>
      <c r="L2999" s="2"/>
      <c r="M2999" s="2" t="s">
        <v>8248</v>
      </c>
      <c r="N2999" s="2" t="s">
        <v>8248</v>
      </c>
      <c r="O2999" s="2" t="s">
        <v>89</v>
      </c>
      <c r="P2999" s="2"/>
      <c r="Q2999" s="2" t="str">
        <f t="shared" si="20"/>
        <v>Bill Title: A bill for an act relating to renewable fuel used to power motor vehicles, including by providing for standards and restrictions, infrastructure, tax credits, and requirements for state agencies operating motor vehicles powered by renewable fuel, providing penalties, making penalties applicable, and including effective date provisions.(Formerly HSB 185.) - Bill Description: A bill for an act relating to renewable fuel used to power motor vehicles, including by providing for standards and restrictions, infrastructure, tax credits, and requirements for state agencies operating motor vehicles powered by renewable fuel, providing penalties, making penalties applicable, and including effective date provisions.(Formerly HSB 185.)</v>
      </c>
      <c r="S2999" s="2" t="s">
        <v>79</v>
      </c>
    </row>
    <row r="3000" ht="15.75" customHeight="1">
      <c r="A3000" s="2" t="s">
        <v>8237</v>
      </c>
      <c r="B3000" s="2" t="s">
        <v>7822</v>
      </c>
      <c r="C3000" s="2" t="s">
        <v>7823</v>
      </c>
      <c r="D3000" s="2" t="s">
        <v>7823</v>
      </c>
      <c r="E3000" s="2" t="s">
        <v>7824</v>
      </c>
      <c r="F3000" s="2" t="s">
        <v>8249</v>
      </c>
      <c r="G3000" s="2" t="s">
        <v>19</v>
      </c>
      <c r="I3000" s="2">
        <v>47.0</v>
      </c>
      <c r="K3000" s="2" t="s">
        <v>8239</v>
      </c>
      <c r="L3000" s="2"/>
      <c r="M3000" s="2" t="s">
        <v>8250</v>
      </c>
      <c r="N3000" s="2" t="s">
        <v>8250</v>
      </c>
      <c r="O3000" s="2" t="s">
        <v>8251</v>
      </c>
      <c r="P3000" s="2"/>
      <c r="Q3000" s="2" t="str">
        <f t="shared" si="20"/>
        <v>Bill Title: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provisions.(See HF 2128.) - Bill Description: A bill for an act relating to renewable fuels, including ethanol blended gasoline and biodiesel blended fuel used to power internal combustion engines, by providing for compliance requirements and promotional initiatives that relate to establishing classifications and standards for renewable fuels, advertising and selling renewable fuels, storing and dispensing renewable fuels, using state motor vehicles powered by renewable fuels, and taxes, tax credits, and tax refunds relating to renewable fuels; providing penalties and making penalties applicable; and including effective date and retroactive applicability provisions.(See HF 2128.)</v>
      </c>
    </row>
    <row r="3001" ht="15.75" customHeight="1">
      <c r="A3001" s="2" t="s">
        <v>8237</v>
      </c>
      <c r="B3001" s="2" t="s">
        <v>7822</v>
      </c>
      <c r="C3001" s="2" t="s">
        <v>7823</v>
      </c>
      <c r="D3001" s="2" t="s">
        <v>7823</v>
      </c>
      <c r="E3001" s="2" t="s">
        <v>7824</v>
      </c>
      <c r="F3001" s="2" t="s">
        <v>8252</v>
      </c>
      <c r="G3001" s="2" t="s">
        <v>19</v>
      </c>
      <c r="I3001" s="2">
        <v>44.0</v>
      </c>
      <c r="K3001" s="2" t="s">
        <v>8239</v>
      </c>
      <c r="L3001" s="2"/>
      <c r="M3001" s="2" t="s">
        <v>8253</v>
      </c>
      <c r="N3001" s="2" t="s">
        <v>8253</v>
      </c>
      <c r="O3001" s="2" t="s">
        <v>89</v>
      </c>
      <c r="P3001" s="2"/>
      <c r="Q3001" s="2" t="str">
        <f t="shared" si="20"/>
        <v>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SSB 1179; See SF 549.) -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provisions.(Formerly SSB 1179; See SF 549.)</v>
      </c>
      <c r="S3001" s="2" t="s">
        <v>79</v>
      </c>
    </row>
    <row r="3002" ht="15.75" customHeight="1">
      <c r="A3002" s="2" t="s">
        <v>8237</v>
      </c>
      <c r="B3002" s="2" t="s">
        <v>7822</v>
      </c>
      <c r="C3002" s="2" t="s">
        <v>7823</v>
      </c>
      <c r="D3002" s="2" t="s">
        <v>7823</v>
      </c>
      <c r="E3002" s="2" t="s">
        <v>7824</v>
      </c>
      <c r="F3002" s="2" t="s">
        <v>8254</v>
      </c>
      <c r="G3002" s="2" t="s">
        <v>19</v>
      </c>
      <c r="I3002" s="2">
        <v>42.0</v>
      </c>
      <c r="K3002" s="2" t="s">
        <v>8239</v>
      </c>
      <c r="L3002" s="2"/>
      <c r="M3002" s="2" t="s">
        <v>8255</v>
      </c>
      <c r="N3002" s="2" t="s">
        <v>8255</v>
      </c>
      <c r="O3002" s="2" t="s">
        <v>2051</v>
      </c>
      <c r="P3002" s="2"/>
      <c r="Q3002" s="2" t="str">
        <f t="shared" si="20"/>
        <v>Bill Title: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SF 481, SF 549.) - Bill Description: A bill for an act relating to renewable fuel used to power motor vehicles, including by providing for standards and restrictions, infrastructure, tax credits, and requirements for state agencies operating motor vehicles powered by renewable fuel, making appropriations, providing penalties, making penalties applicable, and including effective date provisions.(See SF 481, SF 549.)</v>
      </c>
    </row>
    <row r="3003" ht="15.75" customHeight="1">
      <c r="A3003" s="2" t="s">
        <v>8237</v>
      </c>
      <c r="B3003" s="2" t="s">
        <v>7822</v>
      </c>
      <c r="C3003" s="2" t="s">
        <v>7823</v>
      </c>
      <c r="D3003" s="2" t="s">
        <v>7823</v>
      </c>
      <c r="E3003" s="2" t="s">
        <v>7824</v>
      </c>
      <c r="F3003" s="2" t="s">
        <v>8256</v>
      </c>
      <c r="G3003" s="2" t="s">
        <v>19</v>
      </c>
      <c r="I3003" s="2">
        <v>16.0</v>
      </c>
      <c r="K3003" s="2" t="s">
        <v>8239</v>
      </c>
      <c r="L3003" s="2"/>
      <c r="M3003" s="2" t="s">
        <v>8257</v>
      </c>
      <c r="N3003" s="2" t="s">
        <v>8257</v>
      </c>
      <c r="O3003" s="2" t="s">
        <v>92</v>
      </c>
      <c r="P3003" s="2"/>
      <c r="Q3003" s="2" t="str">
        <f t="shared" si="20"/>
        <v>Bill Title: A bill for an act relating to renewable fuel used to power motor vehicles, including by providing for standards and restricting the sale of gasoline not blended with ethanol, making penalties applicable, and including effective date provisions. - Bill Description: A bill for an act relating to renewable fuel used to power motor vehicles, including by providing for standards and restricting the sale of gasoline not blended with ethanol, making penalties applicable, and including effective date provisions.</v>
      </c>
      <c r="S3003" s="2" t="s">
        <v>79</v>
      </c>
    </row>
    <row r="3004" ht="15.75" customHeight="1">
      <c r="A3004" s="2" t="s">
        <v>8258</v>
      </c>
      <c r="B3004" s="2" t="s">
        <v>8062</v>
      </c>
      <c r="C3004" s="2" t="s">
        <v>7823</v>
      </c>
      <c r="D3004" s="2" t="s">
        <v>7823</v>
      </c>
      <c r="E3004" s="2" t="s">
        <v>7824</v>
      </c>
      <c r="F3004" s="2" t="s">
        <v>8259</v>
      </c>
      <c r="G3004" s="2" t="s">
        <v>19</v>
      </c>
      <c r="I3004" s="2">
        <v>41.0</v>
      </c>
      <c r="K3004" s="2" t="s">
        <v>8260</v>
      </c>
      <c r="L3004" s="2"/>
      <c r="M3004" s="2" t="s">
        <v>8261</v>
      </c>
      <c r="N3004" s="2" t="s">
        <v>8261</v>
      </c>
      <c r="O3004" s="2" t="s">
        <v>1259</v>
      </c>
      <c r="P3004" s="2"/>
      <c r="Q3004" s="2" t="str">
        <f t="shared" si="20"/>
        <v>Bill Title: A bill for an act relating to the division of certain school taxes collected in urban renewal areas containing wind energy conversion property.(See HF 2082.) - Bill Description: A bill for an act relating to the division of certain school taxes collected in urban renewal areas containing wind energy conversion property.(See HF 2082.)</v>
      </c>
    </row>
    <row r="3005" ht="15.75" customHeight="1">
      <c r="A3005" s="2" t="s">
        <v>8258</v>
      </c>
      <c r="B3005" s="2" t="s">
        <v>8062</v>
      </c>
      <c r="C3005" s="2" t="s">
        <v>7823</v>
      </c>
      <c r="D3005" s="2" t="s">
        <v>7823</v>
      </c>
      <c r="E3005" s="2" t="s">
        <v>7824</v>
      </c>
      <c r="F3005" s="2" t="s">
        <v>8262</v>
      </c>
      <c r="G3005" s="2" t="s">
        <v>19</v>
      </c>
      <c r="I3005" s="2">
        <v>35.0</v>
      </c>
      <c r="K3005" s="2" t="s">
        <v>8260</v>
      </c>
      <c r="L3005" s="2"/>
      <c r="M3005" s="2" t="s">
        <v>8263</v>
      </c>
      <c r="N3005" s="2" t="s">
        <v>8263</v>
      </c>
      <c r="O3005" s="2" t="s">
        <v>1259</v>
      </c>
      <c r="P3005" s="2"/>
      <c r="Q3005" s="2" t="str">
        <f t="shared" si="20"/>
        <v>Bill Title: A bill for an act relating to the division of certain school taxes collected in urban renewal areas containing wind energy conversion property.(Formerly HSB 521.) - Bill Description: A bill for an act relating to the division of certain school taxes collected in urban renewal areas containing wind energy conversion property.(Formerly HSB 521.)</v>
      </c>
    </row>
    <row r="3006" ht="15.75" customHeight="1">
      <c r="A3006" s="2" t="s">
        <v>8258</v>
      </c>
      <c r="B3006" s="2" t="s">
        <v>8062</v>
      </c>
      <c r="C3006" s="2" t="s">
        <v>7823</v>
      </c>
      <c r="D3006" s="2" t="s">
        <v>7823</v>
      </c>
      <c r="E3006" s="2" t="s">
        <v>7824</v>
      </c>
      <c r="F3006" s="2" t="s">
        <v>8264</v>
      </c>
      <c r="G3006" s="2" t="s">
        <v>19</v>
      </c>
      <c r="I3006" s="2">
        <v>27.0</v>
      </c>
      <c r="K3006" s="2" t="s">
        <v>8260</v>
      </c>
      <c r="L3006" s="2"/>
      <c r="M3006" s="2" t="s">
        <v>8265</v>
      </c>
      <c r="N3006" s="2" t="s">
        <v>8265</v>
      </c>
      <c r="O3006" s="2" t="s">
        <v>128</v>
      </c>
      <c r="P3006" s="2"/>
      <c r="Q3006" s="2" t="str">
        <f t="shared" si="20"/>
        <v>Bill Title: A bill for an act relating to the division and allocation of property taxes levied against wind energy conversion property located in an urban renewal area and including effective date provisions. - Bill Description: A bill for an act relating to the division and allocation of property taxes levied against wind energy conversion property located in an urban renewal area and including effective date provisions.</v>
      </c>
      <c r="S3006" s="2" t="s">
        <v>145</v>
      </c>
    </row>
    <row r="3007" ht="15.75" customHeight="1">
      <c r="A3007" s="2" t="s">
        <v>8258</v>
      </c>
      <c r="B3007" s="2" t="s">
        <v>8062</v>
      </c>
      <c r="C3007" s="2" t="s">
        <v>7823</v>
      </c>
      <c r="D3007" s="2" t="s">
        <v>7823</v>
      </c>
      <c r="E3007" s="2" t="s">
        <v>7824</v>
      </c>
      <c r="F3007" s="2" t="s">
        <v>8266</v>
      </c>
      <c r="G3007" s="2" t="s">
        <v>19</v>
      </c>
      <c r="I3007" s="2">
        <v>26.0</v>
      </c>
      <c r="K3007" s="2" t="s">
        <v>8260</v>
      </c>
      <c r="L3007" s="2"/>
      <c r="M3007" s="2" t="s">
        <v>8267</v>
      </c>
      <c r="N3007" s="2" t="s">
        <v>8267</v>
      </c>
      <c r="O3007" s="2" t="s">
        <v>128</v>
      </c>
      <c r="P3007" s="2"/>
      <c r="Q3007" s="2" t="str">
        <f t="shared" si="20"/>
        <v>Bill Title: A bill for an act relating to the division of property taxes levied against wind energy conversion property located in an urban renewal area and including effective date provisions. - Bill Description: A bill for an act relating to the division of property taxes levied against wind energy conversion property located in an urban renewal area and including effective date provisions.</v>
      </c>
      <c r="S3007" s="2" t="s">
        <v>145</v>
      </c>
    </row>
    <row r="3008" ht="15.75" customHeight="1">
      <c r="A3008" s="2" t="s">
        <v>8258</v>
      </c>
      <c r="B3008" s="2" t="s">
        <v>8062</v>
      </c>
      <c r="C3008" s="2" t="s">
        <v>7823</v>
      </c>
      <c r="D3008" s="2" t="s">
        <v>7823</v>
      </c>
      <c r="E3008" s="2" t="s">
        <v>7824</v>
      </c>
      <c r="F3008" s="2" t="s">
        <v>8268</v>
      </c>
      <c r="G3008" s="2" t="s">
        <v>19</v>
      </c>
      <c r="I3008" s="2">
        <v>24.0</v>
      </c>
      <c r="K3008" s="2" t="s">
        <v>8260</v>
      </c>
      <c r="L3008" s="2"/>
      <c r="M3008" s="2" t="s">
        <v>8269</v>
      </c>
      <c r="N3008" s="2" t="s">
        <v>8269</v>
      </c>
      <c r="O3008" s="2" t="s">
        <v>1259</v>
      </c>
      <c r="P3008" s="2"/>
      <c r="Q3008" s="2" t="str">
        <f t="shared" si="20"/>
        <v>Bill Title: A bill for an act relating to the assessment and taxation of wind energy conversion property and including effective date and retroactive applicability provisions.(See SF 2366.) - Bill Description: A bill for an act relating to the assessment and taxation of wind energy conversion property and including effective date and retroactive applicability provisions.(See SF 2366.)</v>
      </c>
    </row>
    <row r="3009" ht="15.75" customHeight="1">
      <c r="A3009" s="2" t="s">
        <v>8258</v>
      </c>
      <c r="B3009" s="2" t="s">
        <v>8062</v>
      </c>
      <c r="C3009" s="2" t="s">
        <v>7823</v>
      </c>
      <c r="D3009" s="2" t="s">
        <v>7823</v>
      </c>
      <c r="E3009" s="2" t="s">
        <v>7824</v>
      </c>
      <c r="F3009" s="2" t="s">
        <v>8270</v>
      </c>
      <c r="G3009" s="2" t="s">
        <v>19</v>
      </c>
      <c r="I3009" s="2">
        <v>23.0</v>
      </c>
      <c r="K3009" s="2" t="s">
        <v>8260</v>
      </c>
      <c r="L3009" s="2"/>
      <c r="M3009" s="2" t="s">
        <v>8271</v>
      </c>
      <c r="N3009" s="2" t="s">
        <v>8271</v>
      </c>
      <c r="O3009" s="2" t="s">
        <v>1259</v>
      </c>
      <c r="P3009" s="2"/>
      <c r="Q3009" s="2" t="str">
        <f t="shared" si="20"/>
        <v>Bill Title: A bill for an act relating to the assessment and taxation of wind energy conversion property and including effective date and retroactive applicability provisions.(See HF 2561.) - Bill Description: A bill for an act relating to the assessment and taxation of wind energy conversion property and including effective date and retroactive applicability provisions.(See HF 2561.)</v>
      </c>
    </row>
    <row r="3010" ht="15.75" customHeight="1">
      <c r="A3010" s="2" t="s">
        <v>8258</v>
      </c>
      <c r="B3010" s="2" t="s">
        <v>8062</v>
      </c>
      <c r="C3010" s="2" t="s">
        <v>7823</v>
      </c>
      <c r="D3010" s="2" t="s">
        <v>7823</v>
      </c>
      <c r="E3010" s="2" t="s">
        <v>7824</v>
      </c>
      <c r="F3010" s="2" t="s">
        <v>8272</v>
      </c>
      <c r="G3010" s="2" t="s">
        <v>19</v>
      </c>
      <c r="I3010" s="2">
        <v>18.0</v>
      </c>
      <c r="K3010" s="2" t="s">
        <v>8260</v>
      </c>
      <c r="L3010" s="2"/>
      <c r="M3010" s="2" t="s">
        <v>8273</v>
      </c>
      <c r="N3010" s="2" t="s">
        <v>8273</v>
      </c>
      <c r="O3010" s="2" t="s">
        <v>1259</v>
      </c>
      <c r="P3010" s="2"/>
      <c r="Q3010" s="2" t="str">
        <f t="shared" si="20"/>
        <v>Bill Title: A bill for an act relating to the assessment and taxation of wind energy conversion property and including effective date and retroactive applicability provisions. - Bill Description: A bill for an act relating to the assessment and taxation of wind energy conversion property and including effective date and retroactive applicability provisions.</v>
      </c>
    </row>
    <row r="3011" ht="15.75" customHeight="1">
      <c r="A3011" s="2" t="s">
        <v>8258</v>
      </c>
      <c r="B3011" s="2" t="s">
        <v>8062</v>
      </c>
      <c r="C3011" s="2" t="s">
        <v>7823</v>
      </c>
      <c r="D3011" s="2" t="s">
        <v>7823</v>
      </c>
      <c r="E3011" s="2" t="s">
        <v>7824</v>
      </c>
      <c r="F3011" s="2" t="s">
        <v>8274</v>
      </c>
      <c r="G3011" s="2" t="s">
        <v>19</v>
      </c>
      <c r="I3011" s="2">
        <v>17.0</v>
      </c>
      <c r="K3011" s="2" t="s">
        <v>8260</v>
      </c>
      <c r="L3011" s="2"/>
      <c r="M3011" s="2" t="s">
        <v>8275</v>
      </c>
      <c r="N3011" s="2" t="s">
        <v>8275</v>
      </c>
      <c r="O3011" s="2" t="s">
        <v>640</v>
      </c>
      <c r="P3011" s="2"/>
      <c r="Q3011" s="2" t="str">
        <f t="shared" si="20"/>
        <v>Bill Title: A bill for an act establishing the alternate energy innovation program in the department of education. - Bill Description: A bill for an act establishing the alternate energy innovation program in the department of education.</v>
      </c>
      <c r="S3011" s="2" t="s">
        <v>260</v>
      </c>
    </row>
    <row r="3012" ht="15.75" customHeight="1">
      <c r="A3012" s="2" t="s">
        <v>8258</v>
      </c>
      <c r="B3012" s="2" t="s">
        <v>8062</v>
      </c>
      <c r="C3012" s="2" t="s">
        <v>7823</v>
      </c>
      <c r="D3012" s="2" t="s">
        <v>7823</v>
      </c>
      <c r="E3012" s="2" t="s">
        <v>7824</v>
      </c>
      <c r="F3012" s="2" t="s">
        <v>8276</v>
      </c>
      <c r="G3012" s="2" t="s">
        <v>19</v>
      </c>
      <c r="I3012" s="2">
        <v>16.0</v>
      </c>
      <c r="K3012" s="2" t="s">
        <v>8260</v>
      </c>
      <c r="L3012" s="2"/>
      <c r="M3012" s="2" t="s">
        <v>8277</v>
      </c>
      <c r="N3012" s="2" t="s">
        <v>8277</v>
      </c>
      <c r="O3012" s="2" t="s">
        <v>128</v>
      </c>
      <c r="P3012" s="2"/>
      <c r="Q3012" s="2" t="str">
        <f t="shared" si="20"/>
        <v>Bill Title: A bill for an act relating to wind energy conversion property located in an urban renewal area and including effective date provisions. - Bill Description: A bill for an act relating to wind energy conversion property located in an urban renewal area and including effective date provisions.</v>
      </c>
      <c r="S3012" s="2" t="s">
        <v>44</v>
      </c>
    </row>
    <row r="3013" ht="15.75" customHeight="1">
      <c r="A3013" s="2" t="s">
        <v>8258</v>
      </c>
      <c r="B3013" s="2" t="s">
        <v>8062</v>
      </c>
      <c r="C3013" s="2" t="s">
        <v>7823</v>
      </c>
      <c r="D3013" s="2" t="s">
        <v>7823</v>
      </c>
      <c r="E3013" s="2" t="s">
        <v>7824</v>
      </c>
      <c r="F3013" s="2" t="s">
        <v>8278</v>
      </c>
      <c r="G3013" s="2" t="s">
        <v>19</v>
      </c>
      <c r="I3013" s="2">
        <v>16.0</v>
      </c>
      <c r="K3013" s="2" t="s">
        <v>8260</v>
      </c>
      <c r="L3013" s="2"/>
      <c r="M3013" s="2" t="s">
        <v>8267</v>
      </c>
      <c r="N3013" s="2" t="s">
        <v>8267</v>
      </c>
      <c r="O3013" s="2" t="s">
        <v>128</v>
      </c>
      <c r="P3013" s="2"/>
      <c r="Q3013" s="2" t="str">
        <f t="shared" si="20"/>
        <v>Bill Title: A bill for an act relating to the division of property taxes levied against wind energy conversion property located in an urban renewal area and including effective date provisions. - Bill Description: A bill for an act relating to the division of property taxes levied against wind energy conversion property located in an urban renewal area and including effective date provisions.</v>
      </c>
      <c r="S3013" s="2" t="s">
        <v>65</v>
      </c>
    </row>
    <row r="3014" ht="15.75" customHeight="1">
      <c r="A3014" s="2" t="s">
        <v>8258</v>
      </c>
      <c r="B3014" s="2" t="s">
        <v>8062</v>
      </c>
      <c r="C3014" s="2" t="s">
        <v>7823</v>
      </c>
      <c r="D3014" s="2" t="s">
        <v>7823</v>
      </c>
      <c r="E3014" s="2" t="s">
        <v>7824</v>
      </c>
      <c r="F3014" s="2" t="s">
        <v>8279</v>
      </c>
      <c r="G3014" s="2" t="s">
        <v>19</v>
      </c>
      <c r="I3014" s="2">
        <v>16.0</v>
      </c>
      <c r="K3014" s="2" t="s">
        <v>8260</v>
      </c>
      <c r="L3014" s="2"/>
      <c r="M3014" s="2" t="s">
        <v>8280</v>
      </c>
      <c r="N3014" s="2" t="s">
        <v>8280</v>
      </c>
      <c r="O3014" s="2" t="s">
        <v>35</v>
      </c>
      <c r="P3014" s="2"/>
      <c r="Q3014" s="2" t="str">
        <f t="shared" si="20"/>
        <v>Bill Title: A bill for an act providing for a renewable energy homestead property tax credit for certain homesteads meeting certification requirements relating to renewable energy system installation, making an appropriation, and including an effective and applicability date provision. - Bill Description: A bill for an act providing for a renewable energy homestead property tax credit for certain homesteads meeting certification requirements relating to renewable energy system installation, making an appropriation, and including an effective and applicability date provision.</v>
      </c>
    </row>
    <row r="3015" ht="15.75" customHeight="1">
      <c r="A3015" s="2" t="s">
        <v>8258</v>
      </c>
      <c r="B3015" s="2" t="s">
        <v>8062</v>
      </c>
      <c r="C3015" s="2" t="s">
        <v>7823</v>
      </c>
      <c r="D3015" s="2" t="s">
        <v>7823</v>
      </c>
      <c r="E3015" s="2" t="s">
        <v>7824</v>
      </c>
      <c r="F3015" s="2" t="s">
        <v>8281</v>
      </c>
      <c r="G3015" s="2" t="s">
        <v>19</v>
      </c>
      <c r="I3015" s="2">
        <v>16.0</v>
      </c>
      <c r="K3015" s="2" t="s">
        <v>8260</v>
      </c>
      <c r="L3015" s="2"/>
      <c r="M3015" s="2" t="s">
        <v>8282</v>
      </c>
      <c r="N3015" s="2" t="s">
        <v>8282</v>
      </c>
      <c r="O3015" s="2" t="s">
        <v>1259</v>
      </c>
      <c r="P3015" s="2"/>
      <c r="Q3015" s="2" t="str">
        <f t="shared" si="20"/>
        <v>Bill Title: A bill for an act relating to the assessment and taxation of wind energy conversion property and including effective date, applicability, and retroactive applicability provisions. (Formerly SSB 3130.) Effective date: 05/23/2022. Applicability date: 01/01/2022, 05/23/2022. - Bill Description: A bill for an act relating to the assessment and taxation of wind energy conversion property and including effective date, applicability, and retroactive applicability provisions. (Formerly SSB 3130.) Effective date: 05/23/2022. Applicability date: 01/01/2022, 05/23/2022.</v>
      </c>
      <c r="S3015" s="2" t="s">
        <v>65</v>
      </c>
    </row>
    <row r="3016" ht="15.75" customHeight="1">
      <c r="A3016" s="2" t="s">
        <v>8258</v>
      </c>
      <c r="B3016" s="2" t="s">
        <v>8062</v>
      </c>
      <c r="C3016" s="2" t="s">
        <v>7823</v>
      </c>
      <c r="D3016" s="2" t="s">
        <v>7823</v>
      </c>
      <c r="E3016" s="2" t="s">
        <v>7824</v>
      </c>
      <c r="F3016" s="2" t="s">
        <v>8283</v>
      </c>
      <c r="G3016" s="2" t="s">
        <v>19</v>
      </c>
      <c r="I3016" s="2">
        <v>15.0</v>
      </c>
      <c r="K3016" s="2" t="s">
        <v>8260</v>
      </c>
      <c r="L3016" s="2"/>
      <c r="M3016" s="2" t="s">
        <v>8284</v>
      </c>
      <c r="N3016" s="2" t="s">
        <v>8284</v>
      </c>
      <c r="O3016" s="2" t="s">
        <v>143</v>
      </c>
      <c r="P3016" s="2"/>
      <c r="Q3016" s="2" t="str">
        <f t="shared" si="20"/>
        <v>Bill Title: A bill for an act relating to the implementation and financing of energy management improvements by school corporations. - Bill Description: A bill for an act relating to the implementation and financing of energy management improvements by school corporations.</v>
      </c>
      <c r="S3016" s="2" t="s">
        <v>145</v>
      </c>
    </row>
    <row r="3017" ht="15.75" customHeight="1">
      <c r="A3017" s="2" t="s">
        <v>8258</v>
      </c>
      <c r="B3017" s="2" t="s">
        <v>8062</v>
      </c>
      <c r="C3017" s="2" t="s">
        <v>7823</v>
      </c>
      <c r="D3017" s="2" t="s">
        <v>7823</v>
      </c>
      <c r="E3017" s="2" t="s">
        <v>7824</v>
      </c>
      <c r="F3017" s="2" t="s">
        <v>8285</v>
      </c>
      <c r="G3017" s="2" t="s">
        <v>19</v>
      </c>
      <c r="I3017" s="2">
        <v>14.0</v>
      </c>
      <c r="K3017" s="2" t="s">
        <v>8260</v>
      </c>
      <c r="L3017" s="2"/>
      <c r="M3017" s="2" t="s">
        <v>8265</v>
      </c>
      <c r="N3017" s="2" t="s">
        <v>8265</v>
      </c>
      <c r="O3017" s="2" t="s">
        <v>128</v>
      </c>
      <c r="P3017" s="2"/>
      <c r="Q3017" s="2" t="str">
        <f t="shared" si="20"/>
        <v>Bill Title: A bill for an act relating to the division and allocation of property taxes levied against wind energy conversion property located in an urban renewal area and including effective date provisions. - Bill Description: A bill for an act relating to the division and allocation of property taxes levied against wind energy conversion property located in an urban renewal area and including effective date provisions.</v>
      </c>
      <c r="S3017" s="2" t="s">
        <v>65</v>
      </c>
    </row>
    <row r="3018" ht="15.75" customHeight="1">
      <c r="A3018" s="2" t="s">
        <v>8258</v>
      </c>
      <c r="B3018" s="2" t="s">
        <v>8062</v>
      </c>
      <c r="C3018" s="2" t="s">
        <v>7823</v>
      </c>
      <c r="D3018" s="2" t="s">
        <v>7823</v>
      </c>
      <c r="E3018" s="2" t="s">
        <v>7824</v>
      </c>
      <c r="F3018" s="2" t="s">
        <v>8286</v>
      </c>
      <c r="G3018" s="2" t="s">
        <v>19</v>
      </c>
      <c r="I3018" s="2">
        <v>10.0</v>
      </c>
      <c r="K3018" s="2" t="s">
        <v>8260</v>
      </c>
      <c r="L3018" s="2"/>
      <c r="M3018" s="2" t="s">
        <v>8287</v>
      </c>
      <c r="N3018" s="2" t="s">
        <v>8287</v>
      </c>
      <c r="O3018" s="2" t="s">
        <v>1429</v>
      </c>
      <c r="P3018" s="2"/>
      <c r="Q3018" s="2" t="str">
        <f t="shared" si="20"/>
        <v>Bill Title: A bill for an act relating to property tax exemption eligibility for methane gas conversion property and including an effective date and applicability date provision. (Formerly SF 214.) - Bill Description: A bill for an act relating to property tax exemption eligibility for methane gas conversion property and including an effective date and applicability date provision. (Formerly SF 214.)</v>
      </c>
    </row>
    <row r="3019" ht="15.75" customHeight="1">
      <c r="A3019" s="2" t="s">
        <v>8288</v>
      </c>
      <c r="B3019" s="2" t="s">
        <v>8098</v>
      </c>
      <c r="C3019" s="2" t="s">
        <v>7823</v>
      </c>
      <c r="D3019" s="2" t="s">
        <v>7823</v>
      </c>
      <c r="E3019" s="2" t="s">
        <v>7824</v>
      </c>
      <c r="F3019" s="2" t="s">
        <v>8289</v>
      </c>
      <c r="G3019" s="2" t="s">
        <v>19</v>
      </c>
      <c r="I3019" s="2">
        <v>38.0</v>
      </c>
      <c r="K3019" s="2" t="s">
        <v>8290</v>
      </c>
      <c r="L3019" s="2"/>
      <c r="M3019" s="2" t="s">
        <v>8291</v>
      </c>
      <c r="N3019" s="2" t="s">
        <v>8291</v>
      </c>
      <c r="O3019" s="2" t="s">
        <v>274</v>
      </c>
      <c r="P3019" s="2"/>
      <c r="Q3019" s="2" t="str">
        <f t="shared" si="20"/>
        <v>Bill Title: A bill for an act relating to alternate and renewable energy production by establishing an alternate and renewable energy incentive program applicable to alternate energy production facilities under specified circumstances. - Bill Description: A bill for an act relating to alternate and renewable energy production by establishing an alternate and renewable energy incentive program applicable to alternate energy production facilities under specified circumstances.</v>
      </c>
    </row>
    <row r="3020" ht="15.75" customHeight="1">
      <c r="A3020" s="2" t="s">
        <v>8288</v>
      </c>
      <c r="B3020" s="2" t="s">
        <v>8098</v>
      </c>
      <c r="C3020" s="2" t="s">
        <v>7823</v>
      </c>
      <c r="D3020" s="2" t="s">
        <v>7823</v>
      </c>
      <c r="E3020" s="2" t="s">
        <v>7824</v>
      </c>
      <c r="F3020" s="2" t="s">
        <v>8292</v>
      </c>
      <c r="G3020" s="2" t="s">
        <v>19</v>
      </c>
      <c r="I3020" s="2">
        <v>38.0</v>
      </c>
      <c r="K3020" s="2" t="s">
        <v>8290</v>
      </c>
      <c r="L3020" s="2"/>
      <c r="M3020" s="2" t="s">
        <v>8293</v>
      </c>
      <c r="N3020" s="2" t="s">
        <v>8293</v>
      </c>
      <c r="O3020" s="2" t="s">
        <v>35</v>
      </c>
      <c r="P3020" s="2"/>
      <c r="Q3020" s="2" t="str">
        <f t="shared" si="20"/>
        <v>Bill Title: A bill for an act relating to the regulation of renewable energy projects and including applicability provisions. - Bill Description: A bill for an act relating to the regulation of renewable energy projects and including applicability provisions.</v>
      </c>
    </row>
    <row r="3021" ht="15.75" customHeight="1">
      <c r="A3021" s="2" t="s">
        <v>8288</v>
      </c>
      <c r="B3021" s="2" t="s">
        <v>8098</v>
      </c>
      <c r="C3021" s="2" t="s">
        <v>7823</v>
      </c>
      <c r="D3021" s="2" t="s">
        <v>7823</v>
      </c>
      <c r="E3021" s="2" t="s">
        <v>7824</v>
      </c>
      <c r="F3021" s="2" t="s">
        <v>8294</v>
      </c>
      <c r="G3021" s="2" t="s">
        <v>19</v>
      </c>
      <c r="I3021" s="2">
        <v>34.0</v>
      </c>
      <c r="K3021" s="2" t="s">
        <v>8290</v>
      </c>
      <c r="L3021" s="2"/>
      <c r="M3021" s="2" t="s">
        <v>8295</v>
      </c>
      <c r="N3021" s="2" t="s">
        <v>8295</v>
      </c>
      <c r="O3021" s="2" t="s">
        <v>512</v>
      </c>
      <c r="P3021" s="2"/>
      <c r="Q3021" s="2" t="str">
        <f t="shared" si="20"/>
        <v>Bill Title: A bill for an act directing the Iowa climate change advisory council to conduct an assessment and prepare a report regarding the state's vulnerability to climatic change. - Bill Description: A bill for an act directing the Iowa climate change advisory council to conduct an assessment and prepare a report regarding the state's vulnerability to climatic change.</v>
      </c>
    </row>
    <row r="3022" ht="15.75" customHeight="1">
      <c r="A3022" s="2" t="s">
        <v>8288</v>
      </c>
      <c r="B3022" s="2" t="s">
        <v>8098</v>
      </c>
      <c r="C3022" s="2" t="s">
        <v>7823</v>
      </c>
      <c r="D3022" s="2" t="s">
        <v>7823</v>
      </c>
      <c r="E3022" s="2" t="s">
        <v>7824</v>
      </c>
      <c r="F3022" s="2" t="s">
        <v>8296</v>
      </c>
      <c r="G3022" s="2" t="s">
        <v>19</v>
      </c>
      <c r="I3022" s="2">
        <v>31.0</v>
      </c>
      <c r="K3022" s="2" t="s">
        <v>8290</v>
      </c>
      <c r="L3022" s="2"/>
      <c r="M3022" s="2" t="s">
        <v>8297</v>
      </c>
      <c r="N3022" s="2" t="s">
        <v>8297</v>
      </c>
      <c r="O3022" s="2" t="s">
        <v>1279</v>
      </c>
      <c r="P3022" s="2"/>
      <c r="Q3022" s="2" t="str">
        <f t="shared" si="20"/>
        <v>Bill Title: A bill for an act relating to solar energy by establishing a community solar garden program. - Bill Description: A bill for an act relating to solar energy by establishing a community solar garden program.</v>
      </c>
      <c r="S3022" s="2" t="s">
        <v>44</v>
      </c>
    </row>
    <row r="3023" ht="15.75" customHeight="1">
      <c r="A3023" s="2" t="s">
        <v>8288</v>
      </c>
      <c r="B3023" s="2" t="s">
        <v>8098</v>
      </c>
      <c r="C3023" s="2" t="s">
        <v>7823</v>
      </c>
      <c r="D3023" s="2" t="s">
        <v>7823</v>
      </c>
      <c r="E3023" s="2" t="s">
        <v>7824</v>
      </c>
      <c r="F3023" s="2" t="s">
        <v>8298</v>
      </c>
      <c r="G3023" s="2" t="s">
        <v>19</v>
      </c>
      <c r="I3023" s="2">
        <v>27.0</v>
      </c>
      <c r="K3023" s="2" t="s">
        <v>8290</v>
      </c>
      <c r="L3023" s="2"/>
      <c r="M3023" s="2" t="s">
        <v>8299</v>
      </c>
      <c r="N3023" s="2" t="s">
        <v>8299</v>
      </c>
      <c r="O3023" s="2" t="s">
        <v>8300</v>
      </c>
      <c r="P3023" s="2"/>
      <c r="Q3023" s="2" t="str">
        <f t="shared" si="20"/>
        <v>Bill Title: A bill for an act relating to solar energy by establishing a shared solar net metering cooperative program. - Bill Description: A bill for an act relating to solar energy by establishing a shared solar net metering cooperative program.</v>
      </c>
    </row>
    <row r="3024" ht="15.75" customHeight="1">
      <c r="A3024" s="2" t="s">
        <v>8288</v>
      </c>
      <c r="B3024" s="2" t="s">
        <v>8098</v>
      </c>
      <c r="C3024" s="2" t="s">
        <v>7823</v>
      </c>
      <c r="D3024" s="2" t="s">
        <v>7823</v>
      </c>
      <c r="E3024" s="2" t="s">
        <v>7824</v>
      </c>
      <c r="F3024" s="2" t="s">
        <v>8301</v>
      </c>
      <c r="G3024" s="2" t="s">
        <v>19</v>
      </c>
      <c r="I3024" s="2">
        <v>27.0</v>
      </c>
      <c r="K3024" s="2" t="s">
        <v>8290</v>
      </c>
      <c r="L3024" s="2"/>
      <c r="M3024" s="2" t="s">
        <v>8302</v>
      </c>
      <c r="N3024" s="2" t="s">
        <v>8302</v>
      </c>
      <c r="O3024" s="2" t="s">
        <v>1279</v>
      </c>
      <c r="P3024" s="2"/>
      <c r="Q3024" s="2" t="str">
        <f t="shared" si="20"/>
        <v>Bill Title: A bill for an act relating to solar energy by providing for the establishment of solar interconnection agreements and alternative tariff rates. - Bill Description: A bill for an act relating to solar energy by providing for the establishment of solar interconnection agreements and alternative tariff rates.</v>
      </c>
      <c r="S3024" s="2" t="s">
        <v>44</v>
      </c>
    </row>
    <row r="3025" ht="15.75" customHeight="1">
      <c r="A3025" s="2" t="s">
        <v>8288</v>
      </c>
      <c r="B3025" s="2" t="s">
        <v>8098</v>
      </c>
      <c r="C3025" s="2" t="s">
        <v>7823</v>
      </c>
      <c r="D3025" s="2" t="s">
        <v>7823</v>
      </c>
      <c r="E3025" s="2" t="s">
        <v>7824</v>
      </c>
      <c r="F3025" s="2" t="s">
        <v>8303</v>
      </c>
      <c r="G3025" s="2" t="s">
        <v>19</v>
      </c>
      <c r="I3025" s="2">
        <v>27.0</v>
      </c>
      <c r="K3025" s="2" t="s">
        <v>8290</v>
      </c>
      <c r="L3025" s="2"/>
      <c r="M3025" s="2" t="s">
        <v>8304</v>
      </c>
      <c r="N3025" s="2" t="s">
        <v>8304</v>
      </c>
      <c r="O3025" s="2" t="s">
        <v>100</v>
      </c>
      <c r="P3025" s="2"/>
      <c r="Q3025" s="2" t="str">
        <f t="shared" si="20"/>
        <v>Bill Title: A bill for an act establishing a solar energy minimum purchase standard applicable to specified electric utilities. - Bill Description: A bill for an act establishing a solar energy minimum purchase standard applicable to specified electric utilities.</v>
      </c>
      <c r="S3025" s="2" t="s">
        <v>44</v>
      </c>
    </row>
    <row r="3026" ht="15.75" customHeight="1">
      <c r="A3026" s="2" t="s">
        <v>8288</v>
      </c>
      <c r="B3026" s="2" t="s">
        <v>8098</v>
      </c>
      <c r="C3026" s="2" t="s">
        <v>7823</v>
      </c>
      <c r="D3026" s="2" t="s">
        <v>7823</v>
      </c>
      <c r="E3026" s="2" t="s">
        <v>7824</v>
      </c>
      <c r="F3026" s="2" t="s">
        <v>8305</v>
      </c>
      <c r="G3026" s="2" t="s">
        <v>19</v>
      </c>
      <c r="I3026" s="2">
        <v>26.0</v>
      </c>
      <c r="K3026" s="2" t="s">
        <v>8290</v>
      </c>
      <c r="L3026" s="2"/>
      <c r="M3026" s="2" t="s">
        <v>8306</v>
      </c>
      <c r="N3026" s="2" t="s">
        <v>8306</v>
      </c>
      <c r="O3026" s="2" t="s">
        <v>100</v>
      </c>
      <c r="P3026" s="2"/>
      <c r="Q3026" s="2" t="str">
        <f t="shared" si="20"/>
        <v>Bill Title: A bill for an act relating to installation, operation, and use of solar energy systems. - Bill Description: A bill for an act relating to installation, operation, and use of solar energy systems.</v>
      </c>
      <c r="S3026" s="2" t="s">
        <v>44</v>
      </c>
    </row>
    <row r="3027" ht="15.75" customHeight="1">
      <c r="A3027" s="2" t="s">
        <v>8288</v>
      </c>
      <c r="B3027" s="2" t="s">
        <v>8098</v>
      </c>
      <c r="C3027" s="2" t="s">
        <v>7823</v>
      </c>
      <c r="D3027" s="2" t="s">
        <v>7823</v>
      </c>
      <c r="E3027" s="2" t="s">
        <v>7824</v>
      </c>
      <c r="F3027" s="2" t="s">
        <v>8307</v>
      </c>
      <c r="G3027" s="2" t="s">
        <v>19</v>
      </c>
      <c r="I3027" s="2">
        <v>24.0</v>
      </c>
      <c r="K3027" s="2" t="s">
        <v>8290</v>
      </c>
      <c r="L3027" s="2"/>
      <c r="M3027" s="2" t="s">
        <v>8308</v>
      </c>
      <c r="N3027" s="2" t="s">
        <v>8308</v>
      </c>
      <c r="O3027" s="2" t="s">
        <v>35</v>
      </c>
      <c r="P3027" s="2"/>
      <c r="Q3027" s="2" t="str">
        <f t="shared" si="20"/>
        <v>Bill Title: A bill for an act establishing a state renewable energy production goal. - Bill Description: A bill for an act establishing a state renewable energy production goal.</v>
      </c>
    </row>
    <row r="3028" ht="15.75" customHeight="1">
      <c r="A3028" s="2" t="s">
        <v>8288</v>
      </c>
      <c r="B3028" s="2" t="s">
        <v>8098</v>
      </c>
      <c r="C3028" s="2" t="s">
        <v>7823</v>
      </c>
      <c r="D3028" s="2" t="s">
        <v>7823</v>
      </c>
      <c r="E3028" s="2" t="s">
        <v>7824</v>
      </c>
      <c r="F3028" s="2" t="s">
        <v>8309</v>
      </c>
      <c r="G3028" s="2" t="s">
        <v>19</v>
      </c>
      <c r="I3028" s="2">
        <v>24.0</v>
      </c>
      <c r="K3028" s="2" t="s">
        <v>8290</v>
      </c>
      <c r="L3028" s="2"/>
      <c r="M3028" s="2" t="s">
        <v>8310</v>
      </c>
      <c r="N3028" s="2" t="s">
        <v>8310</v>
      </c>
      <c r="O3028" s="2" t="s">
        <v>128</v>
      </c>
      <c r="P3028" s="2"/>
      <c r="Q3028" s="2" t="str">
        <f t="shared" si="20"/>
        <v>Bill Title: A bill for an act relating to the adoption of small wind energy system ordinances by cities and counties. - Bill Description: A bill for an act relating to the adoption of small wind energy system ordinances by cities and counties.</v>
      </c>
    </row>
    <row r="3029" ht="15.75" customHeight="1">
      <c r="A3029" s="2" t="s">
        <v>8288</v>
      </c>
      <c r="B3029" s="2" t="s">
        <v>8098</v>
      </c>
      <c r="C3029" s="2" t="s">
        <v>7823</v>
      </c>
      <c r="D3029" s="2" t="s">
        <v>7823</v>
      </c>
      <c r="E3029" s="2" t="s">
        <v>7824</v>
      </c>
      <c r="F3029" s="2" t="s">
        <v>8311</v>
      </c>
      <c r="G3029" s="2" t="s">
        <v>19</v>
      </c>
      <c r="I3029" s="2">
        <v>24.0</v>
      </c>
      <c r="K3029" s="2" t="s">
        <v>8290</v>
      </c>
      <c r="L3029" s="2"/>
      <c r="M3029" s="2" t="s">
        <v>8312</v>
      </c>
      <c r="N3029" s="2" t="s">
        <v>8312</v>
      </c>
      <c r="O3029" s="2" t="s">
        <v>128</v>
      </c>
      <c r="P3029" s="2"/>
      <c r="Q3029" s="2" t="str">
        <f t="shared" si="20"/>
        <v>Bill Title: A bill for an act providing for the establishment of rural wind cooperatives. - Bill Description: A bill for an act providing for the establishment of rural wind cooperatives.</v>
      </c>
    </row>
    <row r="3030" ht="15.75" customHeight="1">
      <c r="A3030" s="2" t="s">
        <v>8288</v>
      </c>
      <c r="B3030" s="2" t="s">
        <v>8098</v>
      </c>
      <c r="C3030" s="2" t="s">
        <v>7823</v>
      </c>
      <c r="D3030" s="2" t="s">
        <v>7823</v>
      </c>
      <c r="E3030" s="2" t="s">
        <v>7824</v>
      </c>
      <c r="F3030" s="2" t="s">
        <v>8313</v>
      </c>
      <c r="G3030" s="2" t="s">
        <v>19</v>
      </c>
      <c r="I3030" s="2">
        <v>23.0</v>
      </c>
      <c r="K3030" s="2" t="s">
        <v>8290</v>
      </c>
      <c r="L3030" s="2"/>
      <c r="M3030" s="2" t="s">
        <v>8314</v>
      </c>
      <c r="N3030" s="2" t="s">
        <v>8314</v>
      </c>
      <c r="O3030" s="2" t="s">
        <v>332</v>
      </c>
      <c r="P3030" s="2"/>
      <c r="Q3030" s="2" t="str">
        <f t="shared" si="20"/>
        <v>Bill Title: A bill for an act requiring disclosure to public utility customers of the percentage of electricity furnished to the customer derived from alternative and renewable energy sources. - Bill Description: A bill for an act requiring disclosure to public utility customers of the percentage of electricity furnished to the customer derived from alternative and renewable energy sources.</v>
      </c>
    </row>
    <row r="3031" ht="15.75" customHeight="1">
      <c r="A3031" s="2" t="s">
        <v>8288</v>
      </c>
      <c r="B3031" s="2" t="s">
        <v>8098</v>
      </c>
      <c r="C3031" s="2" t="s">
        <v>7823</v>
      </c>
      <c r="D3031" s="2" t="s">
        <v>7823</v>
      </c>
      <c r="E3031" s="2" t="s">
        <v>7824</v>
      </c>
      <c r="F3031" s="2" t="s">
        <v>8315</v>
      </c>
      <c r="G3031" s="2" t="s">
        <v>19</v>
      </c>
      <c r="I3031" s="2">
        <v>22.0</v>
      </c>
      <c r="K3031" s="2" t="s">
        <v>8290</v>
      </c>
      <c r="L3031" s="2"/>
      <c r="M3031" s="2" t="s">
        <v>8316</v>
      </c>
      <c r="N3031" s="2" t="s">
        <v>8316</v>
      </c>
      <c r="O3031" s="2" t="s">
        <v>23</v>
      </c>
      <c r="P3031" s="2"/>
      <c r="Q3031" s="2" t="str">
        <f t="shared" si="20"/>
        <v>Bill Title: A bill for an act relating to pipelines and underground storage and making penalties applicable. - Bill Description: A bill for an act relating to pipelines and underground storage and making penalties applicable.</v>
      </c>
      <c r="S3031" s="2" t="s">
        <v>368</v>
      </c>
    </row>
    <row r="3032" ht="15.75" customHeight="1">
      <c r="A3032" s="2" t="s">
        <v>8288</v>
      </c>
      <c r="B3032" s="2" t="s">
        <v>8098</v>
      </c>
      <c r="C3032" s="2" t="s">
        <v>7823</v>
      </c>
      <c r="D3032" s="2" t="s">
        <v>7823</v>
      </c>
      <c r="E3032" s="2" t="s">
        <v>7824</v>
      </c>
      <c r="F3032" s="2" t="s">
        <v>8317</v>
      </c>
      <c r="G3032" s="2" t="s">
        <v>19</v>
      </c>
      <c r="I3032" s="2">
        <v>21.0</v>
      </c>
      <c r="K3032" s="2" t="s">
        <v>8290</v>
      </c>
      <c r="L3032" s="2"/>
      <c r="M3032" s="2" t="s">
        <v>8291</v>
      </c>
      <c r="N3032" s="2" t="s">
        <v>8291</v>
      </c>
      <c r="O3032" s="2" t="s">
        <v>35</v>
      </c>
      <c r="P3032" s="2"/>
      <c r="Q3032" s="2" t="str">
        <f t="shared" si="20"/>
        <v>Bill Title: A bill for an act relating to alternate and renewable energy production by establishing an alternate and renewable energy incentive program applicable to alternate energy production facilities under specified circumstances. - Bill Description: A bill for an act relating to alternate and renewable energy production by establishing an alternate and renewable energy incentive program applicable to alternate energy production facilities under specified circumstances.</v>
      </c>
    </row>
    <row r="3033" ht="15.75" customHeight="1">
      <c r="A3033" s="2" t="s">
        <v>8288</v>
      </c>
      <c r="B3033" s="2" t="s">
        <v>8098</v>
      </c>
      <c r="C3033" s="2" t="s">
        <v>7823</v>
      </c>
      <c r="D3033" s="2" t="s">
        <v>7823</v>
      </c>
      <c r="E3033" s="2" t="s">
        <v>7824</v>
      </c>
      <c r="F3033" s="2" t="s">
        <v>8318</v>
      </c>
      <c r="G3033" s="2" t="s">
        <v>19</v>
      </c>
      <c r="I3033" s="2">
        <v>20.0</v>
      </c>
      <c r="K3033" s="2" t="s">
        <v>8290</v>
      </c>
      <c r="L3033" s="2"/>
      <c r="M3033" s="2" t="s">
        <v>8319</v>
      </c>
      <c r="N3033" s="2" t="s">
        <v>8319</v>
      </c>
      <c r="O3033" s="2" t="s">
        <v>128</v>
      </c>
      <c r="P3033" s="2"/>
      <c r="Q3033" s="2" t="str">
        <f t="shared" si="20"/>
        <v>Bill Title: A bill for an act establishing an incentive program applicable to specified wind energy production facilities. (Formerly SSB 1234.) - Bill Description: A bill for an act establishing an incentive program applicable to specified wind energy production facilities. (Formerly SSB 1234.)</v>
      </c>
      <c r="S3033" s="2" t="s">
        <v>44</v>
      </c>
    </row>
    <row r="3034" ht="15.75" customHeight="1">
      <c r="A3034" s="2" t="s">
        <v>8288</v>
      </c>
      <c r="B3034" s="2" t="s">
        <v>8098</v>
      </c>
      <c r="C3034" s="2" t="s">
        <v>7823</v>
      </c>
      <c r="D3034" s="2" t="s">
        <v>7823</v>
      </c>
      <c r="E3034" s="2" t="s">
        <v>7824</v>
      </c>
      <c r="F3034" s="2" t="s">
        <v>8320</v>
      </c>
      <c r="G3034" s="2" t="s">
        <v>19</v>
      </c>
      <c r="I3034" s="2">
        <v>20.0</v>
      </c>
      <c r="K3034" s="2" t="s">
        <v>8290</v>
      </c>
      <c r="L3034" s="2"/>
      <c r="M3034" s="2" t="s">
        <v>8321</v>
      </c>
      <c r="N3034" s="2" t="s">
        <v>8321</v>
      </c>
      <c r="O3034" s="2" t="s">
        <v>100</v>
      </c>
      <c r="P3034" s="2"/>
      <c r="Q3034" s="2" t="str">
        <f t="shared" si="20"/>
        <v>Bill Title: A bill for an act relating to renewable energy production by establishing a solar electric generation standard applicable to electric public utilities. - Bill Description: A bill for an act relating to renewable energy production by establishing a solar electric generation standard applicable to electric public utilities.</v>
      </c>
    </row>
    <row r="3035" ht="15.75" customHeight="1">
      <c r="A3035" s="2" t="s">
        <v>8288</v>
      </c>
      <c r="B3035" s="2" t="s">
        <v>8098</v>
      </c>
      <c r="C3035" s="2" t="s">
        <v>7823</v>
      </c>
      <c r="D3035" s="2" t="s">
        <v>7823</v>
      </c>
      <c r="E3035" s="2" t="s">
        <v>7824</v>
      </c>
      <c r="F3035" s="2" t="s">
        <v>8322</v>
      </c>
      <c r="G3035" s="2" t="s">
        <v>19</v>
      </c>
      <c r="I3035" s="2">
        <v>20.0</v>
      </c>
      <c r="K3035" s="2" t="s">
        <v>8290</v>
      </c>
      <c r="L3035" s="2"/>
      <c r="M3035" s="2" t="s">
        <v>8323</v>
      </c>
      <c r="N3035" s="2" t="s">
        <v>8323</v>
      </c>
      <c r="O3035" s="2" t="s">
        <v>8324</v>
      </c>
      <c r="P3035" s="2"/>
      <c r="Q3035" s="2" t="str">
        <f t="shared" si="20"/>
        <v>Bill Title: A bill for an act providing for the development of a state renewable energy economic development plan. - Bill Description: A bill for an act providing for the development of a state renewable energy economic development plan.</v>
      </c>
    </row>
    <row r="3036" ht="15.75" customHeight="1">
      <c r="A3036" s="2" t="s">
        <v>8288</v>
      </c>
      <c r="B3036" s="2" t="s">
        <v>8098</v>
      </c>
      <c r="C3036" s="2" t="s">
        <v>7823</v>
      </c>
      <c r="D3036" s="2" t="s">
        <v>7823</v>
      </c>
      <c r="E3036" s="2" t="s">
        <v>7824</v>
      </c>
      <c r="F3036" s="2" t="s">
        <v>8325</v>
      </c>
      <c r="G3036" s="2" t="s">
        <v>19</v>
      </c>
      <c r="I3036" s="2">
        <v>19.0</v>
      </c>
      <c r="K3036" s="2" t="s">
        <v>8290</v>
      </c>
      <c r="L3036" s="2"/>
      <c r="M3036" s="2" t="s">
        <v>8326</v>
      </c>
      <c r="N3036" s="2" t="s">
        <v>8326</v>
      </c>
      <c r="O3036" s="2" t="s">
        <v>35</v>
      </c>
      <c r="P3036" s="2"/>
      <c r="Q3036" s="2" t="str">
        <f t="shared" si="20"/>
        <v>Bill Title: A bill for an act relating to alternate energy by allowing the establishment of alternate energy aggregation projects. - Bill Description: A bill for an act relating to alternate energy by allowing the establishment of alternate energy aggregation projects.</v>
      </c>
      <c r="S3036" s="2" t="s">
        <v>145</v>
      </c>
    </row>
    <row r="3037" ht="15.75" customHeight="1">
      <c r="A3037" s="2" t="s">
        <v>8288</v>
      </c>
      <c r="B3037" s="2" t="s">
        <v>8098</v>
      </c>
      <c r="C3037" s="2" t="s">
        <v>7823</v>
      </c>
      <c r="D3037" s="2" t="s">
        <v>7823</v>
      </c>
      <c r="E3037" s="2" t="s">
        <v>7824</v>
      </c>
      <c r="F3037" s="2" t="s">
        <v>8327</v>
      </c>
      <c r="G3037" s="2" t="s">
        <v>19</v>
      </c>
      <c r="I3037" s="2">
        <v>18.0</v>
      </c>
      <c r="K3037" s="2" t="s">
        <v>8290</v>
      </c>
      <c r="L3037" s="2"/>
      <c r="M3037" s="2" t="s">
        <v>8328</v>
      </c>
      <c r="N3037" s="2" t="s">
        <v>8328</v>
      </c>
      <c r="O3037" s="2" t="s">
        <v>1259</v>
      </c>
      <c r="P3037" s="2"/>
      <c r="Q3037" s="2" t="str">
        <f t="shared" si="20"/>
        <v>Bill Title: A study bill for an act establishing an incentive program applicable to specified wind energy production facilities. - Bill Description: A study bill for an act establishing an incentive program applicable to specified wind energy production facilities.</v>
      </c>
    </row>
    <row r="3038" ht="15.75" customHeight="1">
      <c r="A3038" s="2" t="s">
        <v>8288</v>
      </c>
      <c r="B3038" s="2" t="s">
        <v>8098</v>
      </c>
      <c r="C3038" s="2" t="s">
        <v>7823</v>
      </c>
      <c r="D3038" s="2" t="s">
        <v>7823</v>
      </c>
      <c r="E3038" s="2" t="s">
        <v>7824</v>
      </c>
      <c r="F3038" s="2" t="s">
        <v>8329</v>
      </c>
      <c r="G3038" s="2" t="s">
        <v>19</v>
      </c>
      <c r="I3038" s="2">
        <v>18.0</v>
      </c>
      <c r="K3038" s="2" t="s">
        <v>8290</v>
      </c>
      <c r="L3038" s="2"/>
      <c r="M3038" s="2" t="s">
        <v>8330</v>
      </c>
      <c r="N3038" s="2" t="s">
        <v>8330</v>
      </c>
      <c r="O3038" s="2" t="s">
        <v>23</v>
      </c>
      <c r="P3038" s="2"/>
      <c r="Q3038" s="2" t="str">
        <f t="shared" si="20"/>
        <v>Bill Title: A bill for an act excluding from the utility replacement tax the consumption of natural gas by certain persons and including effective date and retroactive applicability provisions. - Bill Description: A bill for an act excluding from the utility replacement tax the consumption of natural gas by certain persons and including effective date and retroactive applicability provisions.</v>
      </c>
      <c r="S3038" s="2" t="s">
        <v>65</v>
      </c>
    </row>
    <row r="3039" ht="15.75" customHeight="1">
      <c r="A3039" s="2" t="s">
        <v>8288</v>
      </c>
      <c r="B3039" s="2" t="s">
        <v>8098</v>
      </c>
      <c r="C3039" s="2" t="s">
        <v>7823</v>
      </c>
      <c r="D3039" s="2" t="s">
        <v>7823</v>
      </c>
      <c r="E3039" s="2" t="s">
        <v>7824</v>
      </c>
      <c r="F3039" s="2" t="s">
        <v>8331</v>
      </c>
      <c r="G3039" s="2" t="s">
        <v>19</v>
      </c>
      <c r="I3039" s="2">
        <v>18.0</v>
      </c>
      <c r="K3039" s="2" t="s">
        <v>8290</v>
      </c>
      <c r="L3039" s="2"/>
      <c r="M3039" s="2" t="s">
        <v>8306</v>
      </c>
      <c r="N3039" s="2" t="s">
        <v>8306</v>
      </c>
      <c r="O3039" s="2" t="s">
        <v>100</v>
      </c>
      <c r="P3039" s="2"/>
      <c r="Q3039" s="2" t="str">
        <f t="shared" si="20"/>
        <v>Bill Title: A bill for an act relating to installation, operation, and use of solar energy systems. - Bill Description: A bill for an act relating to installation, operation, and use of solar energy systems.</v>
      </c>
      <c r="S3039" s="2" t="s">
        <v>44</v>
      </c>
    </row>
    <row r="3040" ht="15.75" customHeight="1">
      <c r="A3040" s="2" t="s">
        <v>8288</v>
      </c>
      <c r="B3040" s="2" t="s">
        <v>8098</v>
      </c>
      <c r="C3040" s="2" t="s">
        <v>7823</v>
      </c>
      <c r="D3040" s="2" t="s">
        <v>7823</v>
      </c>
      <c r="E3040" s="2" t="s">
        <v>7824</v>
      </c>
      <c r="F3040" s="2" t="s">
        <v>8332</v>
      </c>
      <c r="G3040" s="2" t="s">
        <v>19</v>
      </c>
      <c r="I3040" s="2">
        <v>17.0</v>
      </c>
      <c r="K3040" s="2" t="s">
        <v>8290</v>
      </c>
      <c r="L3040" s="2"/>
      <c r="M3040" s="2" t="s">
        <v>8333</v>
      </c>
      <c r="N3040" s="2" t="s">
        <v>8333</v>
      </c>
      <c r="O3040" s="2" t="s">
        <v>1248</v>
      </c>
      <c r="P3040" s="2"/>
      <c r="Q3040" s="2" t="str">
        <f t="shared" si="20"/>
        <v>Bill Title: A study bill for authorizing specified electric utility customers to engage in agricultural aggregate net metering. - Bill Description: A study bill for authorizing specified electric utility customers to engage in agricultural aggregate net metering.</v>
      </c>
    </row>
    <row r="3041" ht="15.75" customHeight="1">
      <c r="A3041" s="2" t="s">
        <v>8288</v>
      </c>
      <c r="B3041" s="2" t="s">
        <v>8098</v>
      </c>
      <c r="C3041" s="2" t="s">
        <v>7823</v>
      </c>
      <c r="D3041" s="2" t="s">
        <v>7823</v>
      </c>
      <c r="E3041" s="2" t="s">
        <v>7824</v>
      </c>
      <c r="F3041" s="2" t="s">
        <v>8334</v>
      </c>
      <c r="G3041" s="2" t="s">
        <v>19</v>
      </c>
      <c r="I3041" s="2">
        <v>17.0</v>
      </c>
      <c r="K3041" s="2" t="s">
        <v>8290</v>
      </c>
      <c r="L3041" s="2"/>
      <c r="M3041" s="2" t="s">
        <v>8335</v>
      </c>
      <c r="N3041" s="2" t="s">
        <v>8335</v>
      </c>
      <c r="O3041" s="2" t="s">
        <v>1429</v>
      </c>
      <c r="P3041" s="2"/>
      <c r="Q3041" s="2" t="str">
        <f t="shared" si="20"/>
        <v>Bill Title: A bill for an act relating to property tax exemption eligibility for methane gas conversion property and including an effective date and applicability date provision. (See SF 479.) - Bill Description: A bill for an act relating to property tax exemption eligibility for methane gas conversion property and including an effective date and applicability date provision. (See SF 479.)</v>
      </c>
    </row>
    <row r="3042" ht="15.75" customHeight="1">
      <c r="A3042" s="2" t="s">
        <v>8288</v>
      </c>
      <c r="B3042" s="2" t="s">
        <v>8098</v>
      </c>
      <c r="C3042" s="2" t="s">
        <v>7823</v>
      </c>
      <c r="D3042" s="2" t="s">
        <v>7823</v>
      </c>
      <c r="E3042" s="2" t="s">
        <v>7824</v>
      </c>
      <c r="F3042" s="2" t="s">
        <v>8336</v>
      </c>
      <c r="G3042" s="2" t="s">
        <v>19</v>
      </c>
      <c r="I3042" s="2">
        <v>16.0</v>
      </c>
      <c r="K3042" s="2" t="s">
        <v>8290</v>
      </c>
      <c r="L3042" s="2"/>
      <c r="M3042" s="2" t="s">
        <v>8337</v>
      </c>
      <c r="N3042" s="2" t="s">
        <v>8337</v>
      </c>
      <c r="O3042" s="2" t="s">
        <v>128</v>
      </c>
      <c r="P3042" s="2"/>
      <c r="Q3042" s="2" t="str">
        <f t="shared" si="20"/>
        <v>Bill Title: A bill for an act providing for the regulation of wind energy conversion facility installations by counties. - Bill Description: A bill for an act providing for the regulation of wind energy conversion facility installations by counties.</v>
      </c>
      <c r="S3042" s="2" t="s">
        <v>31</v>
      </c>
    </row>
    <row r="3043" ht="15.75" customHeight="1">
      <c r="A3043" s="2" t="s">
        <v>8288</v>
      </c>
      <c r="B3043" s="2" t="s">
        <v>8098</v>
      </c>
      <c r="C3043" s="2" t="s">
        <v>7823</v>
      </c>
      <c r="D3043" s="2" t="s">
        <v>7823</v>
      </c>
      <c r="E3043" s="2" t="s">
        <v>7824</v>
      </c>
      <c r="F3043" s="2" t="s">
        <v>8338</v>
      </c>
      <c r="G3043" s="2" t="s">
        <v>19</v>
      </c>
      <c r="I3043" s="2">
        <v>15.0</v>
      </c>
      <c r="K3043" s="2" t="s">
        <v>8290</v>
      </c>
      <c r="L3043" s="2"/>
      <c r="M3043" s="2" t="s">
        <v>8339</v>
      </c>
      <c r="N3043" s="2" t="s">
        <v>8339</v>
      </c>
      <c r="O3043" s="2" t="s">
        <v>39</v>
      </c>
      <c r="P3043" s="2"/>
      <c r="Q3043" s="2" t="str">
        <f t="shared" si="20"/>
        <v>Bill Title: A bill for an act restricting the issuance of a certificate of public convenience, use, and necessity for nuclear generating facility applicants until specified requirements are met. - Bill Description: A bill for an act restricting the issuance of a certificate of public convenience, use, and necessity for nuclear generating facility applicants until specified requirements are met.</v>
      </c>
      <c r="S3043" s="2" t="s">
        <v>31</v>
      </c>
    </row>
    <row r="3044" ht="15.75" customHeight="1">
      <c r="A3044" s="2" t="s">
        <v>8288</v>
      </c>
      <c r="B3044" s="2" t="s">
        <v>8098</v>
      </c>
      <c r="C3044" s="2" t="s">
        <v>7823</v>
      </c>
      <c r="D3044" s="2" t="s">
        <v>7823</v>
      </c>
      <c r="E3044" s="2" t="s">
        <v>7824</v>
      </c>
      <c r="F3044" s="2" t="s">
        <v>8340</v>
      </c>
      <c r="G3044" s="2" t="s">
        <v>19</v>
      </c>
      <c r="I3044" s="2">
        <v>14.0</v>
      </c>
      <c r="K3044" s="2" t="s">
        <v>8290</v>
      </c>
      <c r="L3044" s="2"/>
      <c r="M3044" s="2" t="s">
        <v>8341</v>
      </c>
      <c r="N3044" s="2" t="s">
        <v>8341</v>
      </c>
      <c r="O3044" s="2" t="s">
        <v>128</v>
      </c>
      <c r="P3044" s="2"/>
      <c r="Q3044" s="2" t="str">
        <f t="shared" si="20"/>
        <v>Bill Title: A bill for an act establishing an incentive program applicable to specified wind energy production facilities. - Bill Description: A bill for an act establishing an incentive program applicable to specified wind energy production facilities.</v>
      </c>
    </row>
    <row r="3045" ht="15.75" customHeight="1">
      <c r="A3045" s="2" t="s">
        <v>8288</v>
      </c>
      <c r="B3045" s="2" t="s">
        <v>8098</v>
      </c>
      <c r="C3045" s="2" t="s">
        <v>7823</v>
      </c>
      <c r="D3045" s="2" t="s">
        <v>7823</v>
      </c>
      <c r="E3045" s="2" t="s">
        <v>7824</v>
      </c>
      <c r="F3045" s="2" t="s">
        <v>8342</v>
      </c>
      <c r="G3045" s="2" t="s">
        <v>19</v>
      </c>
      <c r="I3045" s="2">
        <v>12.0</v>
      </c>
      <c r="K3045" s="2" t="s">
        <v>8290</v>
      </c>
      <c r="L3045" s="2"/>
      <c r="M3045" s="2" t="s">
        <v>8343</v>
      </c>
      <c r="N3045" s="2" t="s">
        <v>8343</v>
      </c>
      <c r="O3045" s="2" t="s">
        <v>23</v>
      </c>
      <c r="P3045" s="2"/>
      <c r="Q3045" s="2" t="str">
        <f t="shared" si="20"/>
        <v>Bill Title: A bill for an act including natural gas facilities and electric generating facilities within the definition of a county enterprise. - Bill Description: A bill for an act including natural gas facilities and electric generating facilities within the definition of a county enterprise.</v>
      </c>
    </row>
    <row r="3046" ht="15.75" customHeight="1">
      <c r="A3046" s="2" t="s">
        <v>8288</v>
      </c>
      <c r="B3046" s="2" t="s">
        <v>8098</v>
      </c>
      <c r="C3046" s="2" t="s">
        <v>7823</v>
      </c>
      <c r="D3046" s="2" t="s">
        <v>7823</v>
      </c>
      <c r="E3046" s="2" t="s">
        <v>7824</v>
      </c>
      <c r="F3046" s="2" t="s">
        <v>8344</v>
      </c>
      <c r="G3046" s="2" t="s">
        <v>19</v>
      </c>
      <c r="I3046" s="2">
        <v>11.0</v>
      </c>
      <c r="K3046" s="2" t="s">
        <v>8290</v>
      </c>
      <c r="L3046" s="2"/>
      <c r="M3046" s="2" t="s">
        <v>8345</v>
      </c>
      <c r="N3046" s="2" t="s">
        <v>8345</v>
      </c>
      <c r="O3046" s="2" t="s">
        <v>332</v>
      </c>
      <c r="P3046" s="2"/>
      <c r="Q3046" s="2" t="str">
        <f t="shared" si="20"/>
        <v>Bill Title: A bill for an act establishing farm-owned distributed generation facility purchase requirements applicable to specified utilities, making penalties applicable, and including effective date provisions. - Bill Description: A bill for an act establishing farm-owned distributed generation facility purchase requirements applicable to specified utilities, making penalties applicable, and including effective date provisions.</v>
      </c>
      <c r="S3046" s="2" t="s">
        <v>44</v>
      </c>
    </row>
    <row r="3047" ht="15.75" customHeight="1">
      <c r="A3047" s="2" t="s">
        <v>8288</v>
      </c>
      <c r="B3047" s="2" t="s">
        <v>8098</v>
      </c>
      <c r="C3047" s="2" t="s">
        <v>7823</v>
      </c>
      <c r="D3047" s="2" t="s">
        <v>7823</v>
      </c>
      <c r="E3047" s="2" t="s">
        <v>7824</v>
      </c>
      <c r="F3047" s="2" t="s">
        <v>8346</v>
      </c>
      <c r="G3047" s="2" t="s">
        <v>19</v>
      </c>
      <c r="I3047" s="2">
        <v>10.0</v>
      </c>
      <c r="K3047" s="2" t="s">
        <v>8290</v>
      </c>
      <c r="L3047" s="2"/>
      <c r="M3047" s="2" t="s">
        <v>8347</v>
      </c>
      <c r="N3047" s="2" t="s">
        <v>8347</v>
      </c>
      <c r="O3047" s="2" t="s">
        <v>100</v>
      </c>
      <c r="P3047" s="2"/>
      <c r="Q3047" s="2" t="str">
        <f t="shared" si="20"/>
        <v>Bill Title: A bill for an act exempting persons furnishing electricity from solar energy conversion facilities to designated entities under specified circumstances from public utility regulation. - Bill Description: A bill for an act exempting persons furnishing electricity from solar energy conversion facilities to designated entities under specified circumstances from public utility regulation.</v>
      </c>
    </row>
    <row r="3048" ht="15.75" customHeight="1">
      <c r="A3048" s="2" t="s">
        <v>8288</v>
      </c>
      <c r="B3048" s="2" t="s">
        <v>8098</v>
      </c>
      <c r="C3048" s="2" t="s">
        <v>7823</v>
      </c>
      <c r="D3048" s="2" t="s">
        <v>7823</v>
      </c>
      <c r="E3048" s="2" t="s">
        <v>7824</v>
      </c>
      <c r="F3048" s="2" t="s">
        <v>8348</v>
      </c>
      <c r="G3048" s="2" t="s">
        <v>19</v>
      </c>
      <c r="I3048" s="2">
        <v>9.0</v>
      </c>
      <c r="K3048" s="2" t="s">
        <v>8290</v>
      </c>
      <c r="L3048" s="2"/>
      <c r="M3048" s="2" t="s">
        <v>8349</v>
      </c>
      <c r="N3048" s="2" t="s">
        <v>8349</v>
      </c>
      <c r="O3048" s="2" t="s">
        <v>100</v>
      </c>
      <c r="P3048" s="2"/>
      <c r="Q3048" s="2" t="str">
        <f t="shared" si="20"/>
        <v>Bill Title: A bill for an act establishing solar energy ownership or purchasing goals applicable to electric utilities. - Bill Description: A bill for an act establishing solar energy ownership or purchasing goals applicable to electric utilities.</v>
      </c>
      <c r="S3048" s="2" t="s">
        <v>44</v>
      </c>
    </row>
    <row r="3049" ht="15.75" customHeight="1">
      <c r="A3049" s="2" t="s">
        <v>8288</v>
      </c>
      <c r="B3049" s="2" t="s">
        <v>8098</v>
      </c>
      <c r="C3049" s="2" t="s">
        <v>7823</v>
      </c>
      <c r="D3049" s="2" t="s">
        <v>7823</v>
      </c>
      <c r="E3049" s="2" t="s">
        <v>7824</v>
      </c>
      <c r="F3049" s="2" t="s">
        <v>8350</v>
      </c>
      <c r="G3049" s="2" t="s">
        <v>19</v>
      </c>
      <c r="I3049" s="2">
        <v>9.0</v>
      </c>
      <c r="K3049" s="2" t="s">
        <v>8290</v>
      </c>
      <c r="L3049" s="2"/>
      <c r="M3049" s="2" t="s">
        <v>8351</v>
      </c>
      <c r="N3049" s="2" t="s">
        <v>8351</v>
      </c>
      <c r="O3049" s="2" t="s">
        <v>103</v>
      </c>
      <c r="P3049" s="2"/>
      <c r="Q3049" s="2" t="str">
        <f t="shared" si="20"/>
        <v>Bill Title: A bill for an act relating to solar energy storage capacity and ownership or purchase requirements applicable to certain electric utilities. - Bill Description: A bill for an act relating to solar energy storage capacity and ownership or purchase requirements applicable to certain electric utilities.</v>
      </c>
      <c r="S3049" s="2" t="s">
        <v>44</v>
      </c>
    </row>
    <row r="3050" ht="15.75" customHeight="1">
      <c r="A3050" s="2" t="s">
        <v>8288</v>
      </c>
      <c r="B3050" s="2" t="s">
        <v>8098</v>
      </c>
      <c r="C3050" s="2" t="s">
        <v>7823</v>
      </c>
      <c r="D3050" s="2" t="s">
        <v>7823</v>
      </c>
      <c r="E3050" s="2" t="s">
        <v>7824</v>
      </c>
      <c r="F3050" s="2" t="s">
        <v>8352</v>
      </c>
      <c r="G3050" s="2" t="s">
        <v>19</v>
      </c>
      <c r="I3050" s="2">
        <v>8.0</v>
      </c>
      <c r="K3050" s="2" t="s">
        <v>8290</v>
      </c>
      <c r="L3050" s="2"/>
      <c r="M3050" s="2" t="s">
        <v>8353</v>
      </c>
      <c r="N3050" s="2" t="s">
        <v>8353</v>
      </c>
      <c r="O3050" s="2" t="s">
        <v>35</v>
      </c>
      <c r="P3050" s="2"/>
      <c r="Q3050" s="2" t="str">
        <f t="shared" si="20"/>
        <v>Bill Title: A bill for an act requiring a specified percentage of alternate energy purchase requirements to be derived from solar energy. - Bill Description: A bill for an act requiring a specified percentage of alternate energy purchase requirements to be derived from solar energy.</v>
      </c>
      <c r="S3050" s="2" t="s">
        <v>44</v>
      </c>
    </row>
    <row r="3051" ht="15.75" customHeight="1">
      <c r="A3051" s="2" t="s">
        <v>8288</v>
      </c>
      <c r="B3051" s="2" t="s">
        <v>8098</v>
      </c>
      <c r="C3051" s="2" t="s">
        <v>7823</v>
      </c>
      <c r="D3051" s="2" t="s">
        <v>7823</v>
      </c>
      <c r="E3051" s="2" t="s">
        <v>7824</v>
      </c>
      <c r="F3051" s="2" t="s">
        <v>8354</v>
      </c>
      <c r="G3051" s="2" t="s">
        <v>19</v>
      </c>
      <c r="I3051" s="2">
        <v>7.0</v>
      </c>
      <c r="K3051" s="2" t="s">
        <v>8290</v>
      </c>
      <c r="L3051" s="2"/>
      <c r="M3051" s="2" t="s">
        <v>8349</v>
      </c>
      <c r="N3051" s="2" t="s">
        <v>8349</v>
      </c>
      <c r="O3051" s="2" t="s">
        <v>100</v>
      </c>
      <c r="P3051" s="2"/>
      <c r="Q3051" s="2" t="str">
        <f t="shared" si="20"/>
        <v>Bill Title: A bill for an act establishing solar energy ownership or purchasing goals applicable to electric utilities. - Bill Description: A bill for an act establishing solar energy ownership or purchasing goals applicable to electric utilities.</v>
      </c>
    </row>
    <row r="3052" ht="15.75" customHeight="1">
      <c r="A3052" s="2" t="s">
        <v>8288</v>
      </c>
      <c r="B3052" s="2" t="s">
        <v>8098</v>
      </c>
      <c r="C3052" s="2" t="s">
        <v>7823</v>
      </c>
      <c r="D3052" s="2" t="s">
        <v>7823</v>
      </c>
      <c r="E3052" s="2" t="s">
        <v>7824</v>
      </c>
      <c r="F3052" s="2" t="s">
        <v>8355</v>
      </c>
      <c r="G3052" s="2" t="s">
        <v>19</v>
      </c>
      <c r="I3052" s="2">
        <v>3.0</v>
      </c>
      <c r="K3052" s="2" t="s">
        <v>8290</v>
      </c>
      <c r="L3052" s="2"/>
      <c r="M3052" s="2" t="s">
        <v>8356</v>
      </c>
      <c r="N3052" s="2" t="s">
        <v>8356</v>
      </c>
      <c r="O3052" s="2" t="s">
        <v>5994</v>
      </c>
      <c r="P3052" s="2"/>
      <c r="Q3052" s="2" t="str">
        <f t="shared" si="20"/>
        <v>Bill Title: A bill for an act providing for the establishment of a net metering program applicable to rate-regulated electric utilities, and including effective date provisions. - Bill Description: A bill for an act providing for the establishment of a net metering program applicable to rate-regulated electric utilities, and including effective date provisions.</v>
      </c>
      <c r="S3052" s="2" t="s">
        <v>44</v>
      </c>
    </row>
    <row r="3053" ht="15.75" customHeight="1">
      <c r="A3053" s="2" t="s">
        <v>8357</v>
      </c>
      <c r="B3053" s="2" t="s">
        <v>8098</v>
      </c>
      <c r="C3053" s="2" t="s">
        <v>7823</v>
      </c>
      <c r="D3053" s="2" t="s">
        <v>7823</v>
      </c>
      <c r="E3053" s="2" t="s">
        <v>7824</v>
      </c>
      <c r="F3053" s="2" t="s">
        <v>8358</v>
      </c>
      <c r="G3053" s="2" t="s">
        <v>19</v>
      </c>
      <c r="I3053" s="2">
        <v>33.0</v>
      </c>
      <c r="K3053" s="2" t="s">
        <v>8359</v>
      </c>
      <c r="L3053" s="2"/>
      <c r="M3053" s="2" t="s">
        <v>8360</v>
      </c>
      <c r="N3053" s="2" t="s">
        <v>8360</v>
      </c>
      <c r="O3053" s="2" t="s">
        <v>100</v>
      </c>
      <c r="P3053" s="2"/>
      <c r="Q3053" s="2" t="str">
        <f t="shared" si="20"/>
        <v>Bill Title: A bill for an act relating to the solar energy system tax credit available against the individual and corporate income tax, the franchise tax, the moneys and credits tax, and including effective date and retroactive applicability provisions. - Bill Description: A bill for an act relating to the solar energy system tax credit available against the individual and corporate income tax, the franchise tax, the moneys and credits tax, and including effective date and retroactive applicability provisions.</v>
      </c>
      <c r="S3053" s="2" t="s">
        <v>145</v>
      </c>
    </row>
    <row r="3054" ht="15.75" customHeight="1">
      <c r="A3054" s="2" t="s">
        <v>8357</v>
      </c>
      <c r="B3054" s="2" t="s">
        <v>8098</v>
      </c>
      <c r="C3054" s="2" t="s">
        <v>7823</v>
      </c>
      <c r="D3054" s="2" t="s">
        <v>7823</v>
      </c>
      <c r="E3054" s="2" t="s">
        <v>7824</v>
      </c>
      <c r="F3054" s="2" t="s">
        <v>8361</v>
      </c>
      <c r="G3054" s="2" t="s">
        <v>19</v>
      </c>
      <c r="I3054" s="2">
        <v>30.0</v>
      </c>
      <c r="K3054" s="2" t="s">
        <v>8359</v>
      </c>
      <c r="L3054" s="2"/>
      <c r="M3054" s="2" t="s">
        <v>8362</v>
      </c>
      <c r="N3054" s="2" t="s">
        <v>8362</v>
      </c>
      <c r="O3054" s="2" t="s">
        <v>128</v>
      </c>
      <c r="P3054" s="2"/>
      <c r="Q3054" s="2" t="str">
        <f t="shared" si="20"/>
        <v>Bill Title: A bill for an act providing for the establishment of small wind innovation zones, providing for the applicability of tax credits, and including effective and retroactive applicability date provisions. (See Cmte. Bill HF 748) (See Cmte. Bill HF 810) - Bill Description: A bill for an act providing for the establishment of small wind innovation zones, providing for the applicability of tax credits, and including effective and retroactive applicability date provisions. (See Cmte. Bill HF 748) (See Cmte. Bill HF 810)</v>
      </c>
    </row>
    <row r="3055" ht="15.75" customHeight="1">
      <c r="A3055" s="2" t="s">
        <v>8357</v>
      </c>
      <c r="B3055" s="2" t="s">
        <v>8098</v>
      </c>
      <c r="C3055" s="2" t="s">
        <v>7823</v>
      </c>
      <c r="D3055" s="2" t="s">
        <v>7823</v>
      </c>
      <c r="E3055" s="2" t="s">
        <v>7824</v>
      </c>
      <c r="F3055" s="2" t="s">
        <v>8363</v>
      </c>
      <c r="G3055" s="2" t="s">
        <v>19</v>
      </c>
      <c r="I3055" s="2">
        <v>29.0</v>
      </c>
      <c r="K3055" s="2" t="s">
        <v>8359</v>
      </c>
      <c r="L3055" s="2"/>
      <c r="M3055" s="2" t="s">
        <v>8364</v>
      </c>
      <c r="N3055" s="2" t="s">
        <v>8364</v>
      </c>
      <c r="O3055" s="2" t="s">
        <v>100</v>
      </c>
      <c r="P3055" s="2"/>
      <c r="Q3055" s="2" t="str">
        <f t="shared" si="20"/>
        <v>Bill Title: A study bill for an act increasing the amount of tax credits that may be claimed annually for the solar energy system tax credits and including effective date and applicability provisions. - Bill Description: A study bill for an act increasing the amount of tax credits that may be claimed annually for the solar energy system tax credits and including effective date and applicability provisions.</v>
      </c>
    </row>
    <row r="3056" ht="15.75" customHeight="1">
      <c r="A3056" s="2" t="s">
        <v>8357</v>
      </c>
      <c r="B3056" s="2" t="s">
        <v>8098</v>
      </c>
      <c r="C3056" s="2" t="s">
        <v>7823</v>
      </c>
      <c r="D3056" s="2" t="s">
        <v>7823</v>
      </c>
      <c r="E3056" s="2" t="s">
        <v>7824</v>
      </c>
      <c r="F3056" s="2" t="s">
        <v>8365</v>
      </c>
      <c r="G3056" s="2" t="s">
        <v>19</v>
      </c>
      <c r="I3056" s="2">
        <v>28.0</v>
      </c>
      <c r="K3056" s="2" t="s">
        <v>8359</v>
      </c>
      <c r="L3056" s="2"/>
      <c r="M3056" s="2" t="s">
        <v>8366</v>
      </c>
      <c r="N3056" s="2" t="s">
        <v>8366</v>
      </c>
      <c r="O3056" s="2" t="s">
        <v>640</v>
      </c>
      <c r="P3056" s="2"/>
      <c r="Q3056" s="2" t="str">
        <f t="shared" si="20"/>
        <v>Bill Title: A study bill for an act relating to alternate energy by extending renewable energy tax credit eligibility dates, expanding membership of the Iowa energy center advisory council, and establishing specified grant and loan funds. - Bill Description: A study bill for an act relating to alternate energy by extending renewable energy tax credit eligibility dates, expanding membership of the Iowa energy center advisory council, and establishing specified grant and loan funds.</v>
      </c>
    </row>
    <row r="3057" ht="15.75" customHeight="1">
      <c r="A3057" s="2" t="s">
        <v>8357</v>
      </c>
      <c r="B3057" s="2" t="s">
        <v>8098</v>
      </c>
      <c r="C3057" s="2" t="s">
        <v>7823</v>
      </c>
      <c r="D3057" s="2" t="s">
        <v>7823</v>
      </c>
      <c r="E3057" s="2" t="s">
        <v>7824</v>
      </c>
      <c r="F3057" s="2" t="s">
        <v>8367</v>
      </c>
      <c r="G3057" s="2" t="s">
        <v>19</v>
      </c>
      <c r="I3057" s="2">
        <v>28.0</v>
      </c>
      <c r="K3057" s="2" t="s">
        <v>8359</v>
      </c>
      <c r="L3057" s="2"/>
      <c r="M3057" s="2" t="s">
        <v>8368</v>
      </c>
      <c r="N3057" s="2" t="s">
        <v>8368</v>
      </c>
      <c r="O3057" s="2" t="s">
        <v>183</v>
      </c>
      <c r="P3057" s="2"/>
      <c r="Q3057" s="2" t="str">
        <f t="shared" si="20"/>
        <v>Bill Title: A bill for an act relating to energy efficiency by creating a renewable energy transmission authority, and conferring bonding authority upon the authority. - Bill Description: A bill for an act relating to energy efficiency by creating a renewable energy transmission authority, and conferring bonding authority upon the authority.</v>
      </c>
    </row>
    <row r="3058" ht="15.75" customHeight="1">
      <c r="A3058" s="2" t="s">
        <v>8357</v>
      </c>
      <c r="B3058" s="2" t="s">
        <v>8098</v>
      </c>
      <c r="C3058" s="2" t="s">
        <v>7823</v>
      </c>
      <c r="D3058" s="2" t="s">
        <v>7823</v>
      </c>
      <c r="E3058" s="2" t="s">
        <v>7824</v>
      </c>
      <c r="F3058" s="2" t="s">
        <v>8369</v>
      </c>
      <c r="G3058" s="2" t="s">
        <v>19</v>
      </c>
      <c r="I3058" s="2">
        <v>27.0</v>
      </c>
      <c r="K3058" s="2" t="s">
        <v>8359</v>
      </c>
      <c r="L3058" s="2"/>
      <c r="M3058" s="2" t="s">
        <v>8370</v>
      </c>
      <c r="N3058" s="2" t="s">
        <v>8370</v>
      </c>
      <c r="O3058" s="2" t="s">
        <v>100</v>
      </c>
      <c r="P3058" s="2"/>
      <c r="Q3058" s="2" t="str">
        <f t="shared" si="20"/>
        <v>Bill Title: A study bill for an act increasing the cumulative value of solar energy tax credits which may be claimed annually, and including effective date and retroactive applicability provisions. - Bill Description: A study bill for an act increasing the cumulative value of solar energy tax credits which may be claimed annually, and including effective date and retroactive applicability provisions.</v>
      </c>
    </row>
    <row r="3059" ht="15.75" customHeight="1">
      <c r="A3059" s="2" t="s">
        <v>8357</v>
      </c>
      <c r="B3059" s="2" t="s">
        <v>8098</v>
      </c>
      <c r="C3059" s="2" t="s">
        <v>7823</v>
      </c>
      <c r="D3059" s="2" t="s">
        <v>7823</v>
      </c>
      <c r="E3059" s="2" t="s">
        <v>7824</v>
      </c>
      <c r="F3059" s="2" t="s">
        <v>8371</v>
      </c>
      <c r="G3059" s="2" t="s">
        <v>19</v>
      </c>
      <c r="I3059" s="2">
        <v>27.0</v>
      </c>
      <c r="K3059" s="2" t="s">
        <v>8359</v>
      </c>
      <c r="L3059" s="2"/>
      <c r="M3059" s="2" t="s">
        <v>8372</v>
      </c>
      <c r="N3059" s="2" t="s">
        <v>8372</v>
      </c>
      <c r="O3059" s="2" t="s">
        <v>143</v>
      </c>
      <c r="P3059" s="2"/>
      <c r="Q3059" s="2" t="str">
        <f t="shared" si="20"/>
        <v>Bill Title: A bill for an act directing the office of energy independence to establish a community grant program for energy efficiency projects, and allocating appropriated amounts for purposes of funding the program. (Formerly SF 172 &amp; SF 368.) Effective 7-1-09. - Bill Description: A bill for an act directing the office of energy independence to establish a community grant program for energy efficiency projects, and allocating appropriated amounts for purposes of funding the program. (Formerly SF 172 &amp; SF 368.) Effective 7-1-09.</v>
      </c>
    </row>
    <row r="3060" ht="15.75" customHeight="1">
      <c r="A3060" s="2" t="s">
        <v>8357</v>
      </c>
      <c r="B3060" s="2" t="s">
        <v>8098</v>
      </c>
      <c r="C3060" s="2" t="s">
        <v>7823</v>
      </c>
      <c r="D3060" s="2" t="s">
        <v>7823</v>
      </c>
      <c r="E3060" s="2" t="s">
        <v>7824</v>
      </c>
      <c r="F3060" s="2" t="s">
        <v>8373</v>
      </c>
      <c r="G3060" s="2" t="s">
        <v>19</v>
      </c>
      <c r="I3060" s="2">
        <v>26.0</v>
      </c>
      <c r="K3060" s="2" t="s">
        <v>8359</v>
      </c>
      <c r="L3060" s="2"/>
      <c r="M3060" s="2" t="s">
        <v>8374</v>
      </c>
      <c r="N3060" s="2" t="s">
        <v>8374</v>
      </c>
      <c r="O3060" s="2" t="s">
        <v>214</v>
      </c>
      <c r="P3060" s="2"/>
      <c r="Q3060" s="2" t="str">
        <f t="shared" si="20"/>
        <v>Bill Title: A study bill for an act authorizing cities and counties to establish energy efficiency improvement districts and district boards and providing for financing of energy efficiency improvements. - Bill Description: A study bill for an act authorizing cities and counties to establish energy efficiency improvement districts and district boards and providing for financing of energy efficiency improvements.</v>
      </c>
    </row>
    <row r="3061" ht="15.75" customHeight="1">
      <c r="A3061" s="2" t="s">
        <v>8357</v>
      </c>
      <c r="B3061" s="2" t="s">
        <v>8098</v>
      </c>
      <c r="C3061" s="2" t="s">
        <v>7823</v>
      </c>
      <c r="D3061" s="2" t="s">
        <v>7823</v>
      </c>
      <c r="E3061" s="2" t="s">
        <v>7824</v>
      </c>
      <c r="F3061" s="2" t="s">
        <v>8375</v>
      </c>
      <c r="G3061" s="2" t="s">
        <v>19</v>
      </c>
      <c r="I3061" s="2">
        <v>26.0</v>
      </c>
      <c r="K3061" s="2" t="s">
        <v>8359</v>
      </c>
      <c r="L3061" s="2"/>
      <c r="M3061" s="2" t="s">
        <v>8376</v>
      </c>
      <c r="N3061" s="2" t="s">
        <v>8376</v>
      </c>
      <c r="O3061" s="2" t="s">
        <v>35</v>
      </c>
      <c r="P3061" s="2"/>
      <c r="Q3061" s="2" t="str">
        <f t="shared" si="20"/>
        <v>Bill Title: A study bill for an act modifying provisions applicable to the renewable energy tax credit. - Bill Description: A study bill for an act modifying provisions applicable to the renewable energy tax credit.</v>
      </c>
    </row>
    <row r="3062" ht="15.75" customHeight="1">
      <c r="A3062" s="2" t="s">
        <v>8357</v>
      </c>
      <c r="B3062" s="2" t="s">
        <v>8098</v>
      </c>
      <c r="C3062" s="2" t="s">
        <v>7823</v>
      </c>
      <c r="D3062" s="2" t="s">
        <v>7823</v>
      </c>
      <c r="E3062" s="2" t="s">
        <v>7824</v>
      </c>
      <c r="F3062" s="2" t="s">
        <v>8377</v>
      </c>
      <c r="G3062" s="2" t="s">
        <v>19</v>
      </c>
      <c r="I3062" s="2">
        <v>26.0</v>
      </c>
      <c r="K3062" s="2" t="s">
        <v>8359</v>
      </c>
      <c r="L3062" s="2"/>
      <c r="M3062" s="2" t="s">
        <v>8378</v>
      </c>
      <c r="N3062" s="2" t="s">
        <v>8378</v>
      </c>
      <c r="O3062" s="2" t="s">
        <v>100</v>
      </c>
      <c r="P3062" s="2"/>
      <c r="Q3062" s="2" t="str">
        <f t="shared" si="20"/>
        <v>Bill Title: A bill for an act relating to solar energy system tax credits, and including applicability provisions. - Bill Description: A bill for an act relating to solar energy system tax credits, and including applicability provisions.</v>
      </c>
      <c r="S3062" s="2" t="s">
        <v>145</v>
      </c>
    </row>
    <row r="3063" ht="15.75" customHeight="1">
      <c r="A3063" s="2" t="s">
        <v>8357</v>
      </c>
      <c r="B3063" s="2" t="s">
        <v>8098</v>
      </c>
      <c r="C3063" s="2" t="s">
        <v>7823</v>
      </c>
      <c r="D3063" s="2" t="s">
        <v>7823</v>
      </c>
      <c r="E3063" s="2" t="s">
        <v>7824</v>
      </c>
      <c r="F3063" s="2" t="s">
        <v>8379</v>
      </c>
      <c r="G3063" s="2" t="s">
        <v>19</v>
      </c>
      <c r="I3063" s="2">
        <v>25.0</v>
      </c>
      <c r="K3063" s="2" t="s">
        <v>8359</v>
      </c>
      <c r="L3063" s="2"/>
      <c r="M3063" s="2" t="s">
        <v>8380</v>
      </c>
      <c r="N3063" s="2" t="s">
        <v>8380</v>
      </c>
      <c r="O3063" s="2" t="s">
        <v>35</v>
      </c>
      <c r="P3063" s="2"/>
      <c r="Q3063" s="2" t="str">
        <f t="shared" si="20"/>
        <v>Bill Title: A bill for an act extending placement in service requirements applicable to the renewable energy tax credit. - Bill Description: A bill for an act extending placement in service requirements applicable to the renewable energy tax credit.</v>
      </c>
      <c r="S3063" s="2" t="s">
        <v>145</v>
      </c>
    </row>
    <row r="3064" ht="15.75" customHeight="1">
      <c r="A3064" s="2" t="s">
        <v>8357</v>
      </c>
      <c r="B3064" s="2" t="s">
        <v>8098</v>
      </c>
      <c r="C3064" s="2" t="s">
        <v>7823</v>
      </c>
      <c r="D3064" s="2" t="s">
        <v>7823</v>
      </c>
      <c r="E3064" s="2" t="s">
        <v>7824</v>
      </c>
      <c r="F3064" s="2" t="s">
        <v>8381</v>
      </c>
      <c r="G3064" s="2" t="s">
        <v>19</v>
      </c>
      <c r="I3064" s="2">
        <v>25.0</v>
      </c>
      <c r="K3064" s="2" t="s">
        <v>8359</v>
      </c>
      <c r="L3064" s="2"/>
      <c r="M3064" s="2" t="s">
        <v>8228</v>
      </c>
      <c r="N3064" s="2" t="s">
        <v>8228</v>
      </c>
      <c r="O3064" s="2" t="s">
        <v>332</v>
      </c>
      <c r="P3064" s="2"/>
      <c r="Q3064" s="2" t="str">
        <f t="shared" si="20"/>
        <v>Bill Title: A bill for an act relating to solar energy purchase requirements applicable to certain electric utilities. - Bill Description: A bill for an act relating to solar energy purchase requirements applicable to certain electric utilities.</v>
      </c>
      <c r="S3064" s="2" t="s">
        <v>44</v>
      </c>
    </row>
    <row r="3065" ht="15.75" customHeight="1">
      <c r="A3065" s="2" t="s">
        <v>8357</v>
      </c>
      <c r="B3065" s="2" t="s">
        <v>8098</v>
      </c>
      <c r="C3065" s="2" t="s">
        <v>7823</v>
      </c>
      <c r="D3065" s="2" t="s">
        <v>7823</v>
      </c>
      <c r="E3065" s="2" t="s">
        <v>7824</v>
      </c>
      <c r="F3065" s="2" t="s">
        <v>8382</v>
      </c>
      <c r="G3065" s="2" t="s">
        <v>19</v>
      </c>
      <c r="I3065" s="2">
        <v>24.0</v>
      </c>
      <c r="K3065" s="2" t="s">
        <v>8359</v>
      </c>
      <c r="L3065" s="2"/>
      <c r="M3065" s="2" t="s">
        <v>8383</v>
      </c>
      <c r="N3065" s="2" t="s">
        <v>8383</v>
      </c>
      <c r="O3065" s="2" t="s">
        <v>290</v>
      </c>
      <c r="P3065" s="2"/>
      <c r="Q3065" s="2" t="str">
        <f t="shared" si="20"/>
        <v>Bill Title: A bill for an act creating a high performance certification program applicable to certain public buildings. (Formerly SSB 1091.) - Bill Description: A bill for an act creating a high performance certification program applicable to certain public buildings. (Formerly SSB 1091.)</v>
      </c>
    </row>
    <row r="3066" ht="15.75" customHeight="1">
      <c r="A3066" s="2" t="s">
        <v>8357</v>
      </c>
      <c r="B3066" s="2" t="s">
        <v>8098</v>
      </c>
      <c r="C3066" s="2" t="s">
        <v>7823</v>
      </c>
      <c r="D3066" s="2" t="s">
        <v>7823</v>
      </c>
      <c r="E3066" s="2" t="s">
        <v>7824</v>
      </c>
      <c r="F3066" s="2" t="s">
        <v>8384</v>
      </c>
      <c r="G3066" s="2" t="s">
        <v>19</v>
      </c>
      <c r="I3066" s="2">
        <v>24.0</v>
      </c>
      <c r="K3066" s="2" t="s">
        <v>8359</v>
      </c>
      <c r="L3066" s="2"/>
      <c r="M3066" s="2" t="s">
        <v>8385</v>
      </c>
      <c r="N3066" s="2" t="s">
        <v>8385</v>
      </c>
      <c r="O3066" s="2" t="s">
        <v>143</v>
      </c>
      <c r="P3066" s="2"/>
      <c r="Q3066" s="2" t="str">
        <f t="shared" si="20"/>
        <v>Bill Title: A bill for an act creating a nonprofit organization energy efficiency grant program and making an appropriation. (See SF 2182.) - Bill Description: A bill for an act creating a nonprofit organization energy efficiency grant program and making an appropriation. (See SF 2182.)</v>
      </c>
      <c r="S3066" s="2" t="s">
        <v>287</v>
      </c>
    </row>
    <row r="3067" ht="15.75" customHeight="1">
      <c r="A3067" s="2" t="s">
        <v>8357</v>
      </c>
      <c r="B3067" s="2" t="s">
        <v>8098</v>
      </c>
      <c r="C3067" s="2" t="s">
        <v>7823</v>
      </c>
      <c r="D3067" s="2" t="s">
        <v>7823</v>
      </c>
      <c r="E3067" s="2" t="s">
        <v>7824</v>
      </c>
      <c r="F3067" s="2" t="s">
        <v>8386</v>
      </c>
      <c r="G3067" s="2" t="s">
        <v>19</v>
      </c>
      <c r="I3067" s="2">
        <v>24.0</v>
      </c>
      <c r="K3067" s="2" t="s">
        <v>8359</v>
      </c>
      <c r="L3067" s="2"/>
      <c r="M3067" s="2" t="s">
        <v>8387</v>
      </c>
      <c r="N3067" s="2" t="s">
        <v>8387</v>
      </c>
      <c r="O3067" s="2" t="s">
        <v>3575</v>
      </c>
      <c r="P3067" s="2"/>
      <c r="Q3067" s="2" t="str">
        <f t="shared" si="20"/>
        <v>Bill Title: A bill for an act establishing a solar energy rebate program and fund, and making an appropriation. - Bill Description: A bill for an act establishing a solar energy rebate program and fund, and making an appropriation.</v>
      </c>
    </row>
    <row r="3068" ht="15.75" customHeight="1">
      <c r="A3068" s="2" t="s">
        <v>8357</v>
      </c>
      <c r="B3068" s="2" t="s">
        <v>8098</v>
      </c>
      <c r="C3068" s="2" t="s">
        <v>7823</v>
      </c>
      <c r="D3068" s="2" t="s">
        <v>7823</v>
      </c>
      <c r="E3068" s="2" t="s">
        <v>7824</v>
      </c>
      <c r="F3068" s="2" t="s">
        <v>8388</v>
      </c>
      <c r="G3068" s="2" t="s">
        <v>19</v>
      </c>
      <c r="I3068" s="2">
        <v>24.0</v>
      </c>
      <c r="K3068" s="2" t="s">
        <v>8359</v>
      </c>
      <c r="L3068" s="2"/>
      <c r="M3068" s="2" t="s">
        <v>8389</v>
      </c>
      <c r="N3068" s="2" t="s">
        <v>8389</v>
      </c>
      <c r="O3068" s="2" t="s">
        <v>92</v>
      </c>
      <c r="P3068" s="2"/>
      <c r="Q3068" s="2" t="str">
        <f t="shared" si="20"/>
        <v>Bill Title: A bill for an act relating to motor vehicle emission standards. (Formerly HF 422) - Bill Description: A bill for an act relating to motor vehicle emission standards. (Formerly HF 422)</v>
      </c>
    </row>
    <row r="3069" ht="15.75" customHeight="1">
      <c r="A3069" s="2" t="s">
        <v>8357</v>
      </c>
      <c r="B3069" s="2" t="s">
        <v>8098</v>
      </c>
      <c r="C3069" s="2" t="s">
        <v>7823</v>
      </c>
      <c r="D3069" s="2" t="s">
        <v>7823</v>
      </c>
      <c r="E3069" s="2" t="s">
        <v>7824</v>
      </c>
      <c r="F3069" s="2" t="s">
        <v>8390</v>
      </c>
      <c r="G3069" s="2" t="s">
        <v>19</v>
      </c>
      <c r="I3069" s="2">
        <v>24.0</v>
      </c>
      <c r="K3069" s="2" t="s">
        <v>8359</v>
      </c>
      <c r="L3069" s="2"/>
      <c r="M3069" s="2" t="s">
        <v>8391</v>
      </c>
      <c r="N3069" s="2" t="s">
        <v>8391</v>
      </c>
      <c r="O3069" s="2" t="s">
        <v>512</v>
      </c>
      <c r="P3069" s="2"/>
      <c r="Q3069" s="2" t="str">
        <f t="shared" si="20"/>
        <v>Bill Title: A bill for an act directing the regents institutions to review and prepare a report regarding the state's vulnerability to climatic change. (Formerly HSB 218) (See Cmte. Bill HF 827) - Bill Description: A bill for an act directing the regents institutions to review and prepare a report regarding the state's vulnerability to climatic change. (Formerly HSB 218) (See Cmte. Bill HF 827)</v>
      </c>
    </row>
    <row r="3070" ht="15.75" customHeight="1">
      <c r="A3070" s="2" t="s">
        <v>8357</v>
      </c>
      <c r="B3070" s="2" t="s">
        <v>8098</v>
      </c>
      <c r="C3070" s="2" t="s">
        <v>7823</v>
      </c>
      <c r="D3070" s="2" t="s">
        <v>7823</v>
      </c>
      <c r="E3070" s="2" t="s">
        <v>7824</v>
      </c>
      <c r="F3070" s="2" t="s">
        <v>8392</v>
      </c>
      <c r="G3070" s="2" t="s">
        <v>19</v>
      </c>
      <c r="I3070" s="2">
        <v>23.0</v>
      </c>
      <c r="K3070" s="2" t="s">
        <v>8359</v>
      </c>
      <c r="L3070" s="2"/>
      <c r="M3070" s="2" t="s">
        <v>8393</v>
      </c>
      <c r="N3070" s="2" t="s">
        <v>8393</v>
      </c>
      <c r="O3070" s="2" t="s">
        <v>128</v>
      </c>
      <c r="P3070" s="2"/>
      <c r="Q3070" s="2" t="str">
        <f t="shared" si="20"/>
        <v>Bill Title: A study bill for an act relating to qualification for and receipt of the wind energy and renewable energy tax credits. - Bill Description: A study bill for an act relating to qualification for and receipt of the wind energy and renewable energy tax credits.</v>
      </c>
    </row>
    <row r="3071" ht="15.75" customHeight="1">
      <c r="A3071" s="2" t="s">
        <v>8357</v>
      </c>
      <c r="B3071" s="2" t="s">
        <v>8098</v>
      </c>
      <c r="C3071" s="2" t="s">
        <v>7823</v>
      </c>
      <c r="D3071" s="2" t="s">
        <v>7823</v>
      </c>
      <c r="E3071" s="2" t="s">
        <v>7824</v>
      </c>
      <c r="F3071" s="2" t="s">
        <v>8394</v>
      </c>
      <c r="G3071" s="2" t="s">
        <v>19</v>
      </c>
      <c r="I3071" s="2">
        <v>22.0</v>
      </c>
      <c r="K3071" s="2" t="s">
        <v>8359</v>
      </c>
      <c r="L3071" s="2"/>
      <c r="M3071" s="2" t="s">
        <v>8395</v>
      </c>
      <c r="N3071" s="2" t="s">
        <v>8395</v>
      </c>
      <c r="O3071" s="2" t="s">
        <v>1259</v>
      </c>
      <c r="P3071" s="2"/>
      <c r="Q3071" s="2" t="str">
        <f t="shared" si="20"/>
        <v>Bill Title: A bill for an act relating to alternate energy by extending renewable energy tax credit eligibility dates, expanding membership of the Iowa energy center advisory council, and establishing specified grant and loan funds. (Formerly SSB 1211.) - Bill Description: A bill for an act relating to alternate energy by extending renewable energy tax credit eligibility dates, expanding membership of the Iowa energy center advisory council, and establishing specified grant and loan funds. (Formerly SSB 1211.)</v>
      </c>
      <c r="S3071" s="2" t="s">
        <v>145</v>
      </c>
    </row>
    <row r="3072" ht="15.75" customHeight="1">
      <c r="A3072" s="2" t="s">
        <v>8357</v>
      </c>
      <c r="B3072" s="2" t="s">
        <v>8098</v>
      </c>
      <c r="C3072" s="2" t="s">
        <v>7823</v>
      </c>
      <c r="D3072" s="2" t="s">
        <v>7823</v>
      </c>
      <c r="E3072" s="2" t="s">
        <v>7824</v>
      </c>
      <c r="F3072" s="2" t="s">
        <v>8396</v>
      </c>
      <c r="G3072" s="2" t="s">
        <v>19</v>
      </c>
      <c r="I3072" s="2">
        <v>21.0</v>
      </c>
      <c r="K3072" s="2" t="s">
        <v>8359</v>
      </c>
      <c r="L3072" s="2"/>
      <c r="M3072" s="2" t="s">
        <v>8397</v>
      </c>
      <c r="N3072" s="2" t="s">
        <v>8397</v>
      </c>
      <c r="O3072" s="2" t="s">
        <v>100</v>
      </c>
      <c r="P3072" s="2"/>
      <c r="Q3072" s="2" t="str">
        <f t="shared" si="20"/>
        <v>Bill Title: A bill for an act increasing the amount of solar energy system tax credits that may be claimed annually and including effective date and retroactive applicability provisions. - Bill Description: A bill for an act increasing the amount of solar energy system tax credits that may be claimed annually and including effective date and retroactive applicability provisions.</v>
      </c>
      <c r="S3072" s="2" t="s">
        <v>145</v>
      </c>
    </row>
    <row r="3073" ht="15.75" customHeight="1">
      <c r="A3073" s="2" t="s">
        <v>8357</v>
      </c>
      <c r="B3073" s="2" t="s">
        <v>8098</v>
      </c>
      <c r="C3073" s="2" t="s">
        <v>7823</v>
      </c>
      <c r="D3073" s="2" t="s">
        <v>7823</v>
      </c>
      <c r="E3073" s="2" t="s">
        <v>7824</v>
      </c>
      <c r="F3073" s="2" t="s">
        <v>8398</v>
      </c>
      <c r="G3073" s="2" t="s">
        <v>19</v>
      </c>
      <c r="I3073" s="2">
        <v>21.0</v>
      </c>
      <c r="K3073" s="2" t="s">
        <v>8359</v>
      </c>
      <c r="L3073" s="2"/>
      <c r="M3073" s="2" t="s">
        <v>8399</v>
      </c>
      <c r="N3073" s="2" t="s">
        <v>8399</v>
      </c>
      <c r="O3073" s="2" t="s">
        <v>100</v>
      </c>
      <c r="P3073" s="2"/>
      <c r="Q3073" s="2" t="str">
        <f t="shared" si="20"/>
        <v>Bill Title: A study bill for an act modifying provisions applicable to the solar energy system tax credit, and including retroactive applicability provisions. - Bill Description: A study bill for an act modifying provisions applicable to the solar energy system tax credit, and including retroactive applicability provisions.</v>
      </c>
    </row>
    <row r="3074" ht="15.75" customHeight="1">
      <c r="A3074" s="2" t="s">
        <v>8357</v>
      </c>
      <c r="B3074" s="2" t="s">
        <v>8098</v>
      </c>
      <c r="C3074" s="2" t="s">
        <v>7823</v>
      </c>
      <c r="D3074" s="2" t="s">
        <v>7823</v>
      </c>
      <c r="E3074" s="2" t="s">
        <v>7824</v>
      </c>
      <c r="F3074" s="2" t="s">
        <v>8400</v>
      </c>
      <c r="G3074" s="2" t="s">
        <v>19</v>
      </c>
      <c r="I3074" s="2">
        <v>20.0</v>
      </c>
      <c r="K3074" s="2" t="s">
        <v>8359</v>
      </c>
      <c r="L3074" s="2"/>
      <c r="M3074" s="2" t="s">
        <v>8401</v>
      </c>
      <c r="N3074" s="2" t="s">
        <v>8401</v>
      </c>
      <c r="O3074" s="2" t="s">
        <v>143</v>
      </c>
      <c r="P3074" s="2"/>
      <c r="Q3074" s="2" t="str">
        <f t="shared" si="20"/>
        <v>Bill Title: A bill for an act creating a nonprofit organization energy efficiency grant program and making an appropriation. (Formerly SF 2028.) - Bill Description: A bill for an act creating a nonprofit organization energy efficiency grant program and making an appropriation. (Formerly SF 2028.)</v>
      </c>
      <c r="S3074" s="2" t="s">
        <v>287</v>
      </c>
    </row>
    <row r="3075" ht="15.75" customHeight="1">
      <c r="A3075" s="2" t="s">
        <v>8357</v>
      </c>
      <c r="B3075" s="2" t="s">
        <v>8098</v>
      </c>
      <c r="C3075" s="2" t="s">
        <v>7823</v>
      </c>
      <c r="D3075" s="2" t="s">
        <v>7823</v>
      </c>
      <c r="E3075" s="2" t="s">
        <v>7824</v>
      </c>
      <c r="F3075" s="2" t="s">
        <v>8402</v>
      </c>
      <c r="G3075" s="2" t="s">
        <v>19</v>
      </c>
      <c r="I3075" s="2">
        <v>20.0</v>
      </c>
      <c r="K3075" s="2" t="s">
        <v>8359</v>
      </c>
      <c r="L3075" s="2"/>
      <c r="M3075" s="2" t="s">
        <v>8374</v>
      </c>
      <c r="N3075" s="2" t="s">
        <v>8374</v>
      </c>
      <c r="O3075" s="2" t="s">
        <v>143</v>
      </c>
      <c r="P3075" s="2"/>
      <c r="Q3075" s="2" t="str">
        <f t="shared" si="20"/>
        <v>Bill Title: A study bill for an act authorizing cities and counties to establish energy efficiency improvement districts and district boards and providing for financing of energy efficiency improvements. - Bill Description: A study bill for an act authorizing cities and counties to establish energy efficiency improvement districts and district boards and providing for financing of energy efficiency improvements.</v>
      </c>
    </row>
    <row r="3076" ht="15.75" customHeight="1">
      <c r="A3076" s="2" t="s">
        <v>8357</v>
      </c>
      <c r="B3076" s="2" t="s">
        <v>8098</v>
      </c>
      <c r="C3076" s="2" t="s">
        <v>7823</v>
      </c>
      <c r="D3076" s="2" t="s">
        <v>7823</v>
      </c>
      <c r="E3076" s="2" t="s">
        <v>7824</v>
      </c>
      <c r="F3076" s="2" t="s">
        <v>8403</v>
      </c>
      <c r="G3076" s="2" t="s">
        <v>19</v>
      </c>
      <c r="I3076" s="2">
        <v>19.0</v>
      </c>
      <c r="K3076" s="2" t="s">
        <v>8359</v>
      </c>
      <c r="L3076" s="2"/>
      <c r="M3076" s="2" t="s">
        <v>8404</v>
      </c>
      <c r="N3076" s="2" t="s">
        <v>8404</v>
      </c>
      <c r="P3076" s="2"/>
      <c r="Q3076" s="2" t="str">
        <f t="shared" si="20"/>
        <v>Bill Title: A bill for an act providing for the reduction and recovery of excess food items by the department of natural resources. (Formerly SSB 1138.) - Bill Description: A bill for an act providing for the reduction and recovery of excess food items by the department of natural resources. (Formerly SSB 1138.)</v>
      </c>
    </row>
    <row r="3077" ht="15.75" customHeight="1">
      <c r="A3077" s="2" t="s">
        <v>8357</v>
      </c>
      <c r="B3077" s="2" t="s">
        <v>8098</v>
      </c>
      <c r="C3077" s="2" t="s">
        <v>7823</v>
      </c>
      <c r="D3077" s="2" t="s">
        <v>7823</v>
      </c>
      <c r="E3077" s="2" t="s">
        <v>7824</v>
      </c>
      <c r="F3077" s="2" t="s">
        <v>8405</v>
      </c>
      <c r="G3077" s="2" t="s">
        <v>19</v>
      </c>
      <c r="I3077" s="2">
        <v>19.0</v>
      </c>
      <c r="K3077" s="2" t="s">
        <v>8359</v>
      </c>
      <c r="L3077" s="2"/>
      <c r="M3077" s="2" t="s">
        <v>8406</v>
      </c>
      <c r="N3077" s="2" t="s">
        <v>8406</v>
      </c>
      <c r="O3077" s="2" t="s">
        <v>214</v>
      </c>
      <c r="P3077" s="2"/>
      <c r="Q3077" s="2" t="str">
        <f t="shared" si="20"/>
        <v>Bill Title: A bill for an act providing for small business eligibility to qualify for and obtain specified energy-related financial assistance. - Bill Description: A bill for an act providing for small business eligibility to qualify for and obtain specified energy-related financial assistance.</v>
      </c>
      <c r="S3077" s="2" t="s">
        <v>145</v>
      </c>
    </row>
    <row r="3078" ht="15.75" customHeight="1">
      <c r="A3078" s="2" t="s">
        <v>8357</v>
      </c>
      <c r="B3078" s="2" t="s">
        <v>8098</v>
      </c>
      <c r="C3078" s="2" t="s">
        <v>7823</v>
      </c>
      <c r="D3078" s="2" t="s">
        <v>7823</v>
      </c>
      <c r="E3078" s="2" t="s">
        <v>7824</v>
      </c>
      <c r="F3078" s="2" t="s">
        <v>8407</v>
      </c>
      <c r="G3078" s="2" t="s">
        <v>19</v>
      </c>
      <c r="I3078" s="2">
        <v>19.0</v>
      </c>
      <c r="K3078" s="2" t="s">
        <v>8359</v>
      </c>
      <c r="L3078" s="2"/>
      <c r="M3078" s="2" t="s">
        <v>8408</v>
      </c>
      <c r="N3078" s="2" t="s">
        <v>8408</v>
      </c>
      <c r="O3078" s="2" t="s">
        <v>143</v>
      </c>
      <c r="P3078" s="2"/>
      <c r="Q3078" s="2" t="str">
        <f t="shared" si="20"/>
        <v>Bill Title: A bill for an act relating to energy efficiency efforts by state agencies and including effective date provisions. - Bill Description: A bill for an act relating to energy efficiency efforts by state agencies and including effective date provisions.</v>
      </c>
      <c r="S3078" s="2" t="s">
        <v>287</v>
      </c>
    </row>
    <row r="3079" ht="15.75" customHeight="1">
      <c r="A3079" s="2" t="s">
        <v>8357</v>
      </c>
      <c r="B3079" s="2" t="s">
        <v>8098</v>
      </c>
      <c r="C3079" s="2" t="s">
        <v>7823</v>
      </c>
      <c r="D3079" s="2" t="s">
        <v>7823</v>
      </c>
      <c r="E3079" s="2" t="s">
        <v>7824</v>
      </c>
      <c r="F3079" s="2" t="s">
        <v>8409</v>
      </c>
      <c r="G3079" s="2" t="s">
        <v>19</v>
      </c>
      <c r="I3079" s="2">
        <v>19.0</v>
      </c>
      <c r="K3079" s="2" t="s">
        <v>8359</v>
      </c>
      <c r="L3079" s="2"/>
      <c r="M3079" s="2" t="s">
        <v>8410</v>
      </c>
      <c r="N3079" s="2" t="s">
        <v>8410</v>
      </c>
      <c r="O3079" s="2" t="s">
        <v>23</v>
      </c>
      <c r="P3079" s="2"/>
      <c r="Q3079" s="2" t="str">
        <f t="shared" si="20"/>
        <v>Bill Title: A bill for an act specifying requirements applicable to the issuance of a permit for extraction of oil or natural gas pursuant to hydraulic fracturing. - Bill Description: A bill for an act specifying requirements applicable to the issuance of a permit for extraction of oil or natural gas pursuant to hydraulic fracturing.</v>
      </c>
    </row>
    <row r="3080" ht="15.75" customHeight="1">
      <c r="A3080" s="2" t="s">
        <v>8357</v>
      </c>
      <c r="B3080" s="2" t="s">
        <v>8098</v>
      </c>
      <c r="C3080" s="2" t="s">
        <v>7823</v>
      </c>
      <c r="D3080" s="2" t="s">
        <v>7823</v>
      </c>
      <c r="E3080" s="2" t="s">
        <v>7824</v>
      </c>
      <c r="F3080" s="2" t="s">
        <v>8411</v>
      </c>
      <c r="G3080" s="2" t="s">
        <v>19</v>
      </c>
      <c r="I3080" s="2">
        <v>18.0</v>
      </c>
      <c r="K3080" s="2" t="s">
        <v>8359</v>
      </c>
      <c r="L3080" s="2"/>
      <c r="M3080" s="2" t="s">
        <v>8412</v>
      </c>
      <c r="N3080" s="2" t="s">
        <v>8412</v>
      </c>
      <c r="O3080" s="2" t="s">
        <v>29</v>
      </c>
      <c r="P3080" s="2"/>
      <c r="Q3080" s="2" t="str">
        <f t="shared" si="20"/>
        <v>Bill Title: 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 - Bill Description: 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v>
      </c>
    </row>
    <row r="3081" ht="15.75" customHeight="1">
      <c r="A3081" s="2" t="s">
        <v>8357</v>
      </c>
      <c r="B3081" s="2" t="s">
        <v>8098</v>
      </c>
      <c r="C3081" s="2" t="s">
        <v>7823</v>
      </c>
      <c r="D3081" s="2" t="s">
        <v>7823</v>
      </c>
      <c r="E3081" s="2" t="s">
        <v>7824</v>
      </c>
      <c r="F3081" s="2" t="s">
        <v>8413</v>
      </c>
      <c r="G3081" s="2" t="s">
        <v>19</v>
      </c>
      <c r="I3081" s="2">
        <v>18.0</v>
      </c>
      <c r="K3081" s="2" t="s">
        <v>8359</v>
      </c>
      <c r="L3081" s="2"/>
      <c r="M3081" s="2" t="s">
        <v>8414</v>
      </c>
      <c r="N3081" s="2" t="s">
        <v>8414</v>
      </c>
      <c r="O3081" s="2" t="s">
        <v>35</v>
      </c>
      <c r="P3081" s="2"/>
      <c r="Q3081" s="2" t="str">
        <f t="shared" si="20"/>
        <v>Bill Title: A study bill for modifying provisions applicable to the renewable energy tax credit. - Bill Description: A study bill for modifying provisions applicable to the renewable energy tax credit.</v>
      </c>
    </row>
    <row r="3082" ht="15.75" customHeight="1">
      <c r="A3082" s="2" t="s">
        <v>8357</v>
      </c>
      <c r="B3082" s="2" t="s">
        <v>8098</v>
      </c>
      <c r="C3082" s="2" t="s">
        <v>7823</v>
      </c>
      <c r="D3082" s="2" t="s">
        <v>7823</v>
      </c>
      <c r="E3082" s="2" t="s">
        <v>7824</v>
      </c>
      <c r="F3082" s="2" t="s">
        <v>8415</v>
      </c>
      <c r="G3082" s="2" t="s">
        <v>19</v>
      </c>
      <c r="I3082" s="2">
        <v>18.0</v>
      </c>
      <c r="K3082" s="2" t="s">
        <v>8359</v>
      </c>
      <c r="L3082" s="2"/>
      <c r="M3082" s="2" t="s">
        <v>8416</v>
      </c>
      <c r="N3082" s="2" t="s">
        <v>8416</v>
      </c>
      <c r="O3082" s="2" t="s">
        <v>274</v>
      </c>
      <c r="P3082" s="2"/>
      <c r="Q3082" s="2" t="str">
        <f t="shared" si="20"/>
        <v>Bill Title: A bill for an act relating to and extending provisions applicable to the renewable energy tax credit. - Bill Description: A bill for an act relating to and extending provisions applicable to the renewable energy tax credit.</v>
      </c>
      <c r="S3082" s="2" t="s">
        <v>145</v>
      </c>
    </row>
    <row r="3083" ht="15.75" customHeight="1">
      <c r="A3083" s="2" t="s">
        <v>8357</v>
      </c>
      <c r="B3083" s="2" t="s">
        <v>8098</v>
      </c>
      <c r="C3083" s="2" t="s">
        <v>7823</v>
      </c>
      <c r="D3083" s="2" t="s">
        <v>7823</v>
      </c>
      <c r="E3083" s="2" t="s">
        <v>7824</v>
      </c>
      <c r="F3083" s="2" t="s">
        <v>8417</v>
      </c>
      <c r="G3083" s="2" t="s">
        <v>19</v>
      </c>
      <c r="I3083" s="2">
        <v>18.0</v>
      </c>
      <c r="K3083" s="2" t="s">
        <v>8359</v>
      </c>
      <c r="L3083" s="2"/>
      <c r="M3083" s="2" t="s">
        <v>8418</v>
      </c>
      <c r="N3083" s="2" t="s">
        <v>8418</v>
      </c>
      <c r="O3083" s="2" t="s">
        <v>100</v>
      </c>
      <c r="P3083" s="2"/>
      <c r="Q3083" s="2" t="str">
        <f t="shared" si="20"/>
        <v>Bill Title: A bill for an act establishing a solar energy initiative involving specified institutions under the control of the state board of regents, and making an appropriation. - Bill Description: A bill for an act establishing a solar energy initiative involving specified institutions under the control of the state board of regents, and making an appropriation.</v>
      </c>
      <c r="S3083" s="2" t="s">
        <v>44</v>
      </c>
    </row>
    <row r="3084" ht="15.75" customHeight="1">
      <c r="A3084" s="2" t="s">
        <v>8357</v>
      </c>
      <c r="B3084" s="2" t="s">
        <v>8098</v>
      </c>
      <c r="C3084" s="2" t="s">
        <v>7823</v>
      </c>
      <c r="D3084" s="2" t="s">
        <v>7823</v>
      </c>
      <c r="E3084" s="2" t="s">
        <v>7824</v>
      </c>
      <c r="F3084" s="2" t="s">
        <v>8419</v>
      </c>
      <c r="G3084" s="2" t="s">
        <v>19</v>
      </c>
      <c r="I3084" s="2">
        <v>17.0</v>
      </c>
      <c r="K3084" s="2" t="s">
        <v>8359</v>
      </c>
      <c r="L3084" s="2"/>
      <c r="M3084" s="2" t="s">
        <v>8420</v>
      </c>
      <c r="N3084" s="2" t="s">
        <v>8420</v>
      </c>
      <c r="O3084" s="2" t="s">
        <v>3575</v>
      </c>
      <c r="P3084" s="2"/>
      <c r="Q3084" s="2" t="str">
        <f t="shared" si="20"/>
        <v>Bill Title: A bill for an act relating to the solar energy system tax credit, and including effective date and applicability provisions.(See HF 2556.) - Bill Description: A bill for an act relating to the solar energy system tax credit, and including effective date and applicability provisions.(See HF 2556.)</v>
      </c>
      <c r="S3084" s="2" t="s">
        <v>145</v>
      </c>
    </row>
    <row r="3085" ht="15.75" customHeight="1">
      <c r="A3085" s="2" t="s">
        <v>8357</v>
      </c>
      <c r="B3085" s="2" t="s">
        <v>8098</v>
      </c>
      <c r="C3085" s="2" t="s">
        <v>7823</v>
      </c>
      <c r="D3085" s="2" t="s">
        <v>7823</v>
      </c>
      <c r="E3085" s="2" t="s">
        <v>7824</v>
      </c>
      <c r="F3085" s="2" t="s">
        <v>8421</v>
      </c>
      <c r="G3085" s="2" t="s">
        <v>19</v>
      </c>
      <c r="I3085" s="2">
        <v>17.0</v>
      </c>
      <c r="K3085" s="2" t="s">
        <v>8359</v>
      </c>
      <c r="L3085" s="2"/>
      <c r="M3085" s="2" t="s">
        <v>8387</v>
      </c>
      <c r="N3085" s="2" t="s">
        <v>8387</v>
      </c>
      <c r="O3085" s="2" t="s">
        <v>3575</v>
      </c>
      <c r="P3085" s="2"/>
      <c r="Q3085" s="2" t="str">
        <f t="shared" si="20"/>
        <v>Bill Title: A bill for an act establishing a solar energy rebate program and fund, and making an appropriation. - Bill Description: A bill for an act establishing a solar energy rebate program and fund, and making an appropriation.</v>
      </c>
    </row>
    <row r="3086" ht="15.75" customHeight="1">
      <c r="A3086" s="2" t="s">
        <v>8357</v>
      </c>
      <c r="B3086" s="2" t="s">
        <v>8098</v>
      </c>
      <c r="C3086" s="2" t="s">
        <v>7823</v>
      </c>
      <c r="D3086" s="2" t="s">
        <v>7823</v>
      </c>
      <c r="E3086" s="2" t="s">
        <v>7824</v>
      </c>
      <c r="F3086" s="2" t="s">
        <v>8422</v>
      </c>
      <c r="G3086" s="2" t="s">
        <v>19</v>
      </c>
      <c r="I3086" s="2">
        <v>17.0</v>
      </c>
      <c r="K3086" s="2" t="s">
        <v>8359</v>
      </c>
      <c r="L3086" s="2"/>
      <c r="M3086" s="2" t="s">
        <v>8423</v>
      </c>
      <c r="N3086" s="2" t="s">
        <v>8423</v>
      </c>
      <c r="O3086" s="2" t="s">
        <v>100</v>
      </c>
      <c r="P3086" s="2"/>
      <c r="Q3086" s="2" t="str">
        <f t="shared" si="20"/>
        <v>Bill Title: A study bill for increasing the cumulative value of solar energy tax credits which may be claimed annually, and including effective date and retroactive applicability provisions. - Bill Description: A study bill for increasing the cumulative value of solar energy tax credits which may be claimed annually, and including effective date and retroactive applicability provisions.</v>
      </c>
    </row>
    <row r="3087" ht="15.75" customHeight="1">
      <c r="A3087" s="2" t="s">
        <v>8357</v>
      </c>
      <c r="B3087" s="2" t="s">
        <v>8098</v>
      </c>
      <c r="C3087" s="2" t="s">
        <v>7823</v>
      </c>
      <c r="D3087" s="2" t="s">
        <v>7823</v>
      </c>
      <c r="E3087" s="2" t="s">
        <v>7824</v>
      </c>
      <c r="F3087" s="2" t="s">
        <v>8424</v>
      </c>
      <c r="G3087" s="2" t="s">
        <v>19</v>
      </c>
      <c r="I3087" s="2">
        <v>16.0</v>
      </c>
      <c r="K3087" s="2" t="s">
        <v>8359</v>
      </c>
      <c r="L3087" s="2"/>
      <c r="M3087" s="2" t="s">
        <v>8412</v>
      </c>
      <c r="N3087" s="2" t="s">
        <v>8412</v>
      </c>
      <c r="O3087" s="2" t="s">
        <v>29</v>
      </c>
      <c r="P3087" s="2"/>
      <c r="Q3087" s="2" t="str">
        <f t="shared" si="20"/>
        <v>Bill Title: 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 - Bill Description: A bill for an act requiring testing and abatement of lead hazards in certain residential dwellings and child care facilities, requiring inspections of certain residential housing for lead hazards prior to sale, establishing a childhood lead poisoning prevention and control committee, and providing a penalty.</v>
      </c>
    </row>
    <row r="3088" ht="15.75" customHeight="1">
      <c r="A3088" s="2" t="s">
        <v>8357</v>
      </c>
      <c r="B3088" s="2" t="s">
        <v>8098</v>
      </c>
      <c r="C3088" s="2" t="s">
        <v>7823</v>
      </c>
      <c r="D3088" s="2" t="s">
        <v>7823</v>
      </c>
      <c r="E3088" s="2" t="s">
        <v>7824</v>
      </c>
      <c r="F3088" s="2" t="s">
        <v>8425</v>
      </c>
      <c r="G3088" s="2" t="s">
        <v>19</v>
      </c>
      <c r="I3088" s="2">
        <v>16.0</v>
      </c>
      <c r="K3088" s="2" t="s">
        <v>8359</v>
      </c>
      <c r="L3088" s="2"/>
      <c r="M3088" s="2" t="s">
        <v>8426</v>
      </c>
      <c r="N3088" s="2" t="s">
        <v>8426</v>
      </c>
      <c r="O3088" s="2" t="s">
        <v>89</v>
      </c>
      <c r="P3088" s="2"/>
      <c r="Q3088" s="2" t="str">
        <f t="shared" si="20"/>
        <v>Bill Title: A bill for an act establishing a fuel-efficient motor vehicle use tax refund, and making an appropriation. - Bill Description: A bill for an act establishing a fuel-efficient motor vehicle use tax refund, and making an appropriation.</v>
      </c>
      <c r="S3088" s="2" t="s">
        <v>145</v>
      </c>
    </row>
    <row r="3089" ht="15.75" customHeight="1">
      <c r="A3089" s="2" t="s">
        <v>8357</v>
      </c>
      <c r="B3089" s="2" t="s">
        <v>8098</v>
      </c>
      <c r="C3089" s="2" t="s">
        <v>7823</v>
      </c>
      <c r="D3089" s="2" t="s">
        <v>7823</v>
      </c>
      <c r="E3089" s="2" t="s">
        <v>7824</v>
      </c>
      <c r="F3089" s="2" t="s">
        <v>8427</v>
      </c>
      <c r="G3089" s="2" t="s">
        <v>19</v>
      </c>
      <c r="I3089" s="2">
        <v>16.0</v>
      </c>
      <c r="K3089" s="2" t="s">
        <v>8359</v>
      </c>
      <c r="L3089" s="2"/>
      <c r="M3089" s="2" t="s">
        <v>8304</v>
      </c>
      <c r="N3089" s="2" t="s">
        <v>8304</v>
      </c>
      <c r="O3089" s="2" t="s">
        <v>100</v>
      </c>
      <c r="P3089" s="2"/>
      <c r="Q3089" s="2" t="str">
        <f t="shared" si="20"/>
        <v>Bill Title: A bill for an act establishing a solar energy minimum purchase standard applicable to specified electric utilities. - Bill Description: A bill for an act establishing a solar energy minimum purchase standard applicable to specified electric utilities.</v>
      </c>
      <c r="S3089" s="2" t="s">
        <v>44</v>
      </c>
    </row>
    <row r="3090" ht="15.75" customHeight="1">
      <c r="A3090" s="2" t="s">
        <v>8357</v>
      </c>
      <c r="B3090" s="2" t="s">
        <v>8098</v>
      </c>
      <c r="C3090" s="2" t="s">
        <v>7823</v>
      </c>
      <c r="D3090" s="2" t="s">
        <v>7823</v>
      </c>
      <c r="E3090" s="2" t="s">
        <v>7824</v>
      </c>
      <c r="F3090" s="2" t="s">
        <v>8428</v>
      </c>
      <c r="G3090" s="2" t="s">
        <v>19</v>
      </c>
      <c r="I3090" s="2">
        <v>15.0</v>
      </c>
      <c r="K3090" s="2" t="s">
        <v>8359</v>
      </c>
      <c r="L3090" s="2"/>
      <c r="M3090" s="2" t="s">
        <v>8429</v>
      </c>
      <c r="N3090" s="2" t="s">
        <v>8429</v>
      </c>
      <c r="O3090" s="2" t="s">
        <v>1715</v>
      </c>
      <c r="P3090" s="2"/>
      <c r="Q3090" s="2" t="str">
        <f t="shared" si="20"/>
        <v>Bill Title: A bill for an act modifying provisions applicable to the solar energy system tax credit, and including effective date and retroactive applicability provisions. (Formerly SSB 3201.) Effective 5-30-14. - Bill Description: A bill for an act modifying provisions applicable to the solar energy system tax credit, and including effective date and retroactive applicability provisions. (Formerly SSB 3201.) Effective 5-30-14.</v>
      </c>
      <c r="S3090" s="2" t="s">
        <v>145</v>
      </c>
    </row>
    <row r="3091" ht="15.75" customHeight="1">
      <c r="A3091" s="2" t="s">
        <v>8357</v>
      </c>
      <c r="B3091" s="2" t="s">
        <v>8098</v>
      </c>
      <c r="C3091" s="2" t="s">
        <v>7823</v>
      </c>
      <c r="D3091" s="2" t="s">
        <v>7823</v>
      </c>
      <c r="E3091" s="2" t="s">
        <v>7824</v>
      </c>
      <c r="F3091" s="2" t="s">
        <v>8430</v>
      </c>
      <c r="G3091" s="2" t="s">
        <v>19</v>
      </c>
      <c r="I3091" s="2">
        <v>15.0</v>
      </c>
      <c r="K3091" s="2" t="s">
        <v>8359</v>
      </c>
      <c r="L3091" s="2"/>
      <c r="M3091" s="2" t="s">
        <v>8431</v>
      </c>
      <c r="N3091" s="2" t="s">
        <v>8431</v>
      </c>
      <c r="O3091" s="2" t="s">
        <v>332</v>
      </c>
      <c r="P3091" s="2"/>
      <c r="Q3091" s="2" t="str">
        <f t="shared" si="20"/>
        <v>Bill Title: A bill for an act creating a legislative tax credit review committee as a committee of the legislative council. - Bill Description: A bill for an act creating a legislative tax credit review committee as a committee of the legislative council.</v>
      </c>
    </row>
    <row r="3092" ht="15.75" customHeight="1">
      <c r="A3092" s="2" t="s">
        <v>8357</v>
      </c>
      <c r="B3092" s="2" t="s">
        <v>8098</v>
      </c>
      <c r="C3092" s="2" t="s">
        <v>7823</v>
      </c>
      <c r="D3092" s="2" t="s">
        <v>7823</v>
      </c>
      <c r="E3092" s="2" t="s">
        <v>7824</v>
      </c>
      <c r="F3092" s="2" t="s">
        <v>8432</v>
      </c>
      <c r="G3092" s="2" t="s">
        <v>19</v>
      </c>
      <c r="I3092" s="2">
        <v>15.0</v>
      </c>
      <c r="K3092" s="2" t="s">
        <v>8359</v>
      </c>
      <c r="L3092" s="2"/>
      <c r="M3092" s="2" t="s">
        <v>8291</v>
      </c>
      <c r="N3092" s="2" t="s">
        <v>8291</v>
      </c>
      <c r="O3092" s="2" t="s">
        <v>35</v>
      </c>
      <c r="P3092" s="2"/>
      <c r="Q3092" s="2" t="str">
        <f t="shared" si="20"/>
        <v>Bill Title: A bill for an act relating to alternate and renewable energy production by establishing an alternate and renewable energy incentive program applicable to alternate energy production facilities under specified circumstances. - Bill Description: A bill for an act relating to alternate and renewable energy production by establishing an alternate and renewable energy incentive program applicable to alternate energy production facilities under specified circumstances.</v>
      </c>
    </row>
    <row r="3093" ht="15.75" customHeight="1">
      <c r="A3093" s="2" t="s">
        <v>8357</v>
      </c>
      <c r="B3093" s="2" t="s">
        <v>8098</v>
      </c>
      <c r="C3093" s="2" t="s">
        <v>7823</v>
      </c>
      <c r="D3093" s="2" t="s">
        <v>7823</v>
      </c>
      <c r="E3093" s="2" t="s">
        <v>7824</v>
      </c>
      <c r="F3093" s="2" t="s">
        <v>8433</v>
      </c>
      <c r="G3093" s="2" t="s">
        <v>19</v>
      </c>
      <c r="I3093" s="2">
        <v>14.0</v>
      </c>
      <c r="K3093" s="2" t="s">
        <v>8359</v>
      </c>
      <c r="L3093" s="2"/>
      <c r="M3093" s="2" t="s">
        <v>8360</v>
      </c>
      <c r="N3093" s="2" t="s">
        <v>8360</v>
      </c>
      <c r="O3093" s="2" t="s">
        <v>100</v>
      </c>
      <c r="P3093" s="2"/>
      <c r="Q3093" s="2" t="str">
        <f t="shared" si="20"/>
        <v>Bill Title: A bill for an act relating to the solar energy system tax credit available against the individual and corporate income tax, the franchise tax, the moneys and credits tax, and including effective date and retroactive applicability provisions. - Bill Description: A bill for an act relating to the solar energy system tax credit available against the individual and corporate income tax, the franchise tax, the moneys and credits tax, and including effective date and retroactive applicability provisions.</v>
      </c>
      <c r="S3093" s="2" t="s">
        <v>145</v>
      </c>
    </row>
    <row r="3094" ht="15.75" customHeight="1">
      <c r="A3094" s="2" t="s">
        <v>8357</v>
      </c>
      <c r="B3094" s="2" t="s">
        <v>8098</v>
      </c>
      <c r="C3094" s="2" t="s">
        <v>7823</v>
      </c>
      <c r="D3094" s="2" t="s">
        <v>7823</v>
      </c>
      <c r="E3094" s="2" t="s">
        <v>7824</v>
      </c>
      <c r="F3094" s="2" t="s">
        <v>8434</v>
      </c>
      <c r="G3094" s="2" t="s">
        <v>19</v>
      </c>
      <c r="I3094" s="2">
        <v>14.0</v>
      </c>
      <c r="K3094" s="2" t="s">
        <v>8359</v>
      </c>
      <c r="L3094" s="2"/>
      <c r="M3094" s="2" t="s">
        <v>8435</v>
      </c>
      <c r="N3094" s="2" t="s">
        <v>8435</v>
      </c>
      <c r="O3094" s="2" t="s">
        <v>214</v>
      </c>
      <c r="P3094" s="2"/>
      <c r="Q3094" s="2" t="str">
        <f t="shared" si="20"/>
        <v>Bill Title: A bill for an act authorizing cities and counties to establish energy investment districts and district boards and providing for financing of energy investments. - Bill Description: A bill for an act authorizing cities and counties to establish energy investment districts and district boards and providing for financing of energy investments.</v>
      </c>
      <c r="S3094" s="2" t="s">
        <v>145</v>
      </c>
    </row>
    <row r="3095" ht="15.75" customHeight="1">
      <c r="A3095" s="2" t="s">
        <v>8357</v>
      </c>
      <c r="B3095" s="2" t="s">
        <v>8098</v>
      </c>
      <c r="C3095" s="2" t="s">
        <v>7823</v>
      </c>
      <c r="D3095" s="2" t="s">
        <v>7823</v>
      </c>
      <c r="E3095" s="2" t="s">
        <v>7824</v>
      </c>
      <c r="F3095" s="2" t="s">
        <v>8436</v>
      </c>
      <c r="G3095" s="2" t="s">
        <v>19</v>
      </c>
      <c r="I3095" s="2">
        <v>14.0</v>
      </c>
      <c r="K3095" s="2" t="s">
        <v>8359</v>
      </c>
      <c r="L3095" s="2"/>
      <c r="M3095" s="2" t="s">
        <v>8437</v>
      </c>
      <c r="N3095" s="2" t="s">
        <v>8437</v>
      </c>
      <c r="O3095" s="2" t="s">
        <v>8438</v>
      </c>
      <c r="P3095" s="2"/>
      <c r="Q3095" s="2" t="str">
        <f t="shared" si="20"/>
        <v>Bill Title: A bill for an act relating to qualification requirements for the renewable energy tax credit. (Formerly SF 2032.) Effective 7-1-14. - Bill Description: A bill for an act relating to qualification requirements for the renewable energy tax credit. (Formerly SF 2032.) Effective 7-1-14.</v>
      </c>
      <c r="S3095" s="2" t="s">
        <v>145</v>
      </c>
    </row>
    <row r="3096" ht="15.75" customHeight="1">
      <c r="A3096" s="2" t="s">
        <v>8357</v>
      </c>
      <c r="B3096" s="2" t="s">
        <v>8098</v>
      </c>
      <c r="C3096" s="2" t="s">
        <v>7823</v>
      </c>
      <c r="D3096" s="2" t="s">
        <v>7823</v>
      </c>
      <c r="E3096" s="2" t="s">
        <v>7824</v>
      </c>
      <c r="F3096" s="2" t="s">
        <v>8439</v>
      </c>
      <c r="G3096" s="2" t="s">
        <v>19</v>
      </c>
      <c r="I3096" s="2">
        <v>14.0</v>
      </c>
      <c r="K3096" s="2" t="s">
        <v>8359</v>
      </c>
      <c r="L3096" s="2"/>
      <c r="M3096" s="2" t="s">
        <v>8440</v>
      </c>
      <c r="N3096" s="2" t="s">
        <v>8440</v>
      </c>
      <c r="O3096" s="2" t="s">
        <v>128</v>
      </c>
      <c r="P3096" s="2"/>
      <c r="Q3096" s="2" t="str">
        <f t="shared" si="20"/>
        <v>Bill Title: A bill for an act providing for the establishment of small wind innovation zones, providing for the applicability of tax credits, and including effective and retroactive applicability date provisions. Effective 5-22-09. - Bill Description: A bill for an act providing for the establishment of small wind innovation zones, providing for the applicability of tax credits, and including effective and retroactive applicability date provisions. Effective 5-22-09.</v>
      </c>
    </row>
    <row r="3097" ht="15.75" customHeight="1">
      <c r="A3097" s="2" t="s">
        <v>8357</v>
      </c>
      <c r="B3097" s="2" t="s">
        <v>8098</v>
      </c>
      <c r="C3097" s="2" t="s">
        <v>7823</v>
      </c>
      <c r="D3097" s="2" t="s">
        <v>7823</v>
      </c>
      <c r="E3097" s="2" t="s">
        <v>7824</v>
      </c>
      <c r="F3097" s="2" t="s">
        <v>8441</v>
      </c>
      <c r="G3097" s="2" t="s">
        <v>19</v>
      </c>
      <c r="I3097" s="2">
        <v>14.0</v>
      </c>
      <c r="K3097" s="2" t="s">
        <v>8359</v>
      </c>
      <c r="L3097" s="2"/>
      <c r="M3097" s="2" t="s">
        <v>8435</v>
      </c>
      <c r="N3097" s="2" t="s">
        <v>8435</v>
      </c>
      <c r="O3097" s="2" t="s">
        <v>274</v>
      </c>
      <c r="P3097" s="2"/>
      <c r="Q3097" s="2" t="str">
        <f t="shared" si="20"/>
        <v>Bill Title: A bill for an act authorizing cities and counties to establish energy investment districts and district boards and providing for financing of energy investments. - Bill Description: A bill for an act authorizing cities and counties to establish energy investment districts and district boards and providing for financing of energy investments.</v>
      </c>
      <c r="S3097" s="2" t="s">
        <v>145</v>
      </c>
    </row>
    <row r="3098" ht="15.75" customHeight="1">
      <c r="A3098" s="2" t="s">
        <v>8357</v>
      </c>
      <c r="B3098" s="2" t="s">
        <v>8098</v>
      </c>
      <c r="C3098" s="2" t="s">
        <v>7823</v>
      </c>
      <c r="D3098" s="2" t="s">
        <v>7823</v>
      </c>
      <c r="E3098" s="2" t="s">
        <v>7824</v>
      </c>
      <c r="F3098" s="2" t="s">
        <v>8442</v>
      </c>
      <c r="G3098" s="2" t="s">
        <v>19</v>
      </c>
      <c r="I3098" s="2">
        <v>14.0</v>
      </c>
      <c r="K3098" s="2" t="s">
        <v>8359</v>
      </c>
      <c r="L3098" s="2"/>
      <c r="M3098" s="2" t="s">
        <v>8304</v>
      </c>
      <c r="N3098" s="2" t="s">
        <v>8304</v>
      </c>
      <c r="O3098" s="2" t="s">
        <v>103</v>
      </c>
      <c r="P3098" s="2"/>
      <c r="Q3098" s="2" t="str">
        <f t="shared" si="20"/>
        <v>Bill Title: A bill for an act establishing a solar energy minimum purchase standard applicable to specified electric utilities. - Bill Description: A bill for an act establishing a solar energy minimum purchase standard applicable to specified electric utilities.</v>
      </c>
      <c r="S3098" s="2" t="s">
        <v>44</v>
      </c>
    </row>
    <row r="3099" ht="15.75" customHeight="1">
      <c r="A3099" s="2" t="s">
        <v>8357</v>
      </c>
      <c r="B3099" s="2" t="s">
        <v>8098</v>
      </c>
      <c r="C3099" s="2" t="s">
        <v>7823</v>
      </c>
      <c r="D3099" s="2" t="s">
        <v>7823</v>
      </c>
      <c r="E3099" s="2" t="s">
        <v>7824</v>
      </c>
      <c r="F3099" s="2" t="s">
        <v>8443</v>
      </c>
      <c r="G3099" s="2" t="s">
        <v>19</v>
      </c>
      <c r="I3099" s="2">
        <v>13.0</v>
      </c>
      <c r="K3099" s="2" t="s">
        <v>8359</v>
      </c>
      <c r="L3099" s="2"/>
      <c r="M3099" s="2" t="s">
        <v>8360</v>
      </c>
      <c r="N3099" s="2" t="s">
        <v>8360</v>
      </c>
      <c r="O3099" s="2" t="s">
        <v>100</v>
      </c>
      <c r="P3099" s="2"/>
      <c r="Q3099" s="2" t="str">
        <f t="shared" si="20"/>
        <v>Bill Title: A bill for an act relating to the solar energy system tax credit available against the individual and corporate income tax, the franchise tax, the moneys and credits tax, and including effective date and retroactive applicability provisions. - Bill Description: A bill for an act relating to the solar energy system tax credit available against the individual and corporate income tax, the franchise tax, the moneys and credits tax, and including effective date and retroactive applicability provisions.</v>
      </c>
      <c r="S3099" s="2" t="s">
        <v>145</v>
      </c>
    </row>
    <row r="3100" ht="15.75" customHeight="1">
      <c r="A3100" s="2" t="s">
        <v>8357</v>
      </c>
      <c r="B3100" s="2" t="s">
        <v>8098</v>
      </c>
      <c r="C3100" s="2" t="s">
        <v>7823</v>
      </c>
      <c r="D3100" s="2" t="s">
        <v>7823</v>
      </c>
      <c r="E3100" s="2" t="s">
        <v>7824</v>
      </c>
      <c r="F3100" s="2" t="s">
        <v>8444</v>
      </c>
      <c r="G3100" s="2" t="s">
        <v>19</v>
      </c>
      <c r="I3100" s="2">
        <v>13.0</v>
      </c>
      <c r="K3100" s="2" t="s">
        <v>8359</v>
      </c>
      <c r="L3100" s="2"/>
      <c r="M3100" s="2" t="s">
        <v>8445</v>
      </c>
      <c r="N3100" s="2" t="s">
        <v>8445</v>
      </c>
      <c r="O3100" s="2" t="s">
        <v>143</v>
      </c>
      <c r="P3100" s="2"/>
      <c r="Q3100" s="2" t="str">
        <f t="shared" si="20"/>
        <v>Bill Title: A bill for an act relating to utilization of energy efficient forms of lighting with regard to city and county exterior flood lighting and certain parking facility lighting. - Bill Description: A bill for an act relating to utilization of energy efficient forms of lighting with regard to city and county exterior flood lighting and certain parking facility lighting.</v>
      </c>
      <c r="S3100" s="2" t="s">
        <v>287</v>
      </c>
    </row>
    <row r="3101" ht="15.75" customHeight="1">
      <c r="A3101" s="2" t="s">
        <v>8357</v>
      </c>
      <c r="B3101" s="2" t="s">
        <v>8098</v>
      </c>
      <c r="C3101" s="2" t="s">
        <v>7823</v>
      </c>
      <c r="D3101" s="2" t="s">
        <v>7823</v>
      </c>
      <c r="E3101" s="2" t="s">
        <v>7824</v>
      </c>
      <c r="F3101" s="2" t="s">
        <v>8446</v>
      </c>
      <c r="G3101" s="2" t="s">
        <v>19</v>
      </c>
      <c r="I3101" s="2">
        <v>13.0</v>
      </c>
      <c r="K3101" s="2" t="s">
        <v>8359</v>
      </c>
      <c r="L3101" s="2"/>
      <c r="M3101" s="2" t="s">
        <v>8447</v>
      </c>
      <c r="N3101" s="2" t="s">
        <v>8447</v>
      </c>
      <c r="O3101" s="2" t="s">
        <v>8448</v>
      </c>
      <c r="P3101" s="2"/>
      <c r="Q3101" s="2" t="str">
        <f t="shared" si="20"/>
        <v>Bill Title: A bill for an act relating to registration fees paid for certain electric vehicles, including by altering the amounts of the registration fees, creating a tax credit for registration fees paid, and exempting customers of an electric utility who have paid registration fees from certain user or franchise fees, and including applicability provisions. - Bill Description: A bill for an act relating to registration fees paid for certain electric vehicles, including by altering the amounts of the registration fees, creating a tax credit for registration fees paid, and exempting customers of an electric utility who have paid registration fees from certain user or franchise fees, and including applicability provisions.</v>
      </c>
      <c r="S3101" s="2" t="s">
        <v>145</v>
      </c>
    </row>
    <row r="3102" ht="15.75" customHeight="1">
      <c r="A3102" s="2" t="s">
        <v>8357</v>
      </c>
      <c r="B3102" s="2" t="s">
        <v>8098</v>
      </c>
      <c r="C3102" s="2" t="s">
        <v>7823</v>
      </c>
      <c r="D3102" s="2" t="s">
        <v>7823</v>
      </c>
      <c r="E3102" s="2" t="s">
        <v>7824</v>
      </c>
      <c r="F3102" s="2" t="s">
        <v>8449</v>
      </c>
      <c r="G3102" s="2" t="s">
        <v>19</v>
      </c>
      <c r="I3102" s="2">
        <v>13.0</v>
      </c>
      <c r="K3102" s="2" t="s">
        <v>8359</v>
      </c>
      <c r="L3102" s="2"/>
      <c r="M3102" s="2" t="s">
        <v>8450</v>
      </c>
      <c r="N3102" s="2" t="s">
        <v>8450</v>
      </c>
      <c r="O3102" s="2" t="s">
        <v>35</v>
      </c>
      <c r="P3102" s="2"/>
      <c r="Q3102" s="2" t="str">
        <f t="shared" si="20"/>
        <v>Bill Title: A bill for an act modifying and enacting provisions relating to specified renewable energy tax credits, and including effective date and retroactive applicability provisions. (Formerly SSB 1193.) - Bill Description: A bill for an act modifying and enacting provisions relating to specified renewable energy tax credits, and including effective date and retroactive applicability provisions. (Formerly SSB 1193.)</v>
      </c>
      <c r="S3102" s="2" t="s">
        <v>145</v>
      </c>
    </row>
    <row r="3103" ht="15.75" customHeight="1">
      <c r="A3103" s="2" t="s">
        <v>8357</v>
      </c>
      <c r="B3103" s="2" t="s">
        <v>8098</v>
      </c>
      <c r="C3103" s="2" t="s">
        <v>7823</v>
      </c>
      <c r="D3103" s="2" t="s">
        <v>7823</v>
      </c>
      <c r="E3103" s="2" t="s">
        <v>7824</v>
      </c>
      <c r="F3103" s="2" t="s">
        <v>8451</v>
      </c>
      <c r="G3103" s="2" t="s">
        <v>19</v>
      </c>
      <c r="I3103" s="2">
        <v>13.0</v>
      </c>
      <c r="K3103" s="2" t="s">
        <v>8359</v>
      </c>
      <c r="L3103" s="2"/>
      <c r="M3103" s="2" t="s">
        <v>8452</v>
      </c>
      <c r="N3103" s="2" t="s">
        <v>8452</v>
      </c>
      <c r="O3103" s="2" t="s">
        <v>100</v>
      </c>
      <c r="P3103" s="2"/>
      <c r="Q3103" s="2" t="str">
        <f t="shared" si="20"/>
        <v>Bill Title: A bill for an act subjecting photovoltaic installations to electrician licensing provisions. - Bill Description: A bill for an act subjecting photovoltaic installations to electrician licensing provisions.</v>
      </c>
      <c r="S3103" s="2" t="s">
        <v>44</v>
      </c>
    </row>
    <row r="3104" ht="15.75" customHeight="1">
      <c r="A3104" s="2" t="s">
        <v>8357</v>
      </c>
      <c r="B3104" s="2" t="s">
        <v>8098</v>
      </c>
      <c r="C3104" s="2" t="s">
        <v>7823</v>
      </c>
      <c r="D3104" s="2" t="s">
        <v>7823</v>
      </c>
      <c r="E3104" s="2" t="s">
        <v>7824</v>
      </c>
      <c r="F3104" s="2" t="s">
        <v>8453</v>
      </c>
      <c r="G3104" s="2" t="s">
        <v>19</v>
      </c>
      <c r="I3104" s="2">
        <v>12.0</v>
      </c>
      <c r="K3104" s="2" t="s">
        <v>8359</v>
      </c>
      <c r="L3104" s="2"/>
      <c r="M3104" s="2" t="s">
        <v>8454</v>
      </c>
      <c r="N3104" s="2" t="s">
        <v>8454</v>
      </c>
      <c r="O3104" s="2" t="s">
        <v>100</v>
      </c>
      <c r="P3104" s="2"/>
      <c r="Q3104" s="2" t="str">
        <f t="shared" si="20"/>
        <v>Bill Title: A bill for an act making an appropriation to the state board of regents for purposes of constructing solar electric generation facilities at the state university of Iowa and including effective date provisions. - Bill Description: A bill for an act making an appropriation to the state board of regents for purposes of constructing solar electric generation facilities at the state university of Iowa and including effective date provisions.</v>
      </c>
      <c r="S3104" s="2" t="s">
        <v>145</v>
      </c>
    </row>
    <row r="3105" ht="15.75" customHeight="1">
      <c r="A3105" s="2" t="s">
        <v>8357</v>
      </c>
      <c r="B3105" s="2" t="s">
        <v>8098</v>
      </c>
      <c r="C3105" s="2" t="s">
        <v>7823</v>
      </c>
      <c r="D3105" s="2" t="s">
        <v>7823</v>
      </c>
      <c r="E3105" s="2" t="s">
        <v>7824</v>
      </c>
      <c r="F3105" s="2" t="s">
        <v>8455</v>
      </c>
      <c r="G3105" s="2" t="s">
        <v>19</v>
      </c>
      <c r="I3105" s="2">
        <v>12.0</v>
      </c>
      <c r="K3105" s="2" t="s">
        <v>8359</v>
      </c>
      <c r="L3105" s="2"/>
      <c r="M3105" s="2" t="s">
        <v>8456</v>
      </c>
      <c r="N3105" s="2" t="s">
        <v>8456</v>
      </c>
      <c r="O3105" s="2" t="s">
        <v>3575</v>
      </c>
      <c r="P3105" s="2"/>
      <c r="Q3105" s="2" t="str">
        <f t="shared" si="20"/>
        <v>Bill Title: A study bill for an act modifying provisions relating to solar energy system income tax credits and including effective date and applicability provisions. - Bill Description: A study bill for an act modifying provisions relating to solar energy system income tax credits and including effective date and applicability provisions.</v>
      </c>
    </row>
    <row r="3106" ht="15.75" customHeight="1">
      <c r="A3106" s="2" t="s">
        <v>8357</v>
      </c>
      <c r="B3106" s="2" t="s">
        <v>8098</v>
      </c>
      <c r="C3106" s="2" t="s">
        <v>7823</v>
      </c>
      <c r="D3106" s="2" t="s">
        <v>7823</v>
      </c>
      <c r="E3106" s="2" t="s">
        <v>7824</v>
      </c>
      <c r="F3106" s="2" t="s">
        <v>8457</v>
      </c>
      <c r="G3106" s="2" t="s">
        <v>19</v>
      </c>
      <c r="I3106" s="2">
        <v>12.0</v>
      </c>
      <c r="K3106" s="2" t="s">
        <v>8359</v>
      </c>
      <c r="L3106" s="2"/>
      <c r="M3106" s="2" t="s">
        <v>8458</v>
      </c>
      <c r="N3106" s="2" t="s">
        <v>8458</v>
      </c>
      <c r="O3106" s="2" t="s">
        <v>1190</v>
      </c>
      <c r="P3106" s="2"/>
      <c r="Q3106" s="2" t="str">
        <f t="shared" si="20"/>
        <v>Bill Title: A bill for an act establishing an energy efficiency training curriculum applicable to designated school district employees. - Bill Description: A bill for an act establishing an energy efficiency training curriculum applicable to designated school district employees.</v>
      </c>
      <c r="S3106" s="2" t="s">
        <v>287</v>
      </c>
    </row>
    <row r="3107" ht="15.75" customHeight="1">
      <c r="A3107" s="2" t="s">
        <v>8357</v>
      </c>
      <c r="B3107" s="2" t="s">
        <v>8098</v>
      </c>
      <c r="C3107" s="2" t="s">
        <v>7823</v>
      </c>
      <c r="D3107" s="2" t="s">
        <v>7823</v>
      </c>
      <c r="E3107" s="2" t="s">
        <v>7824</v>
      </c>
      <c r="F3107" s="2" t="s">
        <v>8459</v>
      </c>
      <c r="G3107" s="2" t="s">
        <v>19</v>
      </c>
      <c r="I3107" s="2">
        <v>12.0</v>
      </c>
      <c r="K3107" s="2" t="s">
        <v>8359</v>
      </c>
      <c r="L3107" s="2"/>
      <c r="M3107" s="2" t="s">
        <v>8460</v>
      </c>
      <c r="N3107" s="2" t="s">
        <v>8460</v>
      </c>
      <c r="O3107" s="2" t="s">
        <v>89</v>
      </c>
      <c r="P3107" s="2"/>
      <c r="Q3107" s="2" t="str">
        <f t="shared" si="20"/>
        <v>Bill Title: A bill for an act relating to an electric vehicle charging station grant program and fund, and making appropriations. - Bill Description: A bill for an act relating to an electric vehicle charging station grant program and fund, and making appropriations.</v>
      </c>
      <c r="S3107" s="2" t="s">
        <v>145</v>
      </c>
    </row>
    <row r="3108" ht="15.75" customHeight="1">
      <c r="A3108" s="2" t="s">
        <v>8357</v>
      </c>
      <c r="B3108" s="2" t="s">
        <v>8098</v>
      </c>
      <c r="C3108" s="2" t="s">
        <v>7823</v>
      </c>
      <c r="D3108" s="2" t="s">
        <v>7823</v>
      </c>
      <c r="E3108" s="2" t="s">
        <v>7824</v>
      </c>
      <c r="F3108" s="2" t="s">
        <v>8461</v>
      </c>
      <c r="G3108" s="2" t="s">
        <v>19</v>
      </c>
      <c r="I3108" s="2">
        <v>12.0</v>
      </c>
      <c r="K3108" s="2" t="s">
        <v>8359</v>
      </c>
      <c r="L3108" s="2"/>
      <c r="M3108" s="2" t="s">
        <v>8462</v>
      </c>
      <c r="N3108" s="2" t="s">
        <v>8462</v>
      </c>
      <c r="P3108" s="2"/>
      <c r="Q3108" s="2" t="str">
        <f t="shared" si="20"/>
        <v>Bill Title: A bill for an act relating to state financial matters, including state sales and use taxes, the natural resources and outdoor recreation trust fund, and the state individual income tax, and including effective date and applicability provisions. - Bill Description: A bill for an act relating to state financial matters, including state sales and use taxes, the natural resources and outdoor recreation trust fund, and the state individual income tax, and including effective date and applicability provisions.</v>
      </c>
    </row>
    <row r="3109" ht="15.75" customHeight="1">
      <c r="A3109" s="2" t="s">
        <v>8357</v>
      </c>
      <c r="B3109" s="2" t="s">
        <v>8098</v>
      </c>
      <c r="C3109" s="2" t="s">
        <v>7823</v>
      </c>
      <c r="D3109" s="2" t="s">
        <v>7823</v>
      </c>
      <c r="E3109" s="2" t="s">
        <v>7824</v>
      </c>
      <c r="F3109" s="2" t="s">
        <v>8463</v>
      </c>
      <c r="G3109" s="2" t="s">
        <v>19</v>
      </c>
      <c r="I3109" s="2">
        <v>11.0</v>
      </c>
      <c r="K3109" s="2" t="s">
        <v>8359</v>
      </c>
      <c r="L3109" s="2"/>
      <c r="M3109" s="2" t="s">
        <v>8360</v>
      </c>
      <c r="N3109" s="2" t="s">
        <v>8360</v>
      </c>
      <c r="O3109" s="2" t="s">
        <v>100</v>
      </c>
      <c r="P3109" s="2"/>
      <c r="Q3109" s="2" t="str">
        <f t="shared" si="20"/>
        <v>Bill Title: A bill for an act relating to the solar energy system tax credit available against the individual and corporate income tax, the franchise tax, the moneys and credits tax, and including effective date and retroactive applicability provisions. - Bill Description: A bill for an act relating to the solar energy system tax credit available against the individual and corporate income tax, the franchise tax, the moneys and credits tax, and including effective date and retroactive applicability provisions.</v>
      </c>
      <c r="S3109" s="2" t="s">
        <v>145</v>
      </c>
    </row>
    <row r="3110" ht="15.75" customHeight="1">
      <c r="A3110" s="2" t="s">
        <v>8357</v>
      </c>
      <c r="B3110" s="2" t="s">
        <v>8098</v>
      </c>
      <c r="C3110" s="2" t="s">
        <v>7823</v>
      </c>
      <c r="D3110" s="2" t="s">
        <v>7823</v>
      </c>
      <c r="E3110" s="2" t="s">
        <v>7824</v>
      </c>
      <c r="F3110" s="2" t="s">
        <v>8464</v>
      </c>
      <c r="G3110" s="2" t="s">
        <v>19</v>
      </c>
      <c r="I3110" s="2">
        <v>11.0</v>
      </c>
      <c r="K3110" s="2" t="s">
        <v>8359</v>
      </c>
      <c r="L3110" s="2"/>
      <c r="M3110" s="2" t="s">
        <v>8465</v>
      </c>
      <c r="N3110" s="2" t="s">
        <v>8465</v>
      </c>
      <c r="O3110" s="2" t="s">
        <v>143</v>
      </c>
      <c r="P3110" s="2"/>
      <c r="Q3110" s="2" t="str">
        <f t="shared" si="20"/>
        <v>Bill Title: A bill for an act establishing an energy audit program with regard to elementary and secondary public school buildings. - Bill Description: A bill for an act establishing an energy audit program with regard to elementary and secondary public school buildings.</v>
      </c>
      <c r="S3110" s="2" t="s">
        <v>287</v>
      </c>
    </row>
    <row r="3111" ht="15.75" customHeight="1">
      <c r="A3111" s="2" t="s">
        <v>8357</v>
      </c>
      <c r="B3111" s="2" t="s">
        <v>8098</v>
      </c>
      <c r="C3111" s="2" t="s">
        <v>7823</v>
      </c>
      <c r="D3111" s="2" t="s">
        <v>7823</v>
      </c>
      <c r="E3111" s="2" t="s">
        <v>7824</v>
      </c>
      <c r="F3111" s="2" t="s">
        <v>8466</v>
      </c>
      <c r="G3111" s="2" t="s">
        <v>19</v>
      </c>
      <c r="I3111" s="2">
        <v>11.0</v>
      </c>
      <c r="K3111" s="2" t="s">
        <v>8359</v>
      </c>
      <c r="L3111" s="2"/>
      <c r="M3111" s="2" t="s">
        <v>8467</v>
      </c>
      <c r="N3111" s="2" t="s">
        <v>8467</v>
      </c>
      <c r="O3111" s="2" t="s">
        <v>3575</v>
      </c>
      <c r="P3111" s="2"/>
      <c r="Q3111" s="2" t="str">
        <f t="shared" si="20"/>
        <v>Bill Title: A bill for an act requiring specified utilities to establish a solar energy bank program for the benefit of qualifying low-income customers. - Bill Description: A bill for an act requiring specified utilities to establish a solar energy bank program for the benefit of qualifying low-income customers.</v>
      </c>
      <c r="S3111" s="2" t="s">
        <v>145</v>
      </c>
    </row>
    <row r="3112" ht="15.75" customHeight="1">
      <c r="A3112" s="2" t="s">
        <v>8357</v>
      </c>
      <c r="B3112" s="2" t="s">
        <v>8098</v>
      </c>
      <c r="C3112" s="2" t="s">
        <v>7823</v>
      </c>
      <c r="D3112" s="2" t="s">
        <v>7823</v>
      </c>
      <c r="E3112" s="2" t="s">
        <v>7824</v>
      </c>
      <c r="F3112" s="2" t="s">
        <v>8468</v>
      </c>
      <c r="G3112" s="2" t="s">
        <v>19</v>
      </c>
      <c r="I3112" s="2">
        <v>11.0</v>
      </c>
      <c r="K3112" s="2" t="s">
        <v>8359</v>
      </c>
      <c r="L3112" s="2"/>
      <c r="M3112" s="2" t="s">
        <v>8469</v>
      </c>
      <c r="N3112" s="2" t="s">
        <v>8469</v>
      </c>
      <c r="O3112" s="2" t="s">
        <v>3575</v>
      </c>
      <c r="P3112" s="2"/>
      <c r="Q3112" s="2" t="str">
        <f t="shared" si="20"/>
        <v>Bill Title: A bill for an act relating to the solar energy system tax credit, and including effective date and applicability provisions. - Bill Description: A bill for an act relating to the solar energy system tax credit, and including effective date and applicability provisions.</v>
      </c>
      <c r="S3112" s="2" t="s">
        <v>145</v>
      </c>
    </row>
    <row r="3113" ht="15.75" customHeight="1">
      <c r="A3113" s="2" t="s">
        <v>8357</v>
      </c>
      <c r="B3113" s="2" t="s">
        <v>8098</v>
      </c>
      <c r="C3113" s="2" t="s">
        <v>7823</v>
      </c>
      <c r="D3113" s="2" t="s">
        <v>7823</v>
      </c>
      <c r="E3113" s="2" t="s">
        <v>7824</v>
      </c>
      <c r="F3113" s="2" t="s">
        <v>8470</v>
      </c>
      <c r="G3113" s="2" t="s">
        <v>19</v>
      </c>
      <c r="I3113" s="2">
        <v>11.0</v>
      </c>
      <c r="K3113" s="2" t="s">
        <v>8359</v>
      </c>
      <c r="L3113" s="2"/>
      <c r="M3113" s="2" t="s">
        <v>8471</v>
      </c>
      <c r="N3113" s="2" t="s">
        <v>8471</v>
      </c>
      <c r="O3113" s="2" t="s">
        <v>35</v>
      </c>
      <c r="P3113" s="2"/>
      <c r="Q3113" s="2" t="str">
        <f t="shared" si="20"/>
        <v>Bill Title: A bill for an act providing for a study to encourage the development and expansion of alternate energy production. - Bill Description: A bill for an act providing for a study to encourage the development and expansion of alternate energy production.</v>
      </c>
      <c r="S3113" s="2" t="s">
        <v>44</v>
      </c>
    </row>
    <row r="3114" ht="15.75" customHeight="1">
      <c r="A3114" s="2" t="s">
        <v>8357</v>
      </c>
      <c r="B3114" s="2" t="s">
        <v>8098</v>
      </c>
      <c r="C3114" s="2" t="s">
        <v>7823</v>
      </c>
      <c r="D3114" s="2" t="s">
        <v>7823</v>
      </c>
      <c r="E3114" s="2" t="s">
        <v>7824</v>
      </c>
      <c r="F3114" s="2" t="s">
        <v>8472</v>
      </c>
      <c r="G3114" s="2" t="s">
        <v>19</v>
      </c>
      <c r="I3114" s="2">
        <v>10.0</v>
      </c>
      <c r="K3114" s="2" t="s">
        <v>8359</v>
      </c>
      <c r="L3114" s="2"/>
      <c r="M3114" s="2" t="s">
        <v>8418</v>
      </c>
      <c r="N3114" s="2" t="s">
        <v>8418</v>
      </c>
      <c r="O3114" s="2" t="s">
        <v>100</v>
      </c>
      <c r="P3114" s="2"/>
      <c r="Q3114" s="2" t="str">
        <f t="shared" si="20"/>
        <v>Bill Title: A bill for an act establishing a solar energy initiative involving specified institutions under the control of the state board of regents, and making an appropriation. - Bill Description: A bill for an act establishing a solar energy initiative involving specified institutions under the control of the state board of regents, and making an appropriation.</v>
      </c>
      <c r="S3114" s="2" t="s">
        <v>44</v>
      </c>
    </row>
    <row r="3115" ht="15.75" customHeight="1">
      <c r="A3115" s="2" t="s">
        <v>8357</v>
      </c>
      <c r="B3115" s="2" t="s">
        <v>8098</v>
      </c>
      <c r="C3115" s="2" t="s">
        <v>7823</v>
      </c>
      <c r="D3115" s="2" t="s">
        <v>7823</v>
      </c>
      <c r="E3115" s="2" t="s">
        <v>7824</v>
      </c>
      <c r="F3115" s="2" t="s">
        <v>8473</v>
      </c>
      <c r="G3115" s="2" t="s">
        <v>19</v>
      </c>
      <c r="I3115" s="2">
        <v>10.0</v>
      </c>
      <c r="K3115" s="2" t="s">
        <v>8359</v>
      </c>
      <c r="L3115" s="2"/>
      <c r="M3115" s="2" t="s">
        <v>8474</v>
      </c>
      <c r="N3115" s="2" t="s">
        <v>8474</v>
      </c>
      <c r="O3115" s="2" t="s">
        <v>427</v>
      </c>
      <c r="P3115" s="2"/>
      <c r="Q3115" s="2" t="str">
        <f t="shared" si="20"/>
        <v>Bill Title: A bill for an act relating to permits for the drilling of a well for oil or gas utilizing hydraulic fracturing and providing for the establishment of fees. - Bill Description: A bill for an act relating to permits for the drilling of a well for oil or gas utilizing hydraulic fracturing and providing for the establishment of fees.</v>
      </c>
      <c r="S3115" s="2" t="s">
        <v>368</v>
      </c>
    </row>
    <row r="3116" ht="15.75" customHeight="1">
      <c r="A3116" s="2" t="s">
        <v>8357</v>
      </c>
      <c r="B3116" s="2" t="s">
        <v>8098</v>
      </c>
      <c r="C3116" s="2" t="s">
        <v>7823</v>
      </c>
      <c r="D3116" s="2" t="s">
        <v>7823</v>
      </c>
      <c r="E3116" s="2" t="s">
        <v>7824</v>
      </c>
      <c r="F3116" s="2" t="s">
        <v>8475</v>
      </c>
      <c r="G3116" s="2" t="s">
        <v>19</v>
      </c>
      <c r="I3116" s="2">
        <v>10.0</v>
      </c>
      <c r="K3116" s="2" t="s">
        <v>8359</v>
      </c>
      <c r="L3116" s="2"/>
      <c r="M3116" s="2" t="s">
        <v>8476</v>
      </c>
      <c r="N3116" s="2" t="s">
        <v>8476</v>
      </c>
      <c r="O3116" s="2" t="s">
        <v>1265</v>
      </c>
      <c r="P3116" s="2"/>
      <c r="Q3116" s="2" t="str">
        <f t="shared" si="20"/>
        <v>Bill Title: A bill for an act providing for a study relating to the discontinuation of coal for electricity production in the state. - Bill Description: A bill for an act providing for a study relating to the discontinuation of coal for electricity production in the state.</v>
      </c>
      <c r="S3116" s="2" t="s">
        <v>44</v>
      </c>
    </row>
    <row r="3117" ht="15.75" customHeight="1">
      <c r="A3117" s="2" t="s">
        <v>8357</v>
      </c>
      <c r="B3117" s="2" t="s">
        <v>8098</v>
      </c>
      <c r="C3117" s="2" t="s">
        <v>7823</v>
      </c>
      <c r="D3117" s="2" t="s">
        <v>7823</v>
      </c>
      <c r="E3117" s="2" t="s">
        <v>7824</v>
      </c>
      <c r="F3117" s="2" t="s">
        <v>8477</v>
      </c>
      <c r="G3117" s="2" t="s">
        <v>19</v>
      </c>
      <c r="I3117" s="2">
        <v>10.0</v>
      </c>
      <c r="K3117" s="2" t="s">
        <v>8359</v>
      </c>
      <c r="L3117" s="2"/>
      <c r="M3117" s="2" t="s">
        <v>8478</v>
      </c>
      <c r="N3117" s="2" t="s">
        <v>8478</v>
      </c>
      <c r="O3117" s="2" t="s">
        <v>63</v>
      </c>
      <c r="P3117" s="2"/>
      <c r="Q3117" s="2" t="str">
        <f t="shared" si="20"/>
        <v>Bill Title: A bill for an act relating to utility cost disclosures in connection with rental properties, providing penalties, and including applicability provisions. - Bill Description: A bill for an act relating to utility cost disclosures in connection with rental properties, providing penalties, and including applicability provisions.</v>
      </c>
    </row>
    <row r="3118" ht="15.75" customHeight="1">
      <c r="A3118" s="2" t="s">
        <v>8357</v>
      </c>
      <c r="B3118" s="2" t="s">
        <v>8098</v>
      </c>
      <c r="C3118" s="2" t="s">
        <v>7823</v>
      </c>
      <c r="D3118" s="2" t="s">
        <v>7823</v>
      </c>
      <c r="E3118" s="2" t="s">
        <v>7824</v>
      </c>
      <c r="F3118" s="2" t="s">
        <v>8479</v>
      </c>
      <c r="G3118" s="2" t="s">
        <v>19</v>
      </c>
      <c r="I3118" s="2">
        <v>10.0</v>
      </c>
      <c r="K3118" s="2" t="s">
        <v>8359</v>
      </c>
      <c r="L3118" s="2"/>
      <c r="M3118" s="2" t="s">
        <v>8480</v>
      </c>
      <c r="N3118" s="2" t="s">
        <v>8480</v>
      </c>
      <c r="O3118" s="2" t="s">
        <v>8481</v>
      </c>
      <c r="P3118" s="2"/>
      <c r="Q3118" s="2" t="str">
        <f t="shared" si="20"/>
        <v>Bill Title: A bill for an act relating to the membership and administration of the Iowa propane education and research council. Effective 7-01-09. - Bill Description: A bill for an act relating to the membership and administration of the Iowa propane education and research council. Effective 7-01-09.</v>
      </c>
    </row>
    <row r="3119" ht="15.75" customHeight="1">
      <c r="A3119" s="2" t="s">
        <v>8357</v>
      </c>
      <c r="B3119" s="2" t="s">
        <v>8098</v>
      </c>
      <c r="C3119" s="2" t="s">
        <v>7823</v>
      </c>
      <c r="D3119" s="2" t="s">
        <v>7823</v>
      </c>
      <c r="E3119" s="2" t="s">
        <v>7824</v>
      </c>
      <c r="F3119" s="2" t="s">
        <v>8482</v>
      </c>
      <c r="G3119" s="2" t="s">
        <v>19</v>
      </c>
      <c r="I3119" s="2">
        <v>10.0</v>
      </c>
      <c r="K3119" s="2" t="s">
        <v>8359</v>
      </c>
      <c r="L3119" s="2"/>
      <c r="M3119" s="2" t="s">
        <v>8483</v>
      </c>
      <c r="N3119" s="2" t="s">
        <v>8483</v>
      </c>
      <c r="O3119" s="2" t="s">
        <v>704</v>
      </c>
      <c r="P3119" s="2"/>
      <c r="Q3119" s="2" t="str">
        <f t="shared" si="20"/>
        <v>Bill Title: A bill for an act relating to the membership and administration of the Iowa propane education and research council, increasing an assessment, and providing an effective date. (Formerly SF 1355.) - Bill Description: A bill for an act relating to the membership and administration of the Iowa propane education and research council, increasing an assessment, and providing an effective date. (Formerly SF 1355.)</v>
      </c>
    </row>
    <row r="3120" ht="15.75" customHeight="1">
      <c r="A3120" s="2" t="s">
        <v>8357</v>
      </c>
      <c r="B3120" s="2" t="s">
        <v>8098</v>
      </c>
      <c r="C3120" s="2" t="s">
        <v>7823</v>
      </c>
      <c r="D3120" s="2" t="s">
        <v>7823</v>
      </c>
      <c r="E3120" s="2" t="s">
        <v>7824</v>
      </c>
      <c r="F3120" s="2" t="s">
        <v>8484</v>
      </c>
      <c r="G3120" s="2" t="s">
        <v>19</v>
      </c>
      <c r="I3120" s="2">
        <v>9.0</v>
      </c>
      <c r="K3120" s="2" t="s">
        <v>8359</v>
      </c>
      <c r="L3120" s="2"/>
      <c r="M3120" s="2" t="s">
        <v>8485</v>
      </c>
      <c r="N3120" s="2" t="s">
        <v>8485</v>
      </c>
      <c r="O3120" s="2" t="s">
        <v>1279</v>
      </c>
      <c r="P3120" s="2"/>
      <c r="Q3120" s="2" t="str">
        <f t="shared" si="20"/>
        <v>Bill Title: A bill for an act relating to alternate energy by allowing the establishment of community solar garden projects. - Bill Description: A bill for an act relating to alternate energy by allowing the establishment of community solar garden projects.</v>
      </c>
      <c r="S3120" s="2" t="s">
        <v>44</v>
      </c>
    </row>
    <row r="3121" ht="15.75" customHeight="1">
      <c r="A3121" s="2" t="s">
        <v>8357</v>
      </c>
      <c r="B3121" s="2" t="s">
        <v>8098</v>
      </c>
      <c r="C3121" s="2" t="s">
        <v>7823</v>
      </c>
      <c r="D3121" s="2" t="s">
        <v>7823</v>
      </c>
      <c r="E3121" s="2" t="s">
        <v>7824</v>
      </c>
      <c r="F3121" s="2" t="s">
        <v>8486</v>
      </c>
      <c r="G3121" s="2" t="s">
        <v>19</v>
      </c>
      <c r="I3121" s="2">
        <v>9.0</v>
      </c>
      <c r="K3121" s="2" t="s">
        <v>8359</v>
      </c>
      <c r="L3121" s="2"/>
      <c r="M3121" s="2" t="s">
        <v>8487</v>
      </c>
      <c r="N3121" s="2" t="s">
        <v>8487</v>
      </c>
      <c r="O3121" s="2" t="s">
        <v>704</v>
      </c>
      <c r="P3121" s="2"/>
      <c r="Q3121" s="2" t="str">
        <f t="shared" si="20"/>
        <v>Bill Title: A bill for an act providing for fossil fuel cost disclosure in public utility customer billings. - Bill Description: A bill for an act providing for fossil fuel cost disclosure in public utility customer billings.</v>
      </c>
      <c r="S3121" s="2" t="s">
        <v>65</v>
      </c>
    </row>
    <row r="3122" ht="15.75" customHeight="1">
      <c r="A3122" s="2" t="s">
        <v>8357</v>
      </c>
      <c r="B3122" s="2" t="s">
        <v>8098</v>
      </c>
      <c r="C3122" s="2" t="s">
        <v>7823</v>
      </c>
      <c r="D3122" s="2" t="s">
        <v>7823</v>
      </c>
      <c r="E3122" s="2" t="s">
        <v>7824</v>
      </c>
      <c r="F3122" s="2" t="s">
        <v>8488</v>
      </c>
      <c r="G3122" s="2" t="s">
        <v>19</v>
      </c>
      <c r="I3122" s="2">
        <v>9.0</v>
      </c>
      <c r="K3122" s="2" t="s">
        <v>8359</v>
      </c>
      <c r="L3122" s="2"/>
      <c r="M3122" s="2" t="s">
        <v>8489</v>
      </c>
      <c r="N3122" s="2" t="s">
        <v>8489</v>
      </c>
      <c r="O3122" s="2" t="s">
        <v>100</v>
      </c>
      <c r="P3122" s="2"/>
      <c r="Q3122" s="2" t="str">
        <f t="shared" si="20"/>
        <v>Bill Title: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and other applicability provisions. (Formerly SSB 3190.) - Bill Description: A bill for an act relating to the administration of the tax and related laws by the department of revenue, including the renewable energy tax credit, the solar energy system tax credit, appeal procedures for certain centrally assessed property, an extension of the utility replacement tax task force, requiring background checks for job applicants and persons performing work for the department of revenue, a sales and use tax exemption for certain items used in performance of a construction contract with designated exempt entities, and including effective date and retroactive and other applicability provisions. (Formerly SSB 3190.)</v>
      </c>
    </row>
    <row r="3123" ht="15.75" customHeight="1">
      <c r="A3123" s="2" t="s">
        <v>8357</v>
      </c>
      <c r="B3123" s="2" t="s">
        <v>8098</v>
      </c>
      <c r="C3123" s="2" t="s">
        <v>7823</v>
      </c>
      <c r="D3123" s="2" t="s">
        <v>7823</v>
      </c>
      <c r="E3123" s="2" t="s">
        <v>7824</v>
      </c>
      <c r="F3123" s="2" t="s">
        <v>8490</v>
      </c>
      <c r="G3123" s="2" t="s">
        <v>19</v>
      </c>
      <c r="I3123" s="2">
        <v>9.0</v>
      </c>
      <c r="K3123" s="2" t="s">
        <v>8359</v>
      </c>
      <c r="L3123" s="2"/>
      <c r="M3123" s="2" t="s">
        <v>8491</v>
      </c>
      <c r="N3123" s="2" t="s">
        <v>8491</v>
      </c>
      <c r="O3123" s="2" t="s">
        <v>704</v>
      </c>
      <c r="P3123" s="2"/>
      <c r="Q3123" s="2" t="str">
        <f t="shared" si="20"/>
        <v>Bill Title: A bill for an act providing for the establishment of an energy affordability program for the benefit of residential consumers of propane. - Bill Description: A bill for an act providing for the establishment of an energy affordability program for the benefit of residential consumers of propane.</v>
      </c>
    </row>
    <row r="3124" ht="15.75" customHeight="1">
      <c r="A3124" s="2" t="s">
        <v>8357</v>
      </c>
      <c r="B3124" s="2" t="s">
        <v>8098</v>
      </c>
      <c r="C3124" s="2" t="s">
        <v>7823</v>
      </c>
      <c r="D3124" s="2" t="s">
        <v>7823</v>
      </c>
      <c r="E3124" s="2" t="s">
        <v>7824</v>
      </c>
      <c r="F3124" s="2" t="s">
        <v>8492</v>
      </c>
      <c r="G3124" s="2" t="s">
        <v>19</v>
      </c>
      <c r="I3124" s="2">
        <v>8.0</v>
      </c>
      <c r="K3124" s="2" t="s">
        <v>8359</v>
      </c>
      <c r="L3124" s="2"/>
      <c r="M3124" s="2" t="s">
        <v>8493</v>
      </c>
      <c r="N3124" s="2" t="s">
        <v>8493</v>
      </c>
      <c r="O3124" s="2" t="s">
        <v>800</v>
      </c>
      <c r="P3124" s="2"/>
      <c r="Q3124" s="2" t="str">
        <f t="shared" si="20"/>
        <v>Bill Title: A bill for an act establishing an agriculture climate adaptation advisory task force and providing for an agriculture climate adaptation report. - Bill Description: A bill for an act establishing an agriculture climate adaptation advisory task force and providing for an agriculture climate adaptation report.</v>
      </c>
      <c r="S3124" s="2" t="s">
        <v>172</v>
      </c>
    </row>
    <row r="3125" ht="15.75" customHeight="1">
      <c r="A3125" s="2" t="s">
        <v>8357</v>
      </c>
      <c r="B3125" s="2" t="s">
        <v>8098</v>
      </c>
      <c r="C3125" s="2" t="s">
        <v>7823</v>
      </c>
      <c r="D3125" s="2" t="s">
        <v>7823</v>
      </c>
      <c r="E3125" s="2" t="s">
        <v>7824</v>
      </c>
      <c r="F3125" s="2" t="s">
        <v>8494</v>
      </c>
      <c r="G3125" s="2" t="s">
        <v>19</v>
      </c>
      <c r="I3125" s="2">
        <v>8.0</v>
      </c>
      <c r="K3125" s="2" t="s">
        <v>8359</v>
      </c>
      <c r="L3125" s="2"/>
      <c r="M3125" s="2" t="s">
        <v>8495</v>
      </c>
      <c r="N3125" s="2" t="s">
        <v>8495</v>
      </c>
      <c r="O3125" s="2" t="s">
        <v>3575</v>
      </c>
      <c r="P3125" s="2"/>
      <c r="Q3125" s="2" t="str">
        <f t="shared" si="20"/>
        <v>Bill Title: A bill for an act reducing the solar energy system tax credit wait list by reducing authorized aggregate tax credits for certain economic development programs. - Bill Description: A bill for an act reducing the solar energy system tax credit wait list by reducing authorized aggregate tax credits for certain economic development programs.</v>
      </c>
      <c r="S3125" s="2" t="s">
        <v>145</v>
      </c>
    </row>
    <row r="3126" ht="15.75" customHeight="1">
      <c r="A3126" s="2" t="s">
        <v>8357</v>
      </c>
      <c r="B3126" s="2" t="s">
        <v>8098</v>
      </c>
      <c r="C3126" s="2" t="s">
        <v>7823</v>
      </c>
      <c r="D3126" s="2" t="s">
        <v>7823</v>
      </c>
      <c r="E3126" s="2" t="s">
        <v>7824</v>
      </c>
      <c r="F3126" s="2" t="s">
        <v>8496</v>
      </c>
      <c r="G3126" s="2" t="s">
        <v>19</v>
      </c>
      <c r="I3126" s="2">
        <v>8.0</v>
      </c>
      <c r="K3126" s="2" t="s">
        <v>8359</v>
      </c>
      <c r="L3126" s="2"/>
      <c r="M3126" s="2" t="s">
        <v>8497</v>
      </c>
      <c r="N3126" s="2" t="s">
        <v>8497</v>
      </c>
      <c r="O3126" s="2" t="s">
        <v>290</v>
      </c>
      <c r="P3126" s="2"/>
      <c r="Q3126" s="2" t="str">
        <f t="shared" si="20"/>
        <v>Bill Title: A bill for an act relating to the adoption of energy conservation requirements by governmental subdivisions. - Bill Description: A bill for an act relating to the adoption of energy conservation requirements by governmental subdivisions.</v>
      </c>
      <c r="S3126" s="2" t="s">
        <v>287</v>
      </c>
    </row>
    <row r="3127" ht="15.75" customHeight="1">
      <c r="A3127" s="2" t="s">
        <v>8357</v>
      </c>
      <c r="B3127" s="2" t="s">
        <v>8098</v>
      </c>
      <c r="C3127" s="2" t="s">
        <v>7823</v>
      </c>
      <c r="D3127" s="2" t="s">
        <v>7823</v>
      </c>
      <c r="E3127" s="2" t="s">
        <v>7824</v>
      </c>
      <c r="F3127" s="2" t="s">
        <v>8498</v>
      </c>
      <c r="G3127" s="2" t="s">
        <v>19</v>
      </c>
      <c r="I3127" s="2">
        <v>8.0</v>
      </c>
      <c r="K3127" s="2" t="s">
        <v>8359</v>
      </c>
      <c r="L3127" s="2"/>
      <c r="M3127" s="2" t="s">
        <v>8499</v>
      </c>
      <c r="N3127" s="2" t="s">
        <v>8499</v>
      </c>
      <c r="O3127" s="2" t="s">
        <v>1265</v>
      </c>
      <c r="P3127" s="2"/>
      <c r="Q3127" s="2" t="str">
        <f t="shared" si="20"/>
        <v>Bill Title: A bill for an act removing a preference for purchasing of Iowa coal by state and local government entities.(See SF 468.) - Bill Description: A bill for an act removing a preference for purchasing of Iowa coal by state and local government entities.(See SF 468.)</v>
      </c>
    </row>
    <row r="3128" ht="15.75" customHeight="1">
      <c r="A3128" s="2" t="s">
        <v>8357</v>
      </c>
      <c r="B3128" s="2" t="s">
        <v>8098</v>
      </c>
      <c r="C3128" s="2" t="s">
        <v>7823</v>
      </c>
      <c r="D3128" s="2" t="s">
        <v>7823</v>
      </c>
      <c r="E3128" s="2" t="s">
        <v>7824</v>
      </c>
      <c r="F3128" s="2" t="s">
        <v>8500</v>
      </c>
      <c r="G3128" s="2" t="s">
        <v>19</v>
      </c>
      <c r="I3128" s="2">
        <v>8.0</v>
      </c>
      <c r="K3128" s="2" t="s">
        <v>8359</v>
      </c>
      <c r="L3128" s="2"/>
      <c r="M3128" s="2" t="s">
        <v>8501</v>
      </c>
      <c r="N3128" s="2" t="s">
        <v>8501</v>
      </c>
      <c r="O3128" s="2" t="s">
        <v>3782</v>
      </c>
      <c r="P3128" s="2"/>
      <c r="Q3128" s="2" t="str">
        <f t="shared" si="20"/>
        <v>Bill Title: A bill for an act relating to the solar energy system tax credit available against the individual or corporate income tax, the franchise tax, and the moneys and credits tax, and including effective date and retroactive applicability provisions. - Bill Description: A bill for an act relating to the solar energy system tax credit available against the individual or corporate income tax, the franchise tax, and the moneys and credits tax, and including effective date and retroactive applicability provisions.</v>
      </c>
      <c r="S3128" s="2" t="s">
        <v>145</v>
      </c>
    </row>
    <row r="3129" ht="15.75" customHeight="1">
      <c r="A3129" s="2" t="s">
        <v>8357</v>
      </c>
      <c r="B3129" s="2" t="s">
        <v>8098</v>
      </c>
      <c r="C3129" s="2" t="s">
        <v>7823</v>
      </c>
      <c r="D3129" s="2" t="s">
        <v>7823</v>
      </c>
      <c r="E3129" s="2" t="s">
        <v>7824</v>
      </c>
      <c r="F3129" s="2" t="s">
        <v>8502</v>
      </c>
      <c r="G3129" s="2" t="s">
        <v>19</v>
      </c>
      <c r="I3129" s="2">
        <v>7.0</v>
      </c>
      <c r="K3129" s="2" t="s">
        <v>8359</v>
      </c>
      <c r="L3129" s="2"/>
      <c r="M3129" s="2" t="s">
        <v>8503</v>
      </c>
      <c r="N3129" s="2" t="s">
        <v>8503</v>
      </c>
      <c r="O3129" s="2" t="s">
        <v>290</v>
      </c>
      <c r="P3129" s="2"/>
      <c r="Q3129" s="2" t="str">
        <f t="shared" si="20"/>
        <v>Bill Title: A bill for an act relating to the state building code and including effective date provisions. - Bill Description: A bill for an act relating to the state building code and including effective date provisions.</v>
      </c>
      <c r="S3129" s="2" t="s">
        <v>287</v>
      </c>
    </row>
    <row r="3130" ht="15.75" customHeight="1">
      <c r="A3130" s="2" t="s">
        <v>8357</v>
      </c>
      <c r="B3130" s="2" t="s">
        <v>8098</v>
      </c>
      <c r="C3130" s="2" t="s">
        <v>7823</v>
      </c>
      <c r="D3130" s="2" t="s">
        <v>7823</v>
      </c>
      <c r="E3130" s="2" t="s">
        <v>7824</v>
      </c>
      <c r="F3130" s="2" t="s">
        <v>8504</v>
      </c>
      <c r="G3130" s="2" t="s">
        <v>19</v>
      </c>
      <c r="I3130" s="2">
        <v>7.0</v>
      </c>
      <c r="K3130" s="2" t="s">
        <v>8359</v>
      </c>
      <c r="L3130" s="2"/>
      <c r="M3130" s="2" t="s">
        <v>8505</v>
      </c>
      <c r="N3130" s="2" t="s">
        <v>8505</v>
      </c>
      <c r="O3130" s="2" t="s">
        <v>39</v>
      </c>
      <c r="P3130" s="2"/>
      <c r="Q3130" s="2" t="str">
        <f t="shared" si="20"/>
        <v>Bill Title: A bill for an act prohibiting nuclear generating facilities from reprocessing fuel under specified circumstances. - Bill Description: A bill for an act prohibiting nuclear generating facilities from reprocessing fuel under specified circumstances.</v>
      </c>
    </row>
    <row r="3131" ht="15.75" customHeight="1">
      <c r="A3131" s="2" t="s">
        <v>8357</v>
      </c>
      <c r="B3131" s="2" t="s">
        <v>8098</v>
      </c>
      <c r="C3131" s="2" t="s">
        <v>7823</v>
      </c>
      <c r="D3131" s="2" t="s">
        <v>7823</v>
      </c>
      <c r="E3131" s="2" t="s">
        <v>7824</v>
      </c>
      <c r="F3131" s="2" t="s">
        <v>8506</v>
      </c>
      <c r="G3131" s="2" t="s">
        <v>19</v>
      </c>
      <c r="I3131" s="2">
        <v>6.0</v>
      </c>
      <c r="K3131" s="2" t="s">
        <v>8359</v>
      </c>
      <c r="L3131" s="2"/>
      <c r="M3131" s="2" t="s">
        <v>8507</v>
      </c>
      <c r="N3131" s="2" t="s">
        <v>8507</v>
      </c>
      <c r="O3131" s="2" t="s">
        <v>800</v>
      </c>
      <c r="P3131" s="2"/>
      <c r="Q3131" s="2" t="str">
        <f t="shared" si="20"/>
        <v>Bill Title: A bill for an act relating to the establishment of a task force regarding climate adaptability and resiliency. - Bill Description: A bill for an act relating to the establishment of a task force regarding climate adaptability and resiliency.</v>
      </c>
    </row>
    <row r="3132" ht="15.75" customHeight="1">
      <c r="A3132" s="2" t="s">
        <v>8357</v>
      </c>
      <c r="B3132" s="2" t="s">
        <v>8098</v>
      </c>
      <c r="C3132" s="2" t="s">
        <v>7823</v>
      </c>
      <c r="D3132" s="2" t="s">
        <v>7823</v>
      </c>
      <c r="E3132" s="2" t="s">
        <v>7824</v>
      </c>
      <c r="F3132" s="2" t="s">
        <v>8508</v>
      </c>
      <c r="G3132" s="2" t="s">
        <v>19</v>
      </c>
      <c r="I3132" s="2">
        <v>6.0</v>
      </c>
      <c r="K3132" s="2" t="s">
        <v>8359</v>
      </c>
      <c r="L3132" s="2"/>
      <c r="M3132" s="2" t="s">
        <v>8509</v>
      </c>
      <c r="N3132" s="2" t="s">
        <v>8509</v>
      </c>
      <c r="O3132" s="2" t="s">
        <v>704</v>
      </c>
      <c r="P3132" s="2"/>
      <c r="Q3132" s="2" t="str">
        <f t="shared" si="20"/>
        <v>Bill Title: A bill for an act providing for the establishment of a crude oil disaster prevention and response fund, establishing fees, and making an appropriation. - Bill Description: A bill for an act providing for the establishment of a crude oil disaster prevention and response fund, establishing fees, and making an appropriation.</v>
      </c>
      <c r="S3132" s="2" t="s">
        <v>25</v>
      </c>
    </row>
    <row r="3133" ht="15.75" customHeight="1">
      <c r="A3133" s="2" t="s">
        <v>8357</v>
      </c>
      <c r="B3133" s="2" t="s">
        <v>8098</v>
      </c>
      <c r="C3133" s="2" t="s">
        <v>7823</v>
      </c>
      <c r="D3133" s="2" t="s">
        <v>7823</v>
      </c>
      <c r="E3133" s="2" t="s">
        <v>7824</v>
      </c>
      <c r="F3133" s="2" t="s">
        <v>8510</v>
      </c>
      <c r="G3133" s="2" t="s">
        <v>19</v>
      </c>
      <c r="I3133" s="2">
        <v>6.0</v>
      </c>
      <c r="K3133" s="2" t="s">
        <v>8359</v>
      </c>
      <c r="L3133" s="2"/>
      <c r="M3133" s="2" t="s">
        <v>8511</v>
      </c>
      <c r="N3133" s="2" t="s">
        <v>8511</v>
      </c>
      <c r="O3133" s="2" t="s">
        <v>1826</v>
      </c>
      <c r="P3133" s="2"/>
      <c r="Q3133" s="2" t="str">
        <f t="shared" si="20"/>
        <v>Bill Title: A bill for an act requiring the department of natural resources to develop a plan to match the nationally determined commitment to cut greenhouse gas pollution. - Bill Description: A bill for an act requiring the department of natural resources to develop a plan to match the nationally determined commitment to cut greenhouse gas pollution.</v>
      </c>
      <c r="S3133" s="2" t="s">
        <v>172</v>
      </c>
    </row>
    <row r="3134" ht="15.75" customHeight="1">
      <c r="A3134" s="2" t="s">
        <v>8357</v>
      </c>
      <c r="B3134" s="2" t="s">
        <v>8098</v>
      </c>
      <c r="C3134" s="2" t="s">
        <v>7823</v>
      </c>
      <c r="D3134" s="2" t="s">
        <v>7823</v>
      </c>
      <c r="E3134" s="2" t="s">
        <v>7824</v>
      </c>
      <c r="F3134" s="2" t="s">
        <v>8512</v>
      </c>
      <c r="G3134" s="2" t="s">
        <v>19</v>
      </c>
      <c r="I3134" s="2">
        <v>6.0</v>
      </c>
      <c r="K3134" s="2" t="s">
        <v>8359</v>
      </c>
      <c r="L3134" s="2"/>
      <c r="M3134" s="2" t="s">
        <v>8493</v>
      </c>
      <c r="N3134" s="2" t="s">
        <v>8493</v>
      </c>
      <c r="O3134" s="2" t="s">
        <v>800</v>
      </c>
      <c r="P3134" s="2"/>
      <c r="Q3134" s="2" t="str">
        <f t="shared" si="20"/>
        <v>Bill Title: A bill for an act establishing an agriculture climate adaptation advisory task force and providing for an agriculture climate adaptation report. - Bill Description: A bill for an act establishing an agriculture climate adaptation advisory task force and providing for an agriculture climate adaptation report.</v>
      </c>
      <c r="S3134" s="2" t="s">
        <v>172</v>
      </c>
    </row>
    <row r="3135" ht="15.75" customHeight="1">
      <c r="A3135" s="2" t="s">
        <v>8357</v>
      </c>
      <c r="B3135" s="2" t="s">
        <v>8098</v>
      </c>
      <c r="C3135" s="2" t="s">
        <v>7823</v>
      </c>
      <c r="D3135" s="2" t="s">
        <v>7823</v>
      </c>
      <c r="E3135" s="2" t="s">
        <v>7824</v>
      </c>
      <c r="F3135" s="2" t="s">
        <v>8513</v>
      </c>
      <c r="G3135" s="2" t="s">
        <v>19</v>
      </c>
      <c r="I3135" s="2">
        <v>6.0</v>
      </c>
      <c r="K3135" s="2" t="s">
        <v>8359</v>
      </c>
      <c r="L3135" s="2"/>
      <c r="M3135" s="2" t="s">
        <v>8514</v>
      </c>
      <c r="N3135" s="2" t="s">
        <v>8514</v>
      </c>
      <c r="O3135" s="2" t="s">
        <v>1279</v>
      </c>
      <c r="P3135" s="2"/>
      <c r="Q3135" s="2" t="str">
        <f t="shared" si="20"/>
        <v>Bill Title: A study bill for An Act establishing farm=owned distributed generation facility purchase requirements applicable to specified utilities and cooperatives, making penalties applicable, and including effective date provisions. - Bill Description: A study bill for An Act establishing farm=owned distributed generation facility purchase requirements applicable to specified utilities and cooperatives, making penalties applicable, and including effective date provisions.</v>
      </c>
    </row>
    <row r="3136" ht="15.75" customHeight="1">
      <c r="A3136" s="2" t="s">
        <v>8357</v>
      </c>
      <c r="B3136" s="2" t="s">
        <v>8098</v>
      </c>
      <c r="C3136" s="2" t="s">
        <v>7823</v>
      </c>
      <c r="D3136" s="2" t="s">
        <v>7823</v>
      </c>
      <c r="E3136" s="2" t="s">
        <v>7824</v>
      </c>
      <c r="F3136" s="2" t="s">
        <v>8515</v>
      </c>
      <c r="G3136" s="2" t="s">
        <v>19</v>
      </c>
      <c r="I3136" s="2">
        <v>6.0</v>
      </c>
      <c r="K3136" s="2" t="s">
        <v>8359</v>
      </c>
      <c r="L3136" s="2"/>
      <c r="M3136" s="2" t="s">
        <v>8435</v>
      </c>
      <c r="N3136" s="2" t="s">
        <v>8435</v>
      </c>
      <c r="O3136" s="2" t="s">
        <v>274</v>
      </c>
      <c r="P3136" s="2"/>
      <c r="Q3136" s="2" t="str">
        <f t="shared" si="20"/>
        <v>Bill Title: A bill for an act authorizing cities and counties to establish energy investment districts and district boards and providing for financing of energy investments. - Bill Description: A bill for an act authorizing cities and counties to establish energy investment districts and district boards and providing for financing of energy investments.</v>
      </c>
      <c r="S3136" s="2" t="s">
        <v>145</v>
      </c>
    </row>
    <row r="3137" ht="15.75" customHeight="1">
      <c r="A3137" s="2" t="s">
        <v>8357</v>
      </c>
      <c r="B3137" s="2" t="s">
        <v>8098</v>
      </c>
      <c r="C3137" s="2" t="s">
        <v>7823</v>
      </c>
      <c r="D3137" s="2" t="s">
        <v>7823</v>
      </c>
      <c r="E3137" s="2" t="s">
        <v>7824</v>
      </c>
      <c r="F3137" s="2" t="s">
        <v>8516</v>
      </c>
      <c r="G3137" s="2" t="s">
        <v>19</v>
      </c>
      <c r="I3137" s="2">
        <v>6.0</v>
      </c>
      <c r="K3137" s="2" t="s">
        <v>8359</v>
      </c>
      <c r="L3137" s="2"/>
      <c r="M3137" s="2" t="s">
        <v>8517</v>
      </c>
      <c r="N3137" s="2" t="s">
        <v>8517</v>
      </c>
      <c r="O3137" s="2" t="s">
        <v>214</v>
      </c>
      <c r="P3137" s="2"/>
      <c r="Q3137" s="2" t="str">
        <f t="shared" si="20"/>
        <v>Bill Title: A bill for an act relating to the use of moneys administered by the Iowa energy center for energy efficiency investments and the construction of specified renewable energy generation facilities. - Bill Description: A bill for an act relating to the use of moneys administered by the Iowa energy center for energy efficiency investments and the construction of specified renewable energy generation facilities.</v>
      </c>
      <c r="S3137" s="2" t="s">
        <v>145</v>
      </c>
    </row>
    <row r="3138" ht="15.75" customHeight="1">
      <c r="A3138" s="2" t="s">
        <v>8357</v>
      </c>
      <c r="B3138" s="2" t="s">
        <v>8098</v>
      </c>
      <c r="C3138" s="2" t="s">
        <v>7823</v>
      </c>
      <c r="D3138" s="2" t="s">
        <v>7823</v>
      </c>
      <c r="E3138" s="2" t="s">
        <v>7824</v>
      </c>
      <c r="F3138" s="2" t="s">
        <v>8518</v>
      </c>
      <c r="G3138" s="2" t="s">
        <v>19</v>
      </c>
      <c r="I3138" s="2">
        <v>6.0</v>
      </c>
      <c r="K3138" s="2" t="s">
        <v>8359</v>
      </c>
      <c r="L3138" s="2"/>
      <c r="M3138" s="2" t="s">
        <v>8517</v>
      </c>
      <c r="N3138" s="2" t="s">
        <v>8517</v>
      </c>
      <c r="O3138" s="2" t="s">
        <v>208</v>
      </c>
      <c r="P3138" s="2"/>
      <c r="Q3138" s="2" t="str">
        <f t="shared" si="20"/>
        <v>Bill Title: A bill for an act relating to the use of moneys administered by the Iowa energy center for energy efficiency investments and the construction of specified renewable energy generation facilities. - Bill Description: A bill for an act relating to the use of moneys administered by the Iowa energy center for energy efficiency investments and the construction of specified renewable energy generation facilities.</v>
      </c>
      <c r="S3138" s="2" t="s">
        <v>145</v>
      </c>
    </row>
    <row r="3139" ht="15.75" customHeight="1">
      <c r="A3139" s="2" t="s">
        <v>8357</v>
      </c>
      <c r="B3139" s="2" t="s">
        <v>8098</v>
      </c>
      <c r="C3139" s="2" t="s">
        <v>7823</v>
      </c>
      <c r="D3139" s="2" t="s">
        <v>7823</v>
      </c>
      <c r="E3139" s="2" t="s">
        <v>7824</v>
      </c>
      <c r="F3139" s="2" t="s">
        <v>8519</v>
      </c>
      <c r="G3139" s="2" t="s">
        <v>19</v>
      </c>
      <c r="I3139" s="2">
        <v>5.0</v>
      </c>
      <c r="K3139" s="2" t="s">
        <v>8359</v>
      </c>
      <c r="L3139" s="2"/>
      <c r="M3139" s="2" t="s">
        <v>8520</v>
      </c>
      <c r="N3139" s="2" t="s">
        <v>8520</v>
      </c>
      <c r="O3139" s="2" t="s">
        <v>214</v>
      </c>
      <c r="P3139" s="2"/>
      <c r="Q3139" s="2" t="str">
        <f t="shared" si="20"/>
        <v>Bill Title: A bill for an act creating a nonprofit organization energy efficiency grant program, making an appropriation, and including effective date provisions. - Bill Description: A bill for an act creating a nonprofit organization energy efficiency grant program, making an appropriation, and including effective date provisions.</v>
      </c>
      <c r="S3139" s="2" t="s">
        <v>145</v>
      </c>
    </row>
    <row r="3140" ht="15.75" customHeight="1">
      <c r="A3140" s="2" t="s">
        <v>8357</v>
      </c>
      <c r="B3140" s="2" t="s">
        <v>8098</v>
      </c>
      <c r="C3140" s="2" t="s">
        <v>7823</v>
      </c>
      <c r="D3140" s="2" t="s">
        <v>7823</v>
      </c>
      <c r="E3140" s="2" t="s">
        <v>7824</v>
      </c>
      <c r="F3140" s="2" t="s">
        <v>8521</v>
      </c>
      <c r="G3140" s="2" t="s">
        <v>19</v>
      </c>
      <c r="I3140" s="2">
        <v>5.0</v>
      </c>
      <c r="K3140" s="2" t="s">
        <v>8359</v>
      </c>
      <c r="L3140" s="2"/>
      <c r="M3140" s="2" t="s">
        <v>8522</v>
      </c>
      <c r="N3140" s="2" t="s">
        <v>8522</v>
      </c>
      <c r="O3140" s="2" t="s">
        <v>89</v>
      </c>
      <c r="P3140" s="2"/>
      <c r="Q3140" s="2" t="str">
        <f t="shared" si="20"/>
        <v>Bill Title: A bill for an act relating to the provision of electrical service at electric vehicle charging stations. - Bill Description: A bill for an act relating to the provision of electrical service at electric vehicle charging stations.</v>
      </c>
      <c r="S3140" s="2" t="s">
        <v>79</v>
      </c>
    </row>
    <row r="3141" ht="15.75" customHeight="1">
      <c r="A3141" s="2" t="s">
        <v>8357</v>
      </c>
      <c r="B3141" s="2" t="s">
        <v>8098</v>
      </c>
      <c r="C3141" s="2" t="s">
        <v>7823</v>
      </c>
      <c r="D3141" s="2" t="s">
        <v>7823</v>
      </c>
      <c r="E3141" s="2" t="s">
        <v>7824</v>
      </c>
      <c r="F3141" s="2" t="s">
        <v>8523</v>
      </c>
      <c r="G3141" s="2" t="s">
        <v>19</v>
      </c>
      <c r="I3141" s="2">
        <v>4.0</v>
      </c>
      <c r="K3141" s="2" t="s">
        <v>8359</v>
      </c>
      <c r="L3141" s="2"/>
      <c r="M3141" s="2" t="s">
        <v>8524</v>
      </c>
      <c r="N3141" s="2" t="s">
        <v>8524</v>
      </c>
      <c r="O3141" s="2" t="s">
        <v>100</v>
      </c>
      <c r="P3141" s="2"/>
      <c r="Q3141" s="2" t="str">
        <f t="shared" si="20"/>
        <v>Bill Title: A bill for an act providing for the installation of solar energy systems in state buildings. - Bill Description: A bill for an act providing for the installation of solar energy systems in state buildings.</v>
      </c>
      <c r="S3141" s="2" t="s">
        <v>44</v>
      </c>
    </row>
    <row r="3142" ht="15.75" customHeight="1">
      <c r="A3142" s="2" t="s">
        <v>8525</v>
      </c>
      <c r="B3142" s="2" t="s">
        <v>8062</v>
      </c>
      <c r="C3142" s="2" t="s">
        <v>7823</v>
      </c>
      <c r="D3142" s="2" t="s">
        <v>7823</v>
      </c>
      <c r="E3142" s="2" t="s">
        <v>7824</v>
      </c>
      <c r="F3142" s="2" t="s">
        <v>8526</v>
      </c>
      <c r="G3142" s="2" t="s">
        <v>19</v>
      </c>
      <c r="I3142" s="2">
        <v>28.0</v>
      </c>
      <c r="K3142" s="2" t="s">
        <v>8527</v>
      </c>
      <c r="L3142" s="2"/>
      <c r="M3142" s="2" t="s">
        <v>8528</v>
      </c>
      <c r="N3142" s="2" t="s">
        <v>8528</v>
      </c>
      <c r="O3142" s="2" t="s">
        <v>35</v>
      </c>
      <c r="P3142" s="2"/>
      <c r="Q3142" s="2" t="str">
        <f t="shared" si="20"/>
        <v>Bill Title: A bill for an act relating to the property tax exemption for the value added by certain geothermal heating or cooling systems and including applicability provisions. - Bill Description: A bill for an act relating to the property tax exemption for the value added by certain geothermal heating or cooling systems and including applicability provisions.</v>
      </c>
    </row>
    <row r="3143" ht="15.75" customHeight="1">
      <c r="A3143" s="2" t="s">
        <v>8525</v>
      </c>
      <c r="B3143" s="2" t="s">
        <v>8062</v>
      </c>
      <c r="C3143" s="2" t="s">
        <v>7823</v>
      </c>
      <c r="D3143" s="2" t="s">
        <v>7823</v>
      </c>
      <c r="E3143" s="2" t="s">
        <v>7824</v>
      </c>
      <c r="F3143" s="2" t="s">
        <v>8529</v>
      </c>
      <c r="G3143" s="2" t="s">
        <v>19</v>
      </c>
      <c r="I3143" s="2">
        <v>21.0</v>
      </c>
      <c r="K3143" s="2" t="s">
        <v>8527</v>
      </c>
      <c r="L3143" s="2"/>
      <c r="M3143" s="2" t="s">
        <v>8530</v>
      </c>
      <c r="N3143" s="2" t="s">
        <v>8530</v>
      </c>
      <c r="O3143" s="2" t="s">
        <v>35</v>
      </c>
      <c r="P3143" s="2"/>
      <c r="Q3143" s="2" t="str">
        <f t="shared" si="20"/>
        <v>Bill Title: A bill for an act relating to the property tax exemption for the value added by certain geothermal heating or cooling systems and including applicability provisions. (See Cmte. Bill HF 627) - Bill Description: A bill for an act relating to the property tax exemption for the value added by certain geothermal heating or cooling systems and including applicability provisions. (See Cmte. Bill HF 627)</v>
      </c>
      <c r="S3143" s="2" t="s">
        <v>145</v>
      </c>
    </row>
    <row r="3144" ht="15.75" customHeight="1">
      <c r="A3144" s="2" t="s">
        <v>8525</v>
      </c>
      <c r="B3144" s="2" t="s">
        <v>8062</v>
      </c>
      <c r="C3144" s="2" t="s">
        <v>7823</v>
      </c>
      <c r="D3144" s="2" t="s">
        <v>7823</v>
      </c>
      <c r="E3144" s="2" t="s">
        <v>7824</v>
      </c>
      <c r="F3144" s="2" t="s">
        <v>8531</v>
      </c>
      <c r="G3144" s="2" t="s">
        <v>19</v>
      </c>
      <c r="I3144" s="2">
        <v>20.0</v>
      </c>
      <c r="K3144" s="2" t="s">
        <v>8527</v>
      </c>
      <c r="L3144" s="2"/>
      <c r="M3144" s="2" t="s">
        <v>8532</v>
      </c>
      <c r="N3144" s="2" t="s">
        <v>8532</v>
      </c>
      <c r="O3144" s="2" t="s">
        <v>35</v>
      </c>
      <c r="P3144" s="2"/>
      <c r="Q3144" s="2" t="str">
        <f t="shared" si="20"/>
        <v>Bill Title: A bill for an act relating to individual and corporate income tax credits for the installation of geothermal energy systems in Iowa and including effective date and retroactive applicability provisions. - Bill Description: A bill for an act relating to individual and corporate income tax credits for the installation of geothermal energy systems in Iowa and including effective date and retroactive applicability provisions.</v>
      </c>
      <c r="S3144" s="2" t="s">
        <v>145</v>
      </c>
    </row>
    <row r="3145" ht="15.75" customHeight="1">
      <c r="A3145" s="2" t="s">
        <v>8525</v>
      </c>
      <c r="B3145" s="2" t="s">
        <v>8062</v>
      </c>
      <c r="C3145" s="2" t="s">
        <v>7823</v>
      </c>
      <c r="D3145" s="2" t="s">
        <v>7823</v>
      </c>
      <c r="E3145" s="2" t="s">
        <v>7824</v>
      </c>
      <c r="F3145" s="2" t="s">
        <v>8533</v>
      </c>
      <c r="G3145" s="2" t="s">
        <v>19</v>
      </c>
      <c r="I3145" s="2">
        <v>20.0</v>
      </c>
      <c r="K3145" s="2" t="s">
        <v>8527</v>
      </c>
      <c r="L3145" s="2"/>
      <c r="M3145" s="2" t="s">
        <v>8534</v>
      </c>
      <c r="N3145" s="2" t="s">
        <v>8534</v>
      </c>
      <c r="O3145" s="2" t="s">
        <v>35</v>
      </c>
      <c r="P3145" s="2"/>
      <c r="Q3145" s="2" t="str">
        <f t="shared" si="20"/>
        <v>Bill Title: A bill for an act creating a geothermal tax credit available against the franchise tax and including effective date and retroactive applicability provisions. - Bill Description: A bill for an act creating a geothermal tax credit available against the franchise tax and including effective date and retroactive applicability provisions.</v>
      </c>
      <c r="S3145" s="2" t="s">
        <v>145</v>
      </c>
    </row>
    <row r="3146" ht="15.75" customHeight="1">
      <c r="A3146" s="2" t="s">
        <v>8525</v>
      </c>
      <c r="B3146" s="2" t="s">
        <v>8062</v>
      </c>
      <c r="C3146" s="2" t="s">
        <v>7823</v>
      </c>
      <c r="D3146" s="2" t="s">
        <v>7823</v>
      </c>
      <c r="E3146" s="2" t="s">
        <v>7824</v>
      </c>
      <c r="F3146" s="2" t="s">
        <v>8535</v>
      </c>
      <c r="G3146" s="2" t="s">
        <v>19</v>
      </c>
      <c r="I3146" s="2">
        <v>20.0</v>
      </c>
      <c r="K3146" s="2" t="s">
        <v>8527</v>
      </c>
      <c r="L3146" s="2"/>
      <c r="M3146" s="2" t="s">
        <v>8536</v>
      </c>
      <c r="N3146" s="2" t="s">
        <v>8536</v>
      </c>
      <c r="O3146" s="2" t="s">
        <v>35</v>
      </c>
      <c r="P3146" s="2"/>
      <c r="Q3146" s="2" t="str">
        <f t="shared" si="20"/>
        <v>Bill Title: A bill for an act creating a geothermal tax credit available against the corporate income tax and including effective date and retroactive applicability provisions. - Bill Description: A bill for an act creating a geothermal tax credit available against the corporate income tax and including effective date and retroactive applicability provisions.</v>
      </c>
      <c r="S3146" s="2" t="s">
        <v>145</v>
      </c>
    </row>
    <row r="3147" ht="15.75" customHeight="1">
      <c r="A3147" s="2" t="s">
        <v>8525</v>
      </c>
      <c r="B3147" s="2" t="s">
        <v>8062</v>
      </c>
      <c r="C3147" s="2" t="s">
        <v>7823</v>
      </c>
      <c r="D3147" s="2" t="s">
        <v>7823</v>
      </c>
      <c r="E3147" s="2" t="s">
        <v>7824</v>
      </c>
      <c r="F3147" s="2" t="s">
        <v>8537</v>
      </c>
      <c r="G3147" s="2" t="s">
        <v>19</v>
      </c>
      <c r="I3147" s="2">
        <v>16.0</v>
      </c>
      <c r="K3147" s="2" t="s">
        <v>8527</v>
      </c>
      <c r="L3147" s="2"/>
      <c r="M3147" s="2" t="s">
        <v>8534</v>
      </c>
      <c r="N3147" s="2" t="s">
        <v>8534</v>
      </c>
      <c r="O3147" s="2" t="s">
        <v>35</v>
      </c>
      <c r="P3147" s="2"/>
      <c r="Q3147" s="2" t="str">
        <f t="shared" si="20"/>
        <v>Bill Title: A bill for an act creating a geothermal tax credit available against the franchise tax and including effective date and retroactive applicability provisions. - Bill Description: A bill for an act creating a geothermal tax credit available against the franchise tax and including effective date and retroactive applicability provisions.</v>
      </c>
    </row>
    <row r="3148" ht="15.75" customHeight="1">
      <c r="A3148" s="2" t="s">
        <v>8525</v>
      </c>
      <c r="B3148" s="2" t="s">
        <v>8062</v>
      </c>
      <c r="C3148" s="2" t="s">
        <v>7823</v>
      </c>
      <c r="D3148" s="2" t="s">
        <v>7823</v>
      </c>
      <c r="E3148" s="2" t="s">
        <v>7824</v>
      </c>
      <c r="F3148" s="2" t="s">
        <v>8538</v>
      </c>
      <c r="G3148" s="2" t="s">
        <v>19</v>
      </c>
      <c r="I3148" s="2">
        <v>16.0</v>
      </c>
      <c r="K3148" s="2" t="s">
        <v>8527</v>
      </c>
      <c r="L3148" s="2"/>
      <c r="M3148" s="2" t="s">
        <v>8536</v>
      </c>
      <c r="N3148" s="2" t="s">
        <v>8536</v>
      </c>
      <c r="O3148" s="2" t="s">
        <v>35</v>
      </c>
      <c r="P3148" s="2"/>
      <c r="Q3148" s="2" t="str">
        <f t="shared" si="20"/>
        <v>Bill Title: A bill for an act creating a geothermal tax credit available against the corporate income tax and including effective date and retroactive applicability provisions. - Bill Description: A bill for an act creating a geothermal tax credit available against the corporate income tax and including effective date and retroactive applicability provisions.</v>
      </c>
    </row>
    <row r="3149" ht="15.75" customHeight="1">
      <c r="A3149" s="2" t="s">
        <v>8525</v>
      </c>
      <c r="B3149" s="2" t="s">
        <v>8062</v>
      </c>
      <c r="C3149" s="2" t="s">
        <v>7823</v>
      </c>
      <c r="D3149" s="2" t="s">
        <v>7823</v>
      </c>
      <c r="E3149" s="2" t="s">
        <v>7824</v>
      </c>
      <c r="F3149" s="2" t="s">
        <v>8539</v>
      </c>
      <c r="G3149" s="2" t="s">
        <v>19</v>
      </c>
      <c r="I3149" s="2">
        <v>16.0</v>
      </c>
      <c r="K3149" s="2" t="s">
        <v>8527</v>
      </c>
      <c r="L3149" s="2"/>
      <c r="M3149" s="2" t="s">
        <v>8540</v>
      </c>
      <c r="N3149" s="2" t="s">
        <v>8540</v>
      </c>
      <c r="O3149" s="2" t="s">
        <v>35</v>
      </c>
      <c r="P3149" s="2"/>
      <c r="Q3149" s="2" t="str">
        <f t="shared" si="20"/>
        <v>Bill Title: A bill for an act creating a geothermal tax credit available against the individual income tax and including effective date and applicability provisions. (See Cmte. Bill HF 2452) - Bill Description: A bill for an act creating a geothermal tax credit available against the individual income tax and including effective date and applicability provisions. (See Cmte. Bill HF 2452)</v>
      </c>
      <c r="S3149" s="2" t="s">
        <v>145</v>
      </c>
    </row>
    <row r="3150" ht="15.75" customHeight="1">
      <c r="A3150" s="2" t="s">
        <v>8525</v>
      </c>
      <c r="B3150" s="2" t="s">
        <v>8062</v>
      </c>
      <c r="C3150" s="2" t="s">
        <v>7823</v>
      </c>
      <c r="D3150" s="2" t="s">
        <v>7823</v>
      </c>
      <c r="E3150" s="2" t="s">
        <v>7824</v>
      </c>
      <c r="F3150" s="2" t="s">
        <v>8541</v>
      </c>
      <c r="G3150" s="2" t="s">
        <v>19</v>
      </c>
      <c r="I3150" s="2">
        <v>16.0</v>
      </c>
      <c r="K3150" s="2" t="s">
        <v>8527</v>
      </c>
      <c r="L3150" s="2"/>
      <c r="M3150" s="2" t="s">
        <v>8542</v>
      </c>
      <c r="N3150" s="2" t="s">
        <v>8542</v>
      </c>
      <c r="O3150" s="2" t="s">
        <v>274</v>
      </c>
      <c r="P3150" s="2"/>
      <c r="Q3150" s="2" t="str">
        <f t="shared" si="20"/>
        <v>Bill Title: A bill for an act relating to the construction and installation of geothermal heat pumps, providing income tax credits for such construction and installation, and including effective date and retroactive applicability provisions. (Formerly HF 335) (See Cmte. Bill HF 2447) - Bill Description: A bill for an act relating to the construction and installation of geothermal heat pumps, providing income tax credits for such construction and installation, and including effective date and retroactive applicability provisions. (Formerly HF 335) (See Cmte. Bill HF 2447)</v>
      </c>
    </row>
    <row r="3151" ht="15.75" customHeight="1">
      <c r="A3151" s="2" t="s">
        <v>8525</v>
      </c>
      <c r="B3151" s="2" t="s">
        <v>8062</v>
      </c>
      <c r="C3151" s="2" t="s">
        <v>7823</v>
      </c>
      <c r="D3151" s="2" t="s">
        <v>7823</v>
      </c>
      <c r="E3151" s="2" t="s">
        <v>7824</v>
      </c>
      <c r="F3151" s="2" t="s">
        <v>8543</v>
      </c>
      <c r="G3151" s="2" t="s">
        <v>19</v>
      </c>
      <c r="I3151" s="2">
        <v>15.0</v>
      </c>
      <c r="K3151" s="2" t="s">
        <v>8527</v>
      </c>
      <c r="L3151" s="2"/>
      <c r="M3151" s="2" t="s">
        <v>8544</v>
      </c>
      <c r="N3151" s="2" t="s">
        <v>8544</v>
      </c>
      <c r="O3151" s="2" t="s">
        <v>35</v>
      </c>
      <c r="P3151" s="2"/>
      <c r="Q3151" s="2" t="str">
        <f t="shared" si="20"/>
        <v>Bill Title: A bill for an act creating a geothermal tax credit available against the franchise tax and including effective date and retroactive applicability provisions. (Formerly SSB 1120.) - Bill Description: A bill for an act creating a geothermal tax credit available against the franchise tax and including effective date and retroactive applicability provisions. (Formerly SSB 1120.)</v>
      </c>
      <c r="S3151" s="2" t="s">
        <v>145</v>
      </c>
    </row>
    <row r="3152" ht="15.75" customHeight="1">
      <c r="A3152" s="2" t="s">
        <v>8525</v>
      </c>
      <c r="B3152" s="2" t="s">
        <v>8062</v>
      </c>
      <c r="C3152" s="2" t="s">
        <v>7823</v>
      </c>
      <c r="D3152" s="2" t="s">
        <v>7823</v>
      </c>
      <c r="E3152" s="2" t="s">
        <v>7824</v>
      </c>
      <c r="F3152" s="2" t="s">
        <v>8545</v>
      </c>
      <c r="G3152" s="2" t="s">
        <v>19</v>
      </c>
      <c r="I3152" s="2">
        <v>14.0</v>
      </c>
      <c r="K3152" s="2" t="s">
        <v>8527</v>
      </c>
      <c r="L3152" s="2"/>
      <c r="M3152" s="2" t="s">
        <v>8546</v>
      </c>
      <c r="N3152" s="2" t="s">
        <v>8546</v>
      </c>
      <c r="O3152" s="2" t="s">
        <v>35</v>
      </c>
      <c r="P3152" s="2"/>
      <c r="Q3152" s="2" t="str">
        <f t="shared" si="20"/>
        <v>Bill Title: A bill for an act creating a geothermal tax credit available against the corporate income tax and including effective date and retroactive applicability provisions. (Formerly SSB 1121.) - Bill Description: A bill for an act creating a geothermal tax credit available against the corporate income tax and including effective date and retroactive applicability provisions. (Formerly SSB 1121.)</v>
      </c>
      <c r="S3152" s="2" t="s">
        <v>145</v>
      </c>
    </row>
    <row r="3153" ht="15.75" customHeight="1">
      <c r="A3153" s="2" t="s">
        <v>8525</v>
      </c>
      <c r="B3153" s="2" t="s">
        <v>8062</v>
      </c>
      <c r="C3153" s="2" t="s">
        <v>7823</v>
      </c>
      <c r="D3153" s="2" t="s">
        <v>7823</v>
      </c>
      <c r="E3153" s="2" t="s">
        <v>7824</v>
      </c>
      <c r="F3153" s="2" t="s">
        <v>8547</v>
      </c>
      <c r="G3153" s="2" t="s">
        <v>19</v>
      </c>
      <c r="I3153" s="2">
        <v>7.0</v>
      </c>
      <c r="K3153" s="2" t="s">
        <v>8527</v>
      </c>
      <c r="L3153" s="2"/>
      <c r="M3153" s="2" t="s">
        <v>8548</v>
      </c>
      <c r="N3153" s="2" t="s">
        <v>8548</v>
      </c>
      <c r="O3153" s="2" t="s">
        <v>35</v>
      </c>
      <c r="P3153" s="2"/>
      <c r="Q3153" s="2" t="str">
        <f t="shared" si="20"/>
        <v>Bill Title: A bill for an act creating a geothermal tax credit available against the individual income tax and including effective date and applicability provisions. (Formerly HF 2174) - Bill Description: A bill for an act creating a geothermal tax credit available against the individual income tax and including effective date and applicability provisions. (Formerly HF 2174)</v>
      </c>
      <c r="S3153" s="2" t="s">
        <v>145</v>
      </c>
    </row>
    <row r="3154" ht="15.75" customHeight="1">
      <c r="A3154" s="2" t="s">
        <v>7822</v>
      </c>
      <c r="B3154" s="2" t="s">
        <v>7822</v>
      </c>
      <c r="C3154" s="2" t="s">
        <v>7823</v>
      </c>
      <c r="D3154" s="2" t="s">
        <v>7823</v>
      </c>
      <c r="E3154" s="2" t="s">
        <v>7824</v>
      </c>
      <c r="F3154" s="2" t="s">
        <v>8549</v>
      </c>
      <c r="G3154" s="2" t="s">
        <v>19</v>
      </c>
      <c r="I3154" s="2">
        <v>54.0</v>
      </c>
      <c r="K3154" s="2" t="s">
        <v>8550</v>
      </c>
      <c r="L3154" s="2"/>
      <c r="M3154" s="2" t="s">
        <v>8551</v>
      </c>
      <c r="N3154" s="2" t="s">
        <v>8551</v>
      </c>
      <c r="O3154" s="2" t="s">
        <v>100</v>
      </c>
      <c r="P3154" s="2"/>
      <c r="Q3154" s="2" t="str">
        <f t="shared" si="20"/>
        <v>Bill Title: A bill for an act relating to state revenue and finance by modifying certain tax credits and tax credit programs and providing for transfers to the cash reserve fund and the taxpayers trust fund, and including effective date and retroactive and other applicability provisions. (Formerly HSB 187.) - Bill Description: A bill for an act relating to state revenue and finance by modifying certain tax credits and tax credit programs and providing for transfers to the cash reserve fund and the taxpayers trust fund, and including effective date and retroactive and other applicability provisions. (Formerly HSB 187.)</v>
      </c>
      <c r="S3154" s="2" t="s">
        <v>145</v>
      </c>
    </row>
    <row r="3155" ht="15.75" customHeight="1">
      <c r="A3155" s="2" t="s">
        <v>7822</v>
      </c>
      <c r="B3155" s="2" t="s">
        <v>7822</v>
      </c>
      <c r="C3155" s="2" t="s">
        <v>7823</v>
      </c>
      <c r="D3155" s="2" t="s">
        <v>7823</v>
      </c>
      <c r="E3155" s="2" t="s">
        <v>7824</v>
      </c>
      <c r="F3155" s="2" t="s">
        <v>8552</v>
      </c>
      <c r="G3155" s="2" t="s">
        <v>19</v>
      </c>
      <c r="I3155" s="2">
        <v>41.0</v>
      </c>
      <c r="K3155" s="2" t="s">
        <v>8550</v>
      </c>
      <c r="L3155" s="2"/>
      <c r="M3155" s="2" t="s">
        <v>8553</v>
      </c>
      <c r="N3155" s="2" t="s">
        <v>8553</v>
      </c>
      <c r="O3155" s="2" t="s">
        <v>274</v>
      </c>
      <c r="P3155" s="2"/>
      <c r="Q3155" s="2" t="str">
        <f t="shared" si="20"/>
        <v>Bill Title: A bill for an act providing for the future repeal of certain tax credits. - Bill Description: A bill for an act providing for the future repeal of certain tax credits.</v>
      </c>
      <c r="S3155" s="2" t="s">
        <v>145</v>
      </c>
    </row>
    <row r="3156" ht="15.75" customHeight="1">
      <c r="A3156" s="2" t="s">
        <v>7822</v>
      </c>
      <c r="B3156" s="2" t="s">
        <v>7822</v>
      </c>
      <c r="C3156" s="2" t="s">
        <v>7823</v>
      </c>
      <c r="D3156" s="2" t="s">
        <v>7823</v>
      </c>
      <c r="E3156" s="2" t="s">
        <v>7824</v>
      </c>
      <c r="F3156" s="2" t="s">
        <v>8554</v>
      </c>
      <c r="G3156" s="2" t="s">
        <v>19</v>
      </c>
      <c r="I3156" s="2">
        <v>31.0</v>
      </c>
      <c r="K3156" s="2" t="s">
        <v>8550</v>
      </c>
      <c r="L3156" s="2"/>
      <c r="M3156" s="2" t="s">
        <v>8555</v>
      </c>
      <c r="N3156" s="2" t="s">
        <v>8555</v>
      </c>
      <c r="O3156" s="2" t="s">
        <v>100</v>
      </c>
      <c r="P3156" s="2"/>
      <c r="Q3156" s="2" t="str">
        <f t="shared" si="20"/>
        <v>Bill Title: A bill for an act updating the Code references to the Internal Revenue Code and decoupling from certain federal bonus depreciation provisions and the expensing of certain depreciable business assets, and including effective date and retroactive applicability provisions. - Bill Description: A bill for an act updating the Code references to the Internal Revenue Code and decoupling from certain federal bonus depreciation provisions and the expensing of certain depreciable business assets, and including effective date and retroactive applicability provisions.</v>
      </c>
    </row>
    <row r="3157" ht="15.75" customHeight="1">
      <c r="A3157" s="2" t="s">
        <v>7822</v>
      </c>
      <c r="B3157" s="2" t="s">
        <v>7822</v>
      </c>
      <c r="C3157" s="2" t="s">
        <v>7823</v>
      </c>
      <c r="D3157" s="2" t="s">
        <v>7823</v>
      </c>
      <c r="E3157" s="2" t="s">
        <v>7824</v>
      </c>
      <c r="F3157" s="2" t="s">
        <v>8556</v>
      </c>
      <c r="G3157" s="2" t="s">
        <v>19</v>
      </c>
      <c r="I3157" s="2">
        <v>19.0</v>
      </c>
      <c r="K3157" s="2" t="s">
        <v>8550</v>
      </c>
      <c r="L3157" s="2"/>
      <c r="M3157" s="2" t="s">
        <v>8557</v>
      </c>
      <c r="N3157" s="2" t="s">
        <v>8557</v>
      </c>
      <c r="O3157" s="2" t="s">
        <v>89</v>
      </c>
      <c r="P3157" s="2"/>
      <c r="Q3157" s="2" t="str">
        <f t="shared" si="20"/>
        <v>Bill Title: A bill for an act relating to the renewable fuel infrastructure program for retail motor fuel sites, by providing for the award of standard financial incentives to participating persons. - Bill Description: A bill for an act relating to the renewable fuel infrastructure program for retail motor fuel sites, by providing for the award of standard financial incentives to participating persons.</v>
      </c>
    </row>
    <row r="3158" ht="15.75" customHeight="1">
      <c r="A3158" s="2" t="s">
        <v>7822</v>
      </c>
      <c r="B3158" s="2" t="s">
        <v>7822</v>
      </c>
      <c r="C3158" s="2" t="s">
        <v>7823</v>
      </c>
      <c r="D3158" s="2" t="s">
        <v>7823</v>
      </c>
      <c r="E3158" s="2" t="s">
        <v>7824</v>
      </c>
      <c r="F3158" s="2" t="s">
        <v>8558</v>
      </c>
      <c r="G3158" s="2" t="s">
        <v>19</v>
      </c>
      <c r="I3158" s="2">
        <v>17.0</v>
      </c>
      <c r="K3158" s="2" t="s">
        <v>8550</v>
      </c>
      <c r="L3158" s="2"/>
      <c r="M3158" s="2" t="s">
        <v>8559</v>
      </c>
      <c r="N3158" s="2" t="s">
        <v>8559</v>
      </c>
      <c r="O3158" s="2" t="s">
        <v>89</v>
      </c>
      <c r="P3158" s="2"/>
      <c r="Q3158" s="2" t="str">
        <f t="shared" si="20"/>
        <v>Bill Title: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penalties.(See HF 477.) - Bill Description: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penalties.(See HF 477.)</v>
      </c>
    </row>
    <row r="3159" ht="15.75" customHeight="1">
      <c r="A3159" s="2" t="s">
        <v>7822</v>
      </c>
      <c r="B3159" s="2" t="s">
        <v>7822</v>
      </c>
      <c r="C3159" s="2" t="s">
        <v>7823</v>
      </c>
      <c r="D3159" s="2" t="s">
        <v>7823</v>
      </c>
      <c r="E3159" s="2" t="s">
        <v>7824</v>
      </c>
      <c r="F3159" s="2" t="s">
        <v>8560</v>
      </c>
      <c r="G3159" s="2" t="s">
        <v>19</v>
      </c>
      <c r="I3159" s="2">
        <v>17.0</v>
      </c>
      <c r="K3159" s="2" t="s">
        <v>8550</v>
      </c>
      <c r="L3159" s="2"/>
      <c r="M3159" s="2" t="s">
        <v>8561</v>
      </c>
      <c r="N3159" s="2" t="s">
        <v>8561</v>
      </c>
      <c r="O3159" s="2" t="s">
        <v>2104</v>
      </c>
      <c r="P3159" s="2"/>
      <c r="Q3159" s="2" t="str">
        <f t="shared" si="20"/>
        <v>Bill Title: A bill for an act providing for the display of information regarding the content of biofuel in renewable fuels sold by retail dealers of motor fuel, including advertising and decals affixed to motor fuel pumps, making penalties applicable, and including effective date provisions. - Bill Description: A bill for an act providing for the display of information regarding the content of biofuel in renewable fuels sold by retail dealers of motor fuel, including advertising and decals affixed to motor fuel pumps, making penalties applicable, and including effective date provisions.</v>
      </c>
    </row>
    <row r="3160" ht="15.75" customHeight="1">
      <c r="A3160" s="2" t="s">
        <v>7822</v>
      </c>
      <c r="B3160" s="2" t="s">
        <v>7822</v>
      </c>
      <c r="C3160" s="2" t="s">
        <v>7823</v>
      </c>
      <c r="D3160" s="2" t="s">
        <v>7823</v>
      </c>
      <c r="E3160" s="2" t="s">
        <v>7824</v>
      </c>
      <c r="F3160" s="2" t="s">
        <v>8562</v>
      </c>
      <c r="G3160" s="2" t="s">
        <v>19</v>
      </c>
      <c r="I3160" s="2">
        <v>16.0</v>
      </c>
      <c r="K3160" s="2" t="s">
        <v>8550</v>
      </c>
      <c r="L3160" s="2"/>
      <c r="M3160" s="2" t="s">
        <v>8563</v>
      </c>
      <c r="N3160" s="2" t="s">
        <v>8563</v>
      </c>
      <c r="O3160" s="2" t="s">
        <v>89</v>
      </c>
      <c r="P3160" s="2"/>
      <c r="Q3160" s="2" t="str">
        <f t="shared" si="20"/>
        <v>Bill Title: A bill for an act relating to the E-15 gasoline infrastructure program, by providing for the award of financial incentives to participating persons. (Formerly HSB 689.) - Bill Description: A bill for an act relating to the E-15 gasoline infrastructure program, by providing for the award of financial incentives to participating persons. (Formerly HSB 689.)</v>
      </c>
    </row>
    <row r="3161" ht="15.75" customHeight="1">
      <c r="A3161" s="2" t="s">
        <v>7822</v>
      </c>
      <c r="B3161" s="2" t="s">
        <v>7822</v>
      </c>
      <c r="C3161" s="2" t="s">
        <v>7823</v>
      </c>
      <c r="D3161" s="2" t="s">
        <v>7823</v>
      </c>
      <c r="E3161" s="2" t="s">
        <v>7824</v>
      </c>
      <c r="F3161" s="2" t="s">
        <v>8564</v>
      </c>
      <c r="G3161" s="2" t="s">
        <v>19</v>
      </c>
      <c r="I3161" s="2">
        <v>12.0</v>
      </c>
      <c r="K3161" s="2" t="s">
        <v>8550</v>
      </c>
      <c r="L3161" s="2"/>
      <c r="M3161" s="2" t="s">
        <v>8565</v>
      </c>
      <c r="N3161" s="2" t="s">
        <v>8565</v>
      </c>
      <c r="O3161" s="2" t="s">
        <v>92</v>
      </c>
      <c r="P3161" s="2"/>
      <c r="Q3161" s="2" t="str">
        <f t="shared" si="20"/>
        <v>Bill Title: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penalties.(Formerly HSB 153.) - Bill Description: A bill for an act relating to qualified motor fuel storage and dispensing infrastructure, by providing for a program to award financial incentives to store and dispense ethanol and ethanol blended gasoline classified as E-15 or higher, providing for a fund, making appropriations, and providing penalties.(Formerly HSB 153.)</v>
      </c>
    </row>
    <row r="3162" ht="15.75" customHeight="1">
      <c r="A3162" s="2" t="s">
        <v>8566</v>
      </c>
      <c r="B3162" s="2" t="s">
        <v>7822</v>
      </c>
      <c r="C3162" s="2" t="s">
        <v>7823</v>
      </c>
      <c r="D3162" s="2" t="s">
        <v>7823</v>
      </c>
      <c r="E3162" s="2" t="s">
        <v>7824</v>
      </c>
      <c r="F3162" s="2" t="s">
        <v>8567</v>
      </c>
      <c r="G3162" s="2" t="s">
        <v>19</v>
      </c>
      <c r="I3162" s="2">
        <v>31.0</v>
      </c>
      <c r="K3162" s="2" t="s">
        <v>8568</v>
      </c>
      <c r="L3162" s="2"/>
      <c r="M3162" s="2" t="s">
        <v>8569</v>
      </c>
      <c r="N3162" s="2" t="s">
        <v>8569</v>
      </c>
      <c r="O3162" s="2" t="s">
        <v>89</v>
      </c>
      <c r="P3162" s="2"/>
      <c r="Q3162" s="2" t="str">
        <f t="shared" si="20"/>
        <v>Bill Title: A bill for an act relating to an electric or natural gas vehicle facility tax credit and including effective date and retroactive applicability provisions. (Formerly SF 238.) - Bill Description: A bill for an act relating to an electric or natural gas vehicle facility tax credit and including effective date and retroactive applicability provisions. (Formerly SF 238.)</v>
      </c>
      <c r="S3162" s="2" t="s">
        <v>145</v>
      </c>
    </row>
    <row r="3163" ht="15.75" customHeight="1">
      <c r="A3163" s="2" t="s">
        <v>8566</v>
      </c>
      <c r="B3163" s="2" t="s">
        <v>7822</v>
      </c>
      <c r="C3163" s="2" t="s">
        <v>7823</v>
      </c>
      <c r="D3163" s="2" t="s">
        <v>7823</v>
      </c>
      <c r="E3163" s="2" t="s">
        <v>7824</v>
      </c>
      <c r="F3163" s="2" t="s">
        <v>8570</v>
      </c>
      <c r="G3163" s="2" t="s">
        <v>19</v>
      </c>
      <c r="I3163" s="2">
        <v>30.0</v>
      </c>
      <c r="K3163" s="2" t="s">
        <v>8568</v>
      </c>
      <c r="L3163" s="2"/>
      <c r="M3163" s="2" t="s">
        <v>8571</v>
      </c>
      <c r="N3163" s="2" t="s">
        <v>8571</v>
      </c>
      <c r="O3163" s="2" t="s">
        <v>89</v>
      </c>
      <c r="P3163" s="2"/>
      <c r="Q3163" s="2" t="str">
        <f t="shared" si="20"/>
        <v>Bill Title: A bill for an act relating to an electric or natural gas vehicle facility tax credit and including effective date and retroactive applicability provisions. (See SF 434.) - Bill Description: A bill for an act relating to an electric or natural gas vehicle facility tax credit and including effective date and retroactive applicability provisions. (See SF 434.)</v>
      </c>
      <c r="S3163" s="2" t="s">
        <v>145</v>
      </c>
    </row>
    <row r="3164" ht="15.75" customHeight="1">
      <c r="A3164" s="2" t="s">
        <v>8566</v>
      </c>
      <c r="B3164" s="2" t="s">
        <v>7822</v>
      </c>
      <c r="C3164" s="2" t="s">
        <v>7823</v>
      </c>
      <c r="D3164" s="2" t="s">
        <v>7823</v>
      </c>
      <c r="E3164" s="2" t="s">
        <v>7824</v>
      </c>
      <c r="F3164" s="2" t="s">
        <v>8572</v>
      </c>
      <c r="G3164" s="2" t="s">
        <v>19</v>
      </c>
      <c r="I3164" s="2">
        <v>27.0</v>
      </c>
      <c r="K3164" s="2" t="s">
        <v>8568</v>
      </c>
      <c r="L3164" s="2"/>
      <c r="M3164" s="2" t="s">
        <v>8573</v>
      </c>
      <c r="N3164" s="2" t="s">
        <v>8573</v>
      </c>
      <c r="O3164" s="2" t="s">
        <v>92</v>
      </c>
      <c r="P3164" s="2"/>
      <c r="Q3164" s="2" t="str">
        <f t="shared" si="20"/>
        <v>Bill Title: A bill for an act providing for an alternative motor fuel facility tax credit and including effective date and applicability provisions. (Formerly SSB 1154; see SF 520.) - Bill Description: A bill for an act providing for an alternative motor fuel facility tax credit and including effective date and applicability provisions. (Formerly SSB 1154; see SF 520.)</v>
      </c>
    </row>
    <row r="3165" ht="15.75" customHeight="1">
      <c r="A3165" s="2" t="s">
        <v>8566</v>
      </c>
      <c r="B3165" s="2" t="s">
        <v>7822</v>
      </c>
      <c r="C3165" s="2" t="s">
        <v>7823</v>
      </c>
      <c r="D3165" s="2" t="s">
        <v>7823</v>
      </c>
      <c r="E3165" s="2" t="s">
        <v>7824</v>
      </c>
      <c r="F3165" s="2" t="s">
        <v>8574</v>
      </c>
      <c r="G3165" s="2" t="s">
        <v>19</v>
      </c>
      <c r="I3165" s="2">
        <v>26.0</v>
      </c>
      <c r="K3165" s="2" t="s">
        <v>8568</v>
      </c>
      <c r="L3165" s="2"/>
      <c r="M3165" s="2" t="s">
        <v>8575</v>
      </c>
      <c r="N3165" s="2" t="s">
        <v>8575</v>
      </c>
      <c r="O3165" s="2" t="s">
        <v>89</v>
      </c>
      <c r="P3165" s="2"/>
      <c r="Q3165" s="2" t="str">
        <f t="shared" si="20"/>
        <v>Bill Title: A bill for an act relating to an electric or natural gas vehicle facility tax credit and including effective date and retroactive applicability provisions. (See SF 483 and SF 2319.) - Bill Description: A bill for an act relating to an electric or natural gas vehicle facility tax credit and including effective date and retroactive applicability provisions. (See SF 483 and SF 2319.)</v>
      </c>
      <c r="S3165" s="2" t="s">
        <v>145</v>
      </c>
    </row>
    <row r="3166" ht="15.75" customHeight="1">
      <c r="A3166" s="2" t="s">
        <v>8566</v>
      </c>
      <c r="B3166" s="2" t="s">
        <v>7822</v>
      </c>
      <c r="C3166" s="2" t="s">
        <v>7823</v>
      </c>
      <c r="D3166" s="2" t="s">
        <v>7823</v>
      </c>
      <c r="E3166" s="2" t="s">
        <v>7824</v>
      </c>
      <c r="F3166" s="2" t="s">
        <v>8576</v>
      </c>
      <c r="G3166" s="2" t="s">
        <v>19</v>
      </c>
      <c r="I3166" s="2">
        <v>23.0</v>
      </c>
      <c r="K3166" s="2" t="s">
        <v>8568</v>
      </c>
      <c r="L3166" s="2"/>
      <c r="M3166" s="2" t="s">
        <v>8577</v>
      </c>
      <c r="N3166" s="2" t="s">
        <v>8577</v>
      </c>
      <c r="O3166" s="2" t="s">
        <v>89</v>
      </c>
      <c r="P3166" s="2"/>
      <c r="Q3166" s="2" t="str">
        <f t="shared" si="20"/>
        <v>Bill Title: A bill for an act relating to an electric or natural gas vehicle facility tax credit and including effective date and retroactive applicability provisions. (Formerly SF 143; see SF 2319.) - Bill Description: A bill for an act relating to an electric or natural gas vehicle facility tax credit and including effective date and retroactive applicability provisions. (Formerly SF 143; see SF 2319.)</v>
      </c>
      <c r="S3166" s="2" t="s">
        <v>145</v>
      </c>
    </row>
    <row r="3167" ht="15.75" customHeight="1">
      <c r="A3167" s="2" t="s">
        <v>8566</v>
      </c>
      <c r="B3167" s="2" t="s">
        <v>7822</v>
      </c>
      <c r="C3167" s="2" t="s">
        <v>7823</v>
      </c>
      <c r="D3167" s="2" t="s">
        <v>7823</v>
      </c>
      <c r="E3167" s="2" t="s">
        <v>7824</v>
      </c>
      <c r="F3167" s="2" t="s">
        <v>8578</v>
      </c>
      <c r="G3167" s="2" t="s">
        <v>19</v>
      </c>
      <c r="I3167" s="2">
        <v>22.0</v>
      </c>
      <c r="K3167" s="2" t="s">
        <v>8568</v>
      </c>
      <c r="L3167" s="2"/>
      <c r="M3167" s="2" t="s">
        <v>8579</v>
      </c>
      <c r="N3167" s="2" t="s">
        <v>8579</v>
      </c>
      <c r="O3167" s="2" t="s">
        <v>89</v>
      </c>
      <c r="P3167" s="2"/>
      <c r="Q3167" s="2" t="str">
        <f t="shared" si="20"/>
        <v>Bill Title: A study bill relating to an electric or natural gas vehicle facility tax credit and including effective date and retroactive applicability provisions. - Bill Description: A study bill relating to an electric or natural gas vehicle facility tax credit and including effective date and retroactive applicability provisions.</v>
      </c>
    </row>
    <row r="3168" ht="15.75" customHeight="1">
      <c r="A3168" s="2" t="s">
        <v>8566</v>
      </c>
      <c r="B3168" s="2" t="s">
        <v>7822</v>
      </c>
      <c r="C3168" s="2" t="s">
        <v>7823</v>
      </c>
      <c r="D3168" s="2" t="s">
        <v>7823</v>
      </c>
      <c r="E3168" s="2" t="s">
        <v>7824</v>
      </c>
      <c r="F3168" s="2" t="s">
        <v>8580</v>
      </c>
      <c r="G3168" s="2" t="s">
        <v>19</v>
      </c>
      <c r="I3168" s="2">
        <v>22.0</v>
      </c>
      <c r="K3168" s="2" t="s">
        <v>8568</v>
      </c>
      <c r="L3168" s="2"/>
      <c r="M3168" s="2" t="s">
        <v>8581</v>
      </c>
      <c r="N3168" s="2" t="s">
        <v>8581</v>
      </c>
      <c r="O3168" s="2" t="s">
        <v>23</v>
      </c>
      <c r="P3168" s="2"/>
      <c r="Q3168" s="2" t="str">
        <f t="shared" si="20"/>
        <v>Bill Title: A bill for an act providing for an electric or natural gas vehicle facility tax credit and including effective date and applicability provisions. (Formerly SSB 1154 and SF 463.) - Bill Description: A bill for an act providing for an electric or natural gas vehicle facility tax credit and including effective date and applicability provisions. (Formerly SSB 1154 and SF 463.)</v>
      </c>
    </row>
    <row r="3169" ht="15.75" customHeight="1">
      <c r="A3169" s="2" t="s">
        <v>8566</v>
      </c>
      <c r="B3169" s="2" t="s">
        <v>7822</v>
      </c>
      <c r="C3169" s="2" t="s">
        <v>7823</v>
      </c>
      <c r="D3169" s="2" t="s">
        <v>7823</v>
      </c>
      <c r="E3169" s="2" t="s">
        <v>7824</v>
      </c>
      <c r="F3169" s="2" t="s">
        <v>8582</v>
      </c>
      <c r="G3169" s="2" t="s">
        <v>19</v>
      </c>
      <c r="I3169" s="2">
        <v>20.0</v>
      </c>
      <c r="K3169" s="2" t="s">
        <v>8568</v>
      </c>
      <c r="L3169" s="2"/>
      <c r="M3169" s="2" t="s">
        <v>8583</v>
      </c>
      <c r="N3169" s="2" t="s">
        <v>8583</v>
      </c>
      <c r="O3169" s="2" t="s">
        <v>89</v>
      </c>
      <c r="P3169" s="2"/>
      <c r="Q3169" s="2" t="str">
        <f t="shared" si="20"/>
        <v>Bill Title: A bill for an act relating to an electric or natural gas vehicle facility tax credit and including effective date and retroactive applicability provisions. - Bill Description: A bill for an act relating to an electric or natural gas vehicle facility tax credit and including effective date and retroactive applicability provisions.</v>
      </c>
      <c r="S3169" s="2" t="s">
        <v>145</v>
      </c>
    </row>
    <row r="3170" ht="15.75" customHeight="1">
      <c r="A3170" s="2" t="s">
        <v>8566</v>
      </c>
      <c r="B3170" s="2" t="s">
        <v>7822</v>
      </c>
      <c r="C3170" s="2" t="s">
        <v>7823</v>
      </c>
      <c r="D3170" s="2" t="s">
        <v>7823</v>
      </c>
      <c r="E3170" s="2" t="s">
        <v>7824</v>
      </c>
      <c r="F3170" s="2" t="s">
        <v>8584</v>
      </c>
      <c r="G3170" s="2" t="s">
        <v>19</v>
      </c>
      <c r="I3170" s="2">
        <v>18.0</v>
      </c>
      <c r="K3170" s="2" t="s">
        <v>8568</v>
      </c>
      <c r="L3170" s="2"/>
      <c r="M3170" s="2" t="s">
        <v>8585</v>
      </c>
      <c r="N3170" s="2" t="s">
        <v>8585</v>
      </c>
      <c r="O3170" s="2" t="s">
        <v>89</v>
      </c>
      <c r="P3170" s="2"/>
      <c r="Q3170" s="2" t="str">
        <f t="shared" si="20"/>
        <v>Bill Title: A bill for an act relating to an alternative fuel vehicle facility income tax credit and including applicability provisions. (Formerly SF 143 and SF 483.) - Bill Description: A bill for an act relating to an alternative fuel vehicle facility income tax credit and including applicability provisions. (Formerly SF 143 and SF 483.)</v>
      </c>
      <c r="S3170" s="2" t="s">
        <v>145</v>
      </c>
    </row>
    <row r="3171" ht="15.75" customHeight="1">
      <c r="A3171" s="2" t="s">
        <v>8566</v>
      </c>
      <c r="B3171" s="2" t="s">
        <v>7822</v>
      </c>
      <c r="C3171" s="2" t="s">
        <v>7823</v>
      </c>
      <c r="D3171" s="2" t="s">
        <v>7823</v>
      </c>
      <c r="E3171" s="2" t="s">
        <v>7824</v>
      </c>
      <c r="F3171" s="2" t="s">
        <v>8586</v>
      </c>
      <c r="G3171" s="2" t="s">
        <v>19</v>
      </c>
      <c r="I3171" s="2">
        <v>14.0</v>
      </c>
      <c r="K3171" s="2" t="s">
        <v>8568</v>
      </c>
      <c r="L3171" s="2"/>
      <c r="M3171" s="2" t="s">
        <v>8587</v>
      </c>
      <c r="N3171" s="2" t="s">
        <v>8587</v>
      </c>
      <c r="O3171" s="2" t="s">
        <v>100</v>
      </c>
      <c r="P3171" s="2"/>
      <c r="Q3171" s="2" t="str">
        <f t="shared" si="20"/>
        <v>Bill Title: A bill for an act modifying provisions relating to solar energy system income tax credits and including effective date and applicability provisions. (Formerly SSB 1175.) - Bill Description: A bill for an act modifying provisions relating to solar energy system income tax credits and including effective date and applicability provisions. (Formerly SSB 1175.)</v>
      </c>
      <c r="S3171" s="2" t="s">
        <v>145</v>
      </c>
    </row>
    <row r="3172" ht="15.75" customHeight="1">
      <c r="A3172" s="2" t="s">
        <v>8588</v>
      </c>
      <c r="B3172" s="2" t="s">
        <v>8062</v>
      </c>
      <c r="C3172" s="2" t="s">
        <v>7823</v>
      </c>
      <c r="D3172" s="2" t="s">
        <v>7823</v>
      </c>
      <c r="E3172" s="2" t="s">
        <v>7824</v>
      </c>
      <c r="F3172" s="2" t="s">
        <v>8589</v>
      </c>
      <c r="G3172" s="2" t="s">
        <v>19</v>
      </c>
      <c r="I3172" s="2">
        <v>96.0</v>
      </c>
      <c r="K3172" s="2" t="s">
        <v>8590</v>
      </c>
      <c r="L3172" s="2"/>
      <c r="M3172" s="2" t="s">
        <v>8591</v>
      </c>
      <c r="N3172" s="2" t="s">
        <v>8591</v>
      </c>
      <c r="O3172" s="2" t="s">
        <v>290</v>
      </c>
      <c r="P3172" s="2"/>
      <c r="Q3172" s="2" t="str">
        <f t="shared" si="20"/>
        <v>Bill Title: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SF 2361, SF 2383.) - Bill Description: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SF 2361, SF 2383.)</v>
      </c>
    </row>
    <row r="3173" ht="15.75" customHeight="1">
      <c r="A3173" s="2" t="s">
        <v>8588</v>
      </c>
      <c r="B3173" s="2" t="s">
        <v>8062</v>
      </c>
      <c r="C3173" s="2" t="s">
        <v>7823</v>
      </c>
      <c r="D3173" s="2" t="s">
        <v>7823</v>
      </c>
      <c r="E3173" s="2" t="s">
        <v>7824</v>
      </c>
      <c r="F3173" s="2" t="s">
        <v>8592</v>
      </c>
      <c r="G3173" s="2" t="s">
        <v>19</v>
      </c>
      <c r="I3173" s="2">
        <v>96.0</v>
      </c>
      <c r="K3173" s="2" t="s">
        <v>8590</v>
      </c>
      <c r="L3173" s="2"/>
      <c r="M3173" s="2" t="s">
        <v>8593</v>
      </c>
      <c r="N3173" s="2" t="s">
        <v>8593</v>
      </c>
      <c r="O3173" s="2" t="s">
        <v>290</v>
      </c>
      <c r="P3173" s="2"/>
      <c r="Q3173" s="2" t="str">
        <f t="shared" si="20"/>
        <v>Bill Title: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HF 2527, HF 2569.) - Bill Description: A bill for an act relating to various matters under the purview of the state, including city and county zoning, work-based learning, recruitment of health care professionals, regulations affecting veterans and military spouses, insurance producer temporary licenses, and the state building code, and including applicability provisions.(See HF 2527, HF 2569.)</v>
      </c>
    </row>
    <row r="3174" ht="15.75" customHeight="1">
      <c r="A3174" s="2" t="s">
        <v>8588</v>
      </c>
      <c r="B3174" s="2" t="s">
        <v>8062</v>
      </c>
      <c r="C3174" s="2" t="s">
        <v>7823</v>
      </c>
      <c r="D3174" s="2" t="s">
        <v>7823</v>
      </c>
      <c r="E3174" s="2" t="s">
        <v>7824</v>
      </c>
      <c r="F3174" s="2" t="s">
        <v>8594</v>
      </c>
      <c r="G3174" s="2" t="s">
        <v>19</v>
      </c>
      <c r="I3174" s="2">
        <v>44.0</v>
      </c>
      <c r="K3174" s="2" t="s">
        <v>8590</v>
      </c>
      <c r="L3174" s="2"/>
      <c r="M3174" s="2" t="s">
        <v>8595</v>
      </c>
      <c r="N3174" s="2" t="s">
        <v>8595</v>
      </c>
      <c r="O3174" s="2" t="s">
        <v>8596</v>
      </c>
      <c r="P3174" s="2"/>
      <c r="Q3174" s="2" t="str">
        <f t="shared" si="20"/>
        <v>Bill Title: A bill for an act relating to statute-of-repose periods for improvements to real property and including applicability provisions. (Formerly SSB 1010.) Effective 7-1-17. - Bill Description: A bill for an act relating to statute-of-repose periods for improvements to real property and including applicability provisions. (Formerly SSB 1010.) Effective 7-1-17.</v>
      </c>
      <c r="S3174" s="2" t="s">
        <v>31</v>
      </c>
    </row>
    <row r="3175" ht="15.75" customHeight="1">
      <c r="A3175" s="2" t="s">
        <v>8588</v>
      </c>
      <c r="B3175" s="2" t="s">
        <v>8062</v>
      </c>
      <c r="C3175" s="2" t="s">
        <v>7823</v>
      </c>
      <c r="D3175" s="2" t="s">
        <v>7823</v>
      </c>
      <c r="E3175" s="2" t="s">
        <v>7824</v>
      </c>
      <c r="F3175" s="2" t="s">
        <v>8597</v>
      </c>
      <c r="G3175" s="2" t="s">
        <v>19</v>
      </c>
      <c r="I3175" s="2">
        <v>25.0</v>
      </c>
      <c r="K3175" s="2" t="s">
        <v>8590</v>
      </c>
      <c r="L3175" s="2"/>
      <c r="M3175" s="2" t="s">
        <v>8598</v>
      </c>
      <c r="N3175" s="2" t="s">
        <v>8598</v>
      </c>
      <c r="O3175" s="2" t="s">
        <v>314</v>
      </c>
      <c r="P3175" s="2"/>
      <c r="Q3175" s="2" t="str">
        <f t="shared" si="20"/>
        <v>Bill Title: A bill for an act relating to building design element regulation by governmental subdivisions, and including effective date provisions. - Bill Description: A bill for an act relating to building design element regulation by governmental subdivisions, and including effective date provisions.</v>
      </c>
    </row>
    <row r="3176" ht="15.75" customHeight="1">
      <c r="A3176" s="2" t="s">
        <v>8588</v>
      </c>
      <c r="B3176" s="2" t="s">
        <v>8062</v>
      </c>
      <c r="C3176" s="2" t="s">
        <v>7823</v>
      </c>
      <c r="D3176" s="2" t="s">
        <v>7823</v>
      </c>
      <c r="E3176" s="2" t="s">
        <v>7824</v>
      </c>
      <c r="F3176" s="2" t="s">
        <v>8599</v>
      </c>
      <c r="G3176" s="2" t="s">
        <v>19</v>
      </c>
      <c r="I3176" s="2">
        <v>17.0</v>
      </c>
      <c r="K3176" s="2" t="s">
        <v>8590</v>
      </c>
      <c r="L3176" s="2"/>
      <c r="M3176" s="2" t="s">
        <v>8600</v>
      </c>
      <c r="N3176" s="2" t="s">
        <v>8600</v>
      </c>
      <c r="O3176" s="2" t="s">
        <v>4710</v>
      </c>
      <c r="P3176" s="2"/>
      <c r="Q3176" s="2" t="str">
        <f t="shared" si="20"/>
        <v>Bill Title: A bill for an act relating to the membership and duties of the state and local workforce development boards and related responsibilities of the department of workforce development and including effective date provisions. (Formerly SSB 3189.) Effective 5-16-18. - Bill Description: A bill for an act relating to the membership and duties of the state and local workforce development boards and related responsibilities of the department of workforce development and including effective date provisions. (Formerly SSB 3189.) Effective 5-16-18.</v>
      </c>
      <c r="S3176" s="2" t="s">
        <v>260</v>
      </c>
    </row>
    <row r="3177" ht="15.75" customHeight="1">
      <c r="A3177" s="2" t="s">
        <v>8601</v>
      </c>
      <c r="B3177" s="2" t="s">
        <v>7926</v>
      </c>
      <c r="C3177" s="2" t="s">
        <v>7823</v>
      </c>
      <c r="D3177" s="2" t="s">
        <v>7823</v>
      </c>
      <c r="E3177" s="2" t="s">
        <v>7824</v>
      </c>
      <c r="F3177" s="2" t="s">
        <v>8602</v>
      </c>
      <c r="G3177" s="2" t="s">
        <v>19</v>
      </c>
      <c r="I3177" s="2">
        <v>38.0</v>
      </c>
      <c r="K3177" s="2" t="s">
        <v>8603</v>
      </c>
      <c r="L3177" s="2"/>
      <c r="M3177" s="2" t="s">
        <v>8604</v>
      </c>
      <c r="N3177" s="2" t="s">
        <v>8604</v>
      </c>
      <c r="O3177" s="2" t="s">
        <v>8605</v>
      </c>
      <c r="P3177" s="2"/>
      <c r="Q3177" s="2" t="str">
        <f t="shared" si="20"/>
        <v>Bill Title: A bill for an act relating to state and local funding for transportation by increasing the rate of the excise taxes on motor fuel and certain special fuel, providing for the deposit in the road use tax fund of certain wagering tax receipts and revenues from city automated traffic enforcement systems, and requiring the department of transportation to implement efficiency measures and to prioritize certain primary highway projects. - Bill Description: A bill for an act relating to state and local funding for transportation by increasing the rate of the excise taxes on motor fuel and certain special fuel, providing for the deposit in the road use tax fund of certain wagering tax receipts and revenues from city automated traffic enforcement systems, and requiring the department of transportation to implement efficiency measures and to prioritize certain primary highway projects.</v>
      </c>
    </row>
    <row r="3178" ht="15.75" customHeight="1">
      <c r="A3178" s="2" t="s">
        <v>8601</v>
      </c>
      <c r="B3178" s="2" t="s">
        <v>7926</v>
      </c>
      <c r="C3178" s="2" t="s">
        <v>7823</v>
      </c>
      <c r="D3178" s="2" t="s">
        <v>7823</v>
      </c>
      <c r="E3178" s="2" t="s">
        <v>7824</v>
      </c>
      <c r="F3178" s="2" t="s">
        <v>8606</v>
      </c>
      <c r="G3178" s="2" t="s">
        <v>19</v>
      </c>
      <c r="I3178" s="2">
        <v>38.0</v>
      </c>
      <c r="K3178" s="2" t="s">
        <v>8603</v>
      </c>
      <c r="L3178" s="2"/>
      <c r="M3178" s="2" t="s">
        <v>8607</v>
      </c>
      <c r="N3178" s="2" t="s">
        <v>8607</v>
      </c>
      <c r="O3178" s="2" t="s">
        <v>143</v>
      </c>
      <c r="P3178" s="2"/>
      <c r="Q3178" s="2" t="str">
        <f t="shared" si="20"/>
        <v>Bill Title: A bill for an act authorizing performance-based efficiency contracts for governmental units. - Bill Description: A bill for an act authorizing performance-based efficiency contracts for governmental units.</v>
      </c>
    </row>
    <row r="3179" ht="15.75" customHeight="1">
      <c r="A3179" s="2" t="s">
        <v>8601</v>
      </c>
      <c r="B3179" s="2" t="s">
        <v>7926</v>
      </c>
      <c r="C3179" s="2" t="s">
        <v>7823</v>
      </c>
      <c r="D3179" s="2" t="s">
        <v>7823</v>
      </c>
      <c r="E3179" s="2" t="s">
        <v>7824</v>
      </c>
      <c r="F3179" s="2" t="s">
        <v>8608</v>
      </c>
      <c r="G3179" s="2" t="s">
        <v>19</v>
      </c>
      <c r="I3179" s="2">
        <v>17.0</v>
      </c>
      <c r="K3179" s="2" t="s">
        <v>8603</v>
      </c>
      <c r="L3179" s="2"/>
      <c r="M3179" s="2" t="s">
        <v>8609</v>
      </c>
      <c r="N3179" s="2" t="s">
        <v>8609</v>
      </c>
      <c r="O3179" s="2" t="s">
        <v>8610</v>
      </c>
      <c r="P3179" s="2"/>
      <c r="Q3179" s="2" t="str">
        <f t="shared" si="20"/>
        <v>Bill Title: A bill for an act reducing the excise tax on motor fuel and certain special fuel, and including applicability provisions. - Bill Description: A bill for an act reducing the excise tax on motor fuel and certain special fuel, and including applicability provisions.</v>
      </c>
      <c r="S3179" s="2" t="s">
        <v>79</v>
      </c>
    </row>
    <row r="3180" ht="15.75" customHeight="1">
      <c r="A3180" s="2" t="s">
        <v>8601</v>
      </c>
      <c r="B3180" s="2" t="s">
        <v>7926</v>
      </c>
      <c r="C3180" s="2" t="s">
        <v>7823</v>
      </c>
      <c r="D3180" s="2" t="s">
        <v>7823</v>
      </c>
      <c r="E3180" s="2" t="s">
        <v>7824</v>
      </c>
      <c r="F3180" s="2" t="s">
        <v>8611</v>
      </c>
      <c r="G3180" s="2" t="s">
        <v>19</v>
      </c>
      <c r="I3180" s="2">
        <v>17.0</v>
      </c>
      <c r="K3180" s="2" t="s">
        <v>8603</v>
      </c>
      <c r="L3180" s="2"/>
      <c r="M3180" s="2" t="s">
        <v>8612</v>
      </c>
      <c r="N3180" s="2" t="s">
        <v>8612</v>
      </c>
      <c r="P3180" s="2"/>
      <c r="Q3180" s="2" t="str">
        <f t="shared" si="20"/>
        <v>Bill Title: A bill for an act relating to certain fees associated with solid waste. - Bill Description: A bill for an act relating to certain fees associated with solid waste.</v>
      </c>
    </row>
    <row r="3181" ht="15.75" customHeight="1">
      <c r="A3181" s="2" t="s">
        <v>8613</v>
      </c>
      <c r="B3181" s="2" t="s">
        <v>7926</v>
      </c>
      <c r="C3181" s="2" t="s">
        <v>7823</v>
      </c>
      <c r="D3181" s="2" t="s">
        <v>7823</v>
      </c>
      <c r="E3181" s="2" t="s">
        <v>7824</v>
      </c>
      <c r="F3181" s="2" t="s">
        <v>8614</v>
      </c>
      <c r="G3181" s="2" t="s">
        <v>19</v>
      </c>
      <c r="I3181" s="2">
        <v>98.0</v>
      </c>
      <c r="K3181" s="2" t="s">
        <v>8615</v>
      </c>
      <c r="L3181" s="2"/>
      <c r="M3181" s="2" t="s">
        <v>8616</v>
      </c>
      <c r="N3181" s="2" t="s">
        <v>8616</v>
      </c>
      <c r="O3181" s="2" t="s">
        <v>4730</v>
      </c>
      <c r="P3181" s="2"/>
      <c r="Q3181" s="2" t="str">
        <f t="shared" si="20"/>
        <v>Bill Title: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SSB 1168.) Various effective dates; see sections 14 and 15 of bill. - Bill Description: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SSB 1168.) Various effective dates; see sections 14 and 15 of bill.</v>
      </c>
      <c r="S3181" s="2" t="s">
        <v>79</v>
      </c>
    </row>
    <row r="3182" ht="15.75" customHeight="1">
      <c r="A3182" s="2" t="s">
        <v>8613</v>
      </c>
      <c r="B3182" s="2" t="s">
        <v>7926</v>
      </c>
      <c r="C3182" s="2" t="s">
        <v>7823</v>
      </c>
      <c r="D3182" s="2" t="s">
        <v>7823</v>
      </c>
      <c r="E3182" s="2" t="s">
        <v>7824</v>
      </c>
      <c r="F3182" s="2" t="s">
        <v>8617</v>
      </c>
      <c r="G3182" s="2" t="s">
        <v>19</v>
      </c>
      <c r="I3182" s="2">
        <v>88.0</v>
      </c>
      <c r="K3182" s="2" t="s">
        <v>8615</v>
      </c>
      <c r="L3182" s="2"/>
      <c r="M3182" s="2" t="s">
        <v>8618</v>
      </c>
      <c r="N3182" s="2" t="s">
        <v>8618</v>
      </c>
      <c r="O3182" s="2" t="s">
        <v>8619</v>
      </c>
      <c r="P3182" s="2"/>
      <c r="Q3182" s="2" t="str">
        <f t="shared" si="20"/>
        <v>Bill Title: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HSB 129) - Bill Description: A bill for an act relating to transportation funding by limiting the term of indebtedness for certain county projects, modifying certain permit fees, modifying the rate of the excise taxes on motor fuel and certain special fuel, establishing a fuel distribution percentage formula for certain special fuel used in motor vehicles, requiring legislative review of the fuel distribution percentage formulas, extending the repeal date of the access Iowa highway plan, and including effective date provisions. (Formerly HSB 129)</v>
      </c>
      <c r="S3182" s="2" t="s">
        <v>79</v>
      </c>
    </row>
    <row r="3183" ht="15.75" customHeight="1">
      <c r="A3183" s="2" t="s">
        <v>8613</v>
      </c>
      <c r="B3183" s="2" t="s">
        <v>7926</v>
      </c>
      <c r="C3183" s="2" t="s">
        <v>7823</v>
      </c>
      <c r="D3183" s="2" t="s">
        <v>7823</v>
      </c>
      <c r="E3183" s="2" t="s">
        <v>7824</v>
      </c>
      <c r="F3183" s="2" t="s">
        <v>8620</v>
      </c>
      <c r="G3183" s="2" t="s">
        <v>19</v>
      </c>
      <c r="I3183" s="2">
        <v>38.0</v>
      </c>
      <c r="K3183" s="2" t="s">
        <v>8615</v>
      </c>
      <c r="L3183" s="2"/>
      <c r="M3183" s="2" t="s">
        <v>8621</v>
      </c>
      <c r="N3183" s="2" t="s">
        <v>8621</v>
      </c>
      <c r="O3183" s="2" t="s">
        <v>8622</v>
      </c>
      <c r="P3183" s="2"/>
      <c r="Q3183" s="2" t="str">
        <f t="shared" si="20"/>
        <v>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SSB 1208.) -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SSB 1208.)</v>
      </c>
      <c r="S3183" s="2" t="s">
        <v>79</v>
      </c>
    </row>
    <row r="3184" ht="15.75" customHeight="1">
      <c r="A3184" s="2" t="s">
        <v>8613</v>
      </c>
      <c r="B3184" s="2" t="s">
        <v>7926</v>
      </c>
      <c r="C3184" s="2" t="s">
        <v>7823</v>
      </c>
      <c r="D3184" s="2" t="s">
        <v>7823</v>
      </c>
      <c r="E3184" s="2" t="s">
        <v>7824</v>
      </c>
      <c r="F3184" s="2" t="s">
        <v>8623</v>
      </c>
      <c r="G3184" s="2" t="s">
        <v>19</v>
      </c>
      <c r="I3184" s="2">
        <v>36.0</v>
      </c>
      <c r="K3184" s="2" t="s">
        <v>8615</v>
      </c>
      <c r="L3184" s="2"/>
      <c r="M3184" s="2" t="s">
        <v>8624</v>
      </c>
      <c r="N3184" s="2" t="s">
        <v>8624</v>
      </c>
      <c r="O3184" s="2" t="s">
        <v>8625</v>
      </c>
      <c r="P3184" s="2"/>
      <c r="Q3184" s="2" t="str">
        <f t="shared" si="20"/>
        <v>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HSB 197; See HF 767.) -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(Formerly HSB 197; See HF 767.)</v>
      </c>
      <c r="S3184" s="2" t="s">
        <v>79</v>
      </c>
    </row>
    <row r="3185" ht="15.75" customHeight="1">
      <c r="A3185" s="2" t="s">
        <v>8613</v>
      </c>
      <c r="B3185" s="2" t="s">
        <v>7926</v>
      </c>
      <c r="C3185" s="2" t="s">
        <v>7823</v>
      </c>
      <c r="D3185" s="2" t="s">
        <v>7823</v>
      </c>
      <c r="E3185" s="2" t="s">
        <v>7824</v>
      </c>
      <c r="F3185" s="2" t="s">
        <v>8626</v>
      </c>
      <c r="G3185" s="2" t="s">
        <v>19</v>
      </c>
      <c r="I3185" s="2">
        <v>33.0</v>
      </c>
      <c r="K3185" s="2" t="s">
        <v>8615</v>
      </c>
      <c r="L3185" s="2"/>
      <c r="M3185" s="2" t="s">
        <v>8627</v>
      </c>
      <c r="N3185" s="2" t="s">
        <v>8627</v>
      </c>
      <c r="O3185" s="2" t="s">
        <v>92</v>
      </c>
      <c r="P3185" s="2"/>
      <c r="Q3185" s="2" t="str">
        <f t="shared" si="20"/>
        <v>Bill Title: A bill for an act relating to and increasing the excise tax on motor fuel and certain special fuel and allocating a portion of the increased revenues to the TIME-21 fund. - Bill Description: A bill for an act relating to and increasing the excise tax on motor fuel and certain special fuel and allocating a portion of the increased revenues to the TIME-21 fund.</v>
      </c>
    </row>
    <row r="3186" ht="15.75" customHeight="1">
      <c r="A3186" s="2" t="s">
        <v>8613</v>
      </c>
      <c r="B3186" s="2" t="s">
        <v>7926</v>
      </c>
      <c r="C3186" s="2" t="s">
        <v>7823</v>
      </c>
      <c r="D3186" s="2" t="s">
        <v>7823</v>
      </c>
      <c r="E3186" s="2" t="s">
        <v>7824</v>
      </c>
      <c r="F3186" s="2" t="s">
        <v>8628</v>
      </c>
      <c r="G3186" s="2" t="s">
        <v>19</v>
      </c>
      <c r="I3186" s="2">
        <v>32.0</v>
      </c>
      <c r="K3186" s="2" t="s">
        <v>8615</v>
      </c>
      <c r="L3186" s="2"/>
      <c r="M3186" s="2" t="s">
        <v>7976</v>
      </c>
      <c r="N3186" s="2" t="s">
        <v>7976</v>
      </c>
      <c r="O3186" s="2" t="s">
        <v>1229</v>
      </c>
      <c r="P3186" s="2"/>
      <c r="Q3186" s="2" t="str">
        <f t="shared" si="20"/>
        <v>Bill Title: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 - Bill Description: A bill for an act relating to motor vehicle taxes and fees, including registration fees for certain electric vehicles, an excise tax on hydrogen used as special fuel, and an excise tax on electricity used as electric fuel, providing penalties, making penalties applicable, and including effective date provisions.</v>
      </c>
    </row>
    <row r="3187" ht="15.75" customHeight="1">
      <c r="A3187" s="2" t="s">
        <v>8613</v>
      </c>
      <c r="B3187" s="2" t="s">
        <v>7926</v>
      </c>
      <c r="C3187" s="2" t="s">
        <v>7823</v>
      </c>
      <c r="D3187" s="2" t="s">
        <v>7823</v>
      </c>
      <c r="E3187" s="2" t="s">
        <v>7824</v>
      </c>
      <c r="F3187" s="2" t="s">
        <v>8629</v>
      </c>
      <c r="G3187" s="2" t="s">
        <v>19</v>
      </c>
      <c r="I3187" s="2">
        <v>31.0</v>
      </c>
      <c r="K3187" s="2" t="s">
        <v>8615</v>
      </c>
      <c r="L3187" s="2"/>
      <c r="M3187" s="2" t="s">
        <v>8630</v>
      </c>
      <c r="N3187" s="2" t="s">
        <v>8630</v>
      </c>
      <c r="O3187" s="2" t="s">
        <v>1404</v>
      </c>
      <c r="P3187" s="2"/>
      <c r="Q3187" s="2" t="str">
        <f t="shared" si="20"/>
        <v>Bill Title: A bill for an act providing for an excise tax on motor fuel and special fuel used in motor vehicles based on the wholesale price of the fuel and including effective date provisions. - Bill Description: A bill for an act providing for an excise tax on motor fuel and special fuel used in motor vehicles based on the wholesale price of the fuel and including effective date provisions.</v>
      </c>
      <c r="S3187" s="2" t="s">
        <v>79</v>
      </c>
    </row>
    <row r="3188" ht="15.75" customHeight="1">
      <c r="A3188" s="2" t="s">
        <v>8613</v>
      </c>
      <c r="B3188" s="2" t="s">
        <v>7926</v>
      </c>
      <c r="C3188" s="2" t="s">
        <v>7823</v>
      </c>
      <c r="D3188" s="2" t="s">
        <v>7823</v>
      </c>
      <c r="E3188" s="2" t="s">
        <v>7824</v>
      </c>
      <c r="F3188" s="2" t="s">
        <v>8631</v>
      </c>
      <c r="G3188" s="2" t="s">
        <v>19</v>
      </c>
      <c r="I3188" s="2">
        <v>24.0</v>
      </c>
      <c r="K3188" s="2" t="s">
        <v>8615</v>
      </c>
      <c r="L3188" s="2"/>
      <c r="M3188" s="2" t="s">
        <v>8632</v>
      </c>
      <c r="N3188" s="2" t="s">
        <v>8632</v>
      </c>
      <c r="O3188" s="2" t="s">
        <v>92</v>
      </c>
      <c r="P3188" s="2"/>
      <c r="Q3188" s="2" t="str">
        <f t="shared" si="20"/>
        <v>Bill Title: A bill for an act relating to the enforcement of motor vehicle laws and the regulation of commercial motor vehicles and certain operators by the department of transportation, and including effective date provisions. (Formerly SSB 1036.) - Bill Description: A bill for an act relating to the enforcement of motor vehicle laws and the regulation of commercial motor vehicles and certain operators by the department of transportation, and including effective date provisions. (Formerly SSB 1036.)</v>
      </c>
    </row>
    <row r="3189" ht="15.75" customHeight="1">
      <c r="A3189" s="2" t="s">
        <v>8613</v>
      </c>
      <c r="B3189" s="2" t="s">
        <v>7926</v>
      </c>
      <c r="C3189" s="2" t="s">
        <v>7823</v>
      </c>
      <c r="D3189" s="2" t="s">
        <v>7823</v>
      </c>
      <c r="E3189" s="2" t="s">
        <v>7824</v>
      </c>
      <c r="F3189" s="2" t="s">
        <v>8633</v>
      </c>
      <c r="G3189" s="2" t="s">
        <v>19</v>
      </c>
      <c r="I3189" s="2">
        <v>23.0</v>
      </c>
      <c r="K3189" s="2" t="s">
        <v>8615</v>
      </c>
      <c r="L3189" s="2"/>
      <c r="M3189" s="2" t="s">
        <v>8634</v>
      </c>
      <c r="N3189" s="2" t="s">
        <v>8634</v>
      </c>
      <c r="O3189" s="2" t="s">
        <v>208</v>
      </c>
      <c r="P3189" s="2"/>
      <c r="Q3189" s="2" t="str">
        <f t="shared" si="20"/>
        <v>Bill Title: A bill for an act relating to the alternate energy revolving loan program. - Bill Description: A bill for an act relating to the alternate energy revolving loan program.</v>
      </c>
      <c r="S3189" s="2" t="s">
        <v>145</v>
      </c>
    </row>
    <row r="3190" ht="15.75" customHeight="1">
      <c r="A3190" s="2" t="s">
        <v>8613</v>
      </c>
      <c r="B3190" s="2" t="s">
        <v>7926</v>
      </c>
      <c r="C3190" s="2" t="s">
        <v>7823</v>
      </c>
      <c r="D3190" s="2" t="s">
        <v>7823</v>
      </c>
      <c r="E3190" s="2" t="s">
        <v>7824</v>
      </c>
      <c r="F3190" s="2" t="s">
        <v>8635</v>
      </c>
      <c r="G3190" s="2" t="s">
        <v>19</v>
      </c>
      <c r="I3190" s="2">
        <v>22.0</v>
      </c>
      <c r="K3190" s="2" t="s">
        <v>8615</v>
      </c>
      <c r="L3190" s="2"/>
      <c r="M3190" s="2" t="s">
        <v>8636</v>
      </c>
      <c r="N3190" s="2" t="s">
        <v>8636</v>
      </c>
      <c r="O3190" s="2" t="s">
        <v>89</v>
      </c>
      <c r="P3190" s="2"/>
      <c r="Q3190" s="2" t="str">
        <f t="shared" si="20"/>
        <v>Bill Title: A bill for an act establishing a motor vehicle mileage tax pilot program. - Bill Description: A bill for an act establishing a motor vehicle mileage tax pilot program.</v>
      </c>
      <c r="S3190" s="2" t="s">
        <v>79</v>
      </c>
    </row>
    <row r="3191" ht="15.75" customHeight="1">
      <c r="A3191" s="2" t="s">
        <v>8613</v>
      </c>
      <c r="B3191" s="2" t="s">
        <v>7926</v>
      </c>
      <c r="C3191" s="2" t="s">
        <v>7823</v>
      </c>
      <c r="D3191" s="2" t="s">
        <v>7823</v>
      </c>
      <c r="E3191" s="2" t="s">
        <v>7824</v>
      </c>
      <c r="F3191" s="2" t="s">
        <v>8637</v>
      </c>
      <c r="G3191" s="2" t="s">
        <v>19</v>
      </c>
      <c r="I3191" s="2">
        <v>20.0</v>
      </c>
      <c r="K3191" s="2" t="s">
        <v>8615</v>
      </c>
      <c r="L3191" s="2"/>
      <c r="M3191" s="2" t="s">
        <v>8638</v>
      </c>
      <c r="N3191" s="2" t="s">
        <v>8638</v>
      </c>
      <c r="O3191" s="2" t="s">
        <v>89</v>
      </c>
      <c r="P3191" s="2"/>
      <c r="Q3191" s="2" t="str">
        <f t="shared" si="20"/>
        <v>Bill Title: A bill for an act relating to matters under the purview of the department of transportation, including the use of information contained in electronic driver and nonoperator identification records, the form of motor vehicle financial liability coverage cards, motor truck registration periods,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(Formerly HSB 78) - Bill Description: A bill for an act relating to matters under the purview of the department of transportation, including the use of information contained in electronic driver and nonoperator identification records, the form of motor vehicle financial liability coverage cards, motor truck registration periods, grounds for disqualification of commercial vehicle operators, provisions for the issuance of temporary restricted licenses for persons convicted of operating while intoxicated, registration fees for electric vehicles, and the administration of highway contracts, and including applicability date provisions. (Formerly HSB 78)</v>
      </c>
      <c r="S3191" s="2" t="s">
        <v>79</v>
      </c>
    </row>
    <row r="3192" ht="15.75" customHeight="1">
      <c r="A3192" s="2" t="s">
        <v>8613</v>
      </c>
      <c r="B3192" s="2" t="s">
        <v>7926</v>
      </c>
      <c r="C3192" s="2" t="s">
        <v>7823</v>
      </c>
      <c r="D3192" s="2" t="s">
        <v>7823</v>
      </c>
      <c r="E3192" s="2" t="s">
        <v>7824</v>
      </c>
      <c r="F3192" s="2" t="s">
        <v>8639</v>
      </c>
      <c r="G3192" s="2" t="s">
        <v>19</v>
      </c>
      <c r="I3192" s="2">
        <v>17.0</v>
      </c>
      <c r="K3192" s="2" t="s">
        <v>8615</v>
      </c>
      <c r="L3192" s="2"/>
      <c r="M3192" s="2" t="s">
        <v>8640</v>
      </c>
      <c r="N3192" s="2" t="s">
        <v>8640</v>
      </c>
      <c r="O3192" s="2" t="s">
        <v>72</v>
      </c>
      <c r="P3192" s="2"/>
      <c r="Q3192" s="2" t="str">
        <f t="shared" si="20"/>
        <v>Bill Title: A bill for an act relating to air quality, by providing for the establishment, imposition, and collection of fees, the creation or administration of funds and programs, making appropriations, and including effective date provisions. (Formerly HSB 219) - Bill Description: A bill for an act relating to air quality, by providing for the establishment, imposition, and collection of fees, the creation or administration of funds and programs, making appropriations, and including effective date provisions. (Formerly HSB 219)</v>
      </c>
      <c r="S3192" s="2" t="s">
        <v>172</v>
      </c>
    </row>
    <row r="3193" ht="15.75" customHeight="1">
      <c r="A3193" s="2" t="s">
        <v>8613</v>
      </c>
      <c r="B3193" s="2" t="s">
        <v>7926</v>
      </c>
      <c r="C3193" s="2" t="s">
        <v>7823</v>
      </c>
      <c r="D3193" s="2" t="s">
        <v>7823</v>
      </c>
      <c r="E3193" s="2" t="s">
        <v>7824</v>
      </c>
      <c r="F3193" s="2" t="s">
        <v>8641</v>
      </c>
      <c r="G3193" s="2" t="s">
        <v>19</v>
      </c>
      <c r="I3193" s="2">
        <v>9.0</v>
      </c>
      <c r="K3193" s="2" t="s">
        <v>8615</v>
      </c>
      <c r="L3193" s="2"/>
      <c r="M3193" s="2" t="s">
        <v>8642</v>
      </c>
      <c r="N3193" s="2" t="s">
        <v>8642</v>
      </c>
      <c r="P3193" s="2"/>
      <c r="Q3193" s="2" t="str">
        <f t="shared" si="20"/>
        <v>Bill Title: A bill for an act regarding disposal of yard waste in landfills operating a methane collection system. Effective 7-1-15. - Bill Description: A bill for an act regarding disposal of yard waste in landfills operating a methane collection system. Effective 7-1-15.</v>
      </c>
      <c r="S3193" s="2" t="s">
        <v>44</v>
      </c>
    </row>
    <row r="3194" ht="15.75" customHeight="1">
      <c r="A3194" s="2" t="s">
        <v>8643</v>
      </c>
      <c r="B3194" s="2" t="s">
        <v>8644</v>
      </c>
      <c r="C3194" s="2" t="s">
        <v>8645</v>
      </c>
      <c r="E3194" s="2" t="s">
        <v>8646</v>
      </c>
      <c r="F3194" s="2" t="s">
        <v>8647</v>
      </c>
      <c r="G3194" s="2" t="s">
        <v>407</v>
      </c>
      <c r="I3194" s="2">
        <v>24.0</v>
      </c>
      <c r="M3194" s="2" t="s">
        <v>8648</v>
      </c>
      <c r="N3194" s="2" t="s">
        <v>8649</v>
      </c>
      <c r="O3194" s="2" t="s">
        <v>6833</v>
      </c>
      <c r="P3194" s="2" t="str">
        <f t="shared" ref="P3194:P3251" si="21">SUBSTITUTE(O3194, "ncsl_database__energy_legislation_tracking_database__ncsl_topic__", "")</f>
        <v>electric_grid_and_transmission; financing_energy_efficiency_and_renewable_energy; renewable_energy; renewable_energy_solar</v>
      </c>
      <c r="Q3194" s="2" t="str">
        <f t="shared" ref="Q3194:Q3251" si="22">CONCATENATE("Bill Title: ",M3194, ", Bill Description: ", N3194, ". ")</f>
        <v>Bill Title: Renewable Energy Source Devices, Bill Description: Excludes value of renewable energy source device installed on or after specified date from assessed value of real property; exempts assessed value of certain renewable energy source devices from ad valorem taxation; creates part entitled "Distributed Energy Generation System Sales"; provides applicability relating to, &amp; specifying disclosures required of, certain agreements to sell or lease distributed energy generation systems; requires sellers that install such systems to comply with specified safety standards; requires DBPR to adopt rules &amp; publish standard disclosure forms.. </v>
      </c>
      <c r="S3194" s="2" t="s">
        <v>145</v>
      </c>
    </row>
    <row r="3195" ht="15.75" customHeight="1">
      <c r="A3195" s="2" t="s">
        <v>8643</v>
      </c>
      <c r="B3195" s="2" t="s">
        <v>8644</v>
      </c>
      <c r="C3195" s="2" t="s">
        <v>8645</v>
      </c>
      <c r="E3195" s="2" t="s">
        <v>8646</v>
      </c>
      <c r="F3195" s="2" t="s">
        <v>8650</v>
      </c>
      <c r="G3195" s="2" t="s">
        <v>407</v>
      </c>
      <c r="I3195" s="2">
        <v>10.0</v>
      </c>
      <c r="M3195" s="2" t="s">
        <v>8651</v>
      </c>
      <c r="N3195" s="2" t="s">
        <v>8652</v>
      </c>
      <c r="O3195" s="2" t="s">
        <v>8653</v>
      </c>
      <c r="P3195" s="2" t="str">
        <f t="shared" si="21"/>
        <v>energy_efficiency; energy_security_and_critical_infrastructure; renewable_energy; transportation; transportation_alt_fuel/hybrid</v>
      </c>
      <c r="Q3195" s="2" t="str">
        <f t="shared" si="22"/>
        <v>Bill Title: Florida Smart City Challenge Grant Program, Bill Description: Creates Florida Smart City Challenge Grant Program within DOT; provides program goals &amp; grant eligibility requirements; requires DOT to issue request for proposals; provides proposal requirements, grant award requirements, &amp; requirements for use of grant funds; requires reports; requires administrative support by DOT; authorizes DOT to select independent nongovernmental entity to perform certain functions; provides selection requirements.. </v>
      </c>
      <c r="S3195" s="2" t="s">
        <v>145</v>
      </c>
    </row>
    <row r="3196" ht="15.75" customHeight="1">
      <c r="A3196" s="2" t="s">
        <v>8643</v>
      </c>
      <c r="B3196" s="2" t="s">
        <v>8644</v>
      </c>
      <c r="C3196" s="2" t="s">
        <v>8645</v>
      </c>
      <c r="E3196" s="2" t="s">
        <v>8646</v>
      </c>
      <c r="F3196" s="2" t="s">
        <v>8654</v>
      </c>
      <c r="G3196" s="2" t="s">
        <v>407</v>
      </c>
      <c r="I3196" s="2">
        <v>10.0</v>
      </c>
      <c r="M3196" s="2" t="s">
        <v>8655</v>
      </c>
      <c r="N3196" s="2" t="s">
        <v>8656</v>
      </c>
      <c r="O3196" s="2" t="s">
        <v>35</v>
      </c>
      <c r="P3196" s="2" t="str">
        <f t="shared" si="21"/>
        <v>renewable_energy</v>
      </c>
      <c r="Q3196" s="2" t="str">
        <f t="shared" si="22"/>
        <v>Bill Title: Special Election, Bill Description: Providing for a special election to be held August 30, 2016, pursuant to Section 5 of Article XI of the State Constitution, for the approval or rejection by the electors of this state of amendments to the State Constitution, proposed by joint resolution, relating to an exemption from the tangible personal property tax for solar or renewable energy source devices, a limitation on the assessed value of real property used for nonresidential purposes for the installation of such devices, and an effective date if such amendments are adopted, etc.. </v>
      </c>
      <c r="S3196" s="2" t="s">
        <v>145</v>
      </c>
    </row>
    <row r="3197" ht="15.75" customHeight="1">
      <c r="A3197" s="2" t="s">
        <v>8643</v>
      </c>
      <c r="B3197" s="2" t="s">
        <v>8644</v>
      </c>
      <c r="C3197" s="2" t="s">
        <v>8645</v>
      </c>
      <c r="E3197" s="2" t="s">
        <v>8646</v>
      </c>
      <c r="F3197" s="2" t="s">
        <v>8657</v>
      </c>
      <c r="G3197" s="2" t="s">
        <v>407</v>
      </c>
      <c r="I3197" s="2">
        <v>10.0</v>
      </c>
      <c r="M3197" s="2" t="s">
        <v>8658</v>
      </c>
      <c r="N3197" s="2" t="s">
        <v>8659</v>
      </c>
      <c r="O3197" s="2" t="s">
        <v>100</v>
      </c>
      <c r="P3197" s="2" t="str">
        <f t="shared" si="21"/>
        <v>renewable_energy; renewable_energy_solar</v>
      </c>
      <c r="Q3197" s="2" t="str">
        <f t="shared" si="22"/>
        <v>Bill Title: Solar or Renewable Energy Source Devices/Exemption from Certain Taxation and Assessment, Bill Description: Proposing amendments to the State Constitution to authorize the Legislature, by general law, to exempt from ad valorem taxation the assessed value of solar devices or renewable energy source devices that are subject to tangible personal property tax, to authorize the Legislature, by general law, to prohibit the consideration of the installation of such devices in determining the assessed value of residential and nonresidential real property for the purpose of ad valorem taxation, and to provide effective and expiration dates, etc.. </v>
      </c>
    </row>
    <row r="3198" ht="15.75" customHeight="1">
      <c r="A3198" s="2" t="s">
        <v>8643</v>
      </c>
      <c r="B3198" s="2" t="s">
        <v>8644</v>
      </c>
      <c r="C3198" s="2" t="s">
        <v>8645</v>
      </c>
      <c r="E3198" s="2" t="s">
        <v>8646</v>
      </c>
      <c r="F3198" s="2" t="s">
        <v>8660</v>
      </c>
      <c r="G3198" s="2" t="s">
        <v>407</v>
      </c>
      <c r="I3198" s="2">
        <v>8.0</v>
      </c>
      <c r="M3198" s="2" t="s">
        <v>8661</v>
      </c>
      <c r="N3198" s="2" t="s">
        <v>8662</v>
      </c>
      <c r="O3198" s="2" t="s">
        <v>100</v>
      </c>
      <c r="P3198" s="2" t="str">
        <f t="shared" si="21"/>
        <v>renewable_energy; renewable_energy_solar</v>
      </c>
      <c r="Q3198" s="2" t="str">
        <f t="shared" si="22"/>
        <v>Bill Title: Solar Energy Systems in Educational Facilities, Bill Description: Prohibits costs associated with certain solar energy systems from being included in certain cost per student station limitations.. </v>
      </c>
      <c r="S3198" s="2" t="s">
        <v>44</v>
      </c>
    </row>
    <row r="3199" ht="15.75" customHeight="1">
      <c r="A3199" s="2" t="s">
        <v>8643</v>
      </c>
      <c r="B3199" s="2" t="s">
        <v>8644</v>
      </c>
      <c r="C3199" s="2" t="s">
        <v>8645</v>
      </c>
      <c r="E3199" s="2" t="s">
        <v>8646</v>
      </c>
      <c r="F3199" s="2" t="s">
        <v>8663</v>
      </c>
      <c r="G3199" s="2" t="s">
        <v>407</v>
      </c>
      <c r="I3199" s="2">
        <v>7.0</v>
      </c>
      <c r="M3199" s="2" t="s">
        <v>8664</v>
      </c>
      <c r="N3199" s="2" t="s">
        <v>8665</v>
      </c>
      <c r="O3199" s="2" t="s">
        <v>800</v>
      </c>
      <c r="P3199" s="2" t="str">
        <f t="shared" si="21"/>
        <v>climate_change; climate_change_adaptation_and_environment</v>
      </c>
      <c r="Q3199" s="2" t="str">
        <f t="shared" si="22"/>
        <v>Bill Title: Public Financing of Potentially At-risk Structures and Infrastructure, Bill Description: Provides certain areas are at risk due to sea level rise &amp; structures &amp; infrastructure within those areas are potentially at risk.. </v>
      </c>
      <c r="S3199" s="2" t="s">
        <v>172</v>
      </c>
    </row>
    <row r="3200" ht="15.75" customHeight="1">
      <c r="A3200" s="2" t="s">
        <v>8643</v>
      </c>
      <c r="B3200" s="2" t="s">
        <v>8644</v>
      </c>
      <c r="C3200" s="2" t="s">
        <v>8645</v>
      </c>
      <c r="E3200" s="2" t="s">
        <v>8646</v>
      </c>
      <c r="F3200" s="2" t="s">
        <v>8666</v>
      </c>
      <c r="G3200" s="2" t="s">
        <v>407</v>
      </c>
      <c r="I3200" s="2">
        <v>6.0</v>
      </c>
      <c r="M3200" s="2" t="s">
        <v>8667</v>
      </c>
      <c r="N3200" s="2" t="s">
        <v>8668</v>
      </c>
      <c r="O3200" s="2" t="s">
        <v>760</v>
      </c>
      <c r="P3200" s="2" t="str">
        <f t="shared" si="21"/>
        <v>energy_security_and_critical_infrastructure; renewable_energy</v>
      </c>
      <c r="Q3200" s="2" t="str">
        <f t="shared" si="22"/>
        <v>Bill Title: Upgrades to Education Facilities as Emergency Shelters, Bill Description: Exempts certain costs associated with certain upgrades to education facilities from being included in certain cost per student station calculations; specifies eligible upgrades that may be made; requires costs associated with certain upgrades to be consistent with prevailing market costs in area where education facility is located.. </v>
      </c>
      <c r="S3200" s="2" t="s">
        <v>44</v>
      </c>
    </row>
    <row r="3201" ht="15.75" customHeight="1">
      <c r="A3201" s="2" t="s">
        <v>8643</v>
      </c>
      <c r="B3201" s="2" t="s">
        <v>8644</v>
      </c>
      <c r="C3201" s="2" t="s">
        <v>8645</v>
      </c>
      <c r="E3201" s="2" t="s">
        <v>8646</v>
      </c>
      <c r="F3201" s="2" t="s">
        <v>8669</v>
      </c>
      <c r="G3201" s="2" t="s">
        <v>407</v>
      </c>
      <c r="I3201" s="2">
        <v>6.0</v>
      </c>
      <c r="M3201" s="2" t="s">
        <v>8670</v>
      </c>
      <c r="N3201" s="2" t="s">
        <v>8671</v>
      </c>
      <c r="O3201" s="2" t="s">
        <v>8672</v>
      </c>
      <c r="P3201" s="2" t="str">
        <f t="shared" si="21"/>
        <v>climate_change_adaptation_and_environment; climate_change_carbon_capture_and_sequestration</v>
      </c>
      <c r="Q3201" s="2" t="str">
        <f t="shared" si="22"/>
        <v>Bill Title: Long-term Cleanup of Water Bodies, Bill Description: Directs DEP to procure specified technology for purpose of long-term cleanup of water bodies.. </v>
      </c>
    </row>
    <row r="3202" ht="15.75" customHeight="1">
      <c r="A3202" s="2" t="s">
        <v>8643</v>
      </c>
      <c r="B3202" s="2" t="s">
        <v>8644</v>
      </c>
      <c r="C3202" s="2" t="s">
        <v>8645</v>
      </c>
      <c r="E3202" s="2" t="s">
        <v>8646</v>
      </c>
      <c r="F3202" s="2" t="s">
        <v>8673</v>
      </c>
      <c r="G3202" s="2" t="s">
        <v>407</v>
      </c>
      <c r="I3202" s="2">
        <v>5.0</v>
      </c>
      <c r="M3202" s="2" t="s">
        <v>8674</v>
      </c>
      <c r="N3202" s="2" t="s">
        <v>8675</v>
      </c>
      <c r="O3202" s="2" t="s">
        <v>89</v>
      </c>
      <c r="P3202" s="2" t="str">
        <f t="shared" si="21"/>
        <v>transportation; transportation_alt_fuel/hybrid</v>
      </c>
      <c r="Q3202" s="2" t="str">
        <f t="shared" si="22"/>
        <v>Bill Title: Electric Vehicle Charging Stations, Bill Description: Defines "master plan for electric vehicle charging stations" or "master plan"; requires DOT, in coordination with Office of Energy within DACS &amp; Florida Clean Cities Coalitions, or other appropriate entities, to develop &amp; adopt by specified date master plan for electric vehicle charging stations on state highway system; specifies goals &amp; objectives of master plan; requires master plan to be updated annually by specified date.. </v>
      </c>
      <c r="S3202" s="2" t="s">
        <v>79</v>
      </c>
    </row>
    <row r="3203" ht="15.75" customHeight="1">
      <c r="A3203" s="2" t="s">
        <v>8643</v>
      </c>
      <c r="B3203" s="2" t="s">
        <v>8644</v>
      </c>
      <c r="C3203" s="2" t="s">
        <v>8645</v>
      </c>
      <c r="E3203" s="2" t="s">
        <v>8646</v>
      </c>
      <c r="F3203" s="2" t="s">
        <v>8676</v>
      </c>
      <c r="G3203" s="2" t="s">
        <v>407</v>
      </c>
      <c r="I3203" s="2">
        <v>5.0</v>
      </c>
      <c r="M3203" s="2" t="s">
        <v>8677</v>
      </c>
      <c r="N3203" s="2" t="s">
        <v>8678</v>
      </c>
      <c r="O3203" s="2" t="s">
        <v>778</v>
      </c>
      <c r="P3203" s="2" t="str">
        <f t="shared" si="21"/>
        <v>climate_change_emissions_reduction; transportation; transportation_alt_fuel/hybrid</v>
      </c>
      <c r="Q3203" s="2" t="str">
        <f t="shared" si="22"/>
        <v>Bill Title: Energy, Bill Description: Revises selection criteria for purchasing or leasing vehicles for state agency, college, or university or certain local government fleets; requires DMS to annually rank vehicles based on lowest lifetime ownership costs over specified number of years &amp; to publish rankings on department&amp;#39;s website; provides certain vehicles must be ranked at specified level unless exception is approved by DMS secretary; removes provision requiring use &amp; procurement of ethanol &amp; biodiesel fuels; requires department, before specified date, to make recommendations to state agencies &amp; local governments relating to procurement &amp; integration of electric &amp; natural gas fuel vehicles.. </v>
      </c>
    </row>
    <row r="3204" ht="15.75" customHeight="1">
      <c r="A3204" s="2" t="s">
        <v>8643</v>
      </c>
      <c r="B3204" s="2" t="s">
        <v>8644</v>
      </c>
      <c r="C3204" s="2" t="s">
        <v>8645</v>
      </c>
      <c r="E3204" s="2" t="s">
        <v>8646</v>
      </c>
      <c r="F3204" s="2" t="s">
        <v>8679</v>
      </c>
      <c r="G3204" s="2" t="s">
        <v>407</v>
      </c>
      <c r="I3204" s="2">
        <v>4.0</v>
      </c>
      <c r="M3204" s="2" t="s">
        <v>8680</v>
      </c>
      <c r="N3204" s="2" t="s">
        <v>8681</v>
      </c>
      <c r="O3204" s="2" t="s">
        <v>1686</v>
      </c>
      <c r="P3204" s="2" t="str">
        <f t="shared" si="21"/>
        <v>transportation; transportation_alt_fuel/hybrid; ncsl_database__ncsl_transportation_funding_finance_legis_database__ncsl_topic__alternative_fuels_and_electric_vehicles; ncsl_database__ncsl_transportation_funding_finance_legis_database__ncsl_topic__studies_and_pilot_projects</v>
      </c>
      <c r="Q3204" s="2" t="str">
        <f t="shared" si="22"/>
        <v>Bill Title: Electric and Hybrid Vehicles, Bill Description: Requires FTC to review sources of revenue for transportation infrastructure &amp; maintenance projects &amp; prepare report to Governor &amp; Legislature, for submission by specified date, when FTC determines electric &amp; hybrid vehicles make up certain percentage of registered vehicles; authorizes FTC, in consultation with DHSMV, to use certain data; requires FTC, in consultation with DEM, to assess transportation infrastructure with respect to emergency evacuations &amp; electric vehicles; requires long-range transportation plan to consider infrastructure &amp; improvements necessary to accommodate increased use of autonomous technology &amp; electric vehicles.. </v>
      </c>
      <c r="S3204" s="2" t="s">
        <v>79</v>
      </c>
    </row>
    <row r="3205" ht="15.75" customHeight="1">
      <c r="A3205" s="2" t="s">
        <v>8643</v>
      </c>
      <c r="B3205" s="2" t="s">
        <v>8644</v>
      </c>
      <c r="C3205" s="2" t="s">
        <v>8645</v>
      </c>
      <c r="E3205" s="2" t="s">
        <v>8646</v>
      </c>
      <c r="F3205" s="2" t="s">
        <v>8682</v>
      </c>
      <c r="G3205" s="2" t="s">
        <v>407</v>
      </c>
      <c r="I3205" s="2">
        <v>4.0</v>
      </c>
      <c r="M3205" s="2" t="s">
        <v>8683</v>
      </c>
      <c r="N3205" s="2" t="s">
        <v>8684</v>
      </c>
      <c r="O3205" s="2" t="s">
        <v>5461</v>
      </c>
      <c r="P3205" s="2" t="str">
        <f t="shared" si="21"/>
        <v>climate_change; climate_change_adaptation_and_environment; climate_change_emissions_reduction</v>
      </c>
      <c r="Q3205" s="2" t="str">
        <f t="shared" si="22"/>
        <v>Bill Title: Statewide Flooding and Sea Level Rise Resilience, Bill Description: Establishes Statewide Office of Resilience within EOG; provides for appointment of Chief Resilience Officer; requires DEP to submit report to Governor &amp; Legislature; requires DOT to develop resilience action plan for State Highway System &amp; submit plan &amp; reports to Governor &amp; Legislature; revises projects DEP may fund within Resilient Florida Grant Program; revises vulnerability assessment requirements for noncoastal communities; extends dates by which DEP must complete comprehensive statewide flood vulnerability &amp; sea level rise data set &amp; assessment; requires projects to be ranked in Statewide Flood &amp; Sea Level Rise Resilience Plan; requires Florida Flood Hub for Applied Research &amp; Innovation to provide tidal &amp; storm surge flooding data to certain entities; revises requirements for copies of evaluation certificates that must be submitted to DEM.. </v>
      </c>
    </row>
    <row r="3206" ht="15.75" customHeight="1">
      <c r="A3206" s="2" t="s">
        <v>8643</v>
      </c>
      <c r="B3206" s="2" t="s">
        <v>8644</v>
      </c>
      <c r="C3206" s="2" t="s">
        <v>8645</v>
      </c>
      <c r="E3206" s="2" t="s">
        <v>8646</v>
      </c>
      <c r="F3206" s="2" t="s">
        <v>8685</v>
      </c>
      <c r="G3206" s="2" t="s">
        <v>407</v>
      </c>
      <c r="I3206" s="2">
        <v>2.0</v>
      </c>
      <c r="M3206" s="2" t="s">
        <v>8686</v>
      </c>
      <c r="N3206" s="2" t="s">
        <v>8687</v>
      </c>
      <c r="O3206" s="2" t="s">
        <v>8688</v>
      </c>
      <c r="P3206" s="2" t="str">
        <f t="shared" si="21"/>
        <v>energy_security_and_critical_infrastructure; ncsl_database__state_9_1_1_legislation_tracking_database__ncsl_topic__9_1_1_privacy_and_confidentiality</v>
      </c>
      <c r="Q3206" s="2" t="str">
        <f t="shared" si="22"/>
        <v>Bill Title: Pub. Rec. and Meetings/Public Safety Communication Systems, Bill Description: Provides exemption from public records &amp; public meeting requirements for certain documents which depict structural elements of, &amp; geographical maps indicating locations of, certain 911, E911, or public safety radio communication system infrastructure, facilities, or structures; provides for retroactive application; requires recording &amp; transcription of exempt portions of meetings; provides an exception; provides for future legislative review &amp; repeal of exemptions; provides statement of public necessity.. </v>
      </c>
    </row>
    <row r="3207" ht="15.75" customHeight="1">
      <c r="A3207" s="2" t="s">
        <v>8689</v>
      </c>
      <c r="B3207" s="2" t="s">
        <v>8644</v>
      </c>
      <c r="C3207" s="2" t="s">
        <v>8645</v>
      </c>
      <c r="E3207" s="2" t="s">
        <v>8646</v>
      </c>
      <c r="F3207" s="2" t="s">
        <v>8690</v>
      </c>
      <c r="G3207" s="2" t="s">
        <v>407</v>
      </c>
      <c r="I3207" s="2">
        <v>45.0</v>
      </c>
      <c r="M3207" s="2" t="s">
        <v>1277</v>
      </c>
      <c r="N3207" s="2" t="s">
        <v>8691</v>
      </c>
      <c r="O3207" s="2" t="s">
        <v>8692</v>
      </c>
      <c r="P3207" s="2" t="str">
        <f t="shared" si="21"/>
        <v>renewable_energy; transportation_alt_fuel/hybrid; utility_regulation</v>
      </c>
      <c r="Q3207" s="2" t="str">
        <f t="shared" si="22"/>
        <v>Bill Title: Net Metering, Bill Description: Provides terms for public utility net metering programs after specified date; provides schedule of reductions to net metering rate designs that apply to customers with net metering applications that are approved after specified dates; authorizes certain customers who own or lease renewable generation to remain under net metering rules that initially applied to those customers for specified time; authorizes public utilities to petition for approval of certain fixed charges designed to meet specified purposes; provides conditions under which rules must be initiated if penetration rate of customer-owned or leased renewable generation meets specified threshold; authorizes public utilities to recover specified lost revenues upon meeting certain requirements.. </v>
      </c>
      <c r="S3207" s="2" t="s">
        <v>44</v>
      </c>
    </row>
    <row r="3208" ht="15.75" customHeight="1">
      <c r="A3208" s="2" t="s">
        <v>8689</v>
      </c>
      <c r="B3208" s="2" t="s">
        <v>8644</v>
      </c>
      <c r="C3208" s="2" t="s">
        <v>8645</v>
      </c>
      <c r="E3208" s="2" t="s">
        <v>8646</v>
      </c>
      <c r="F3208" s="2" t="s">
        <v>8693</v>
      </c>
      <c r="G3208" s="2" t="s">
        <v>407</v>
      </c>
      <c r="I3208" s="2">
        <v>44.0</v>
      </c>
      <c r="M3208" s="2" t="s">
        <v>8694</v>
      </c>
      <c r="N3208" s="2" t="s">
        <v>8695</v>
      </c>
      <c r="O3208" s="2" t="s">
        <v>290</v>
      </c>
      <c r="P3208" s="2" t="str">
        <f t="shared" si="21"/>
        <v>energy_efficiency; energy_efficiency_building_codes_and_standards</v>
      </c>
      <c r="Q3208" s="2" t="str">
        <f t="shared" si="22"/>
        <v>Bill Title: Building Codes, Bill Description: Revises provisions related to Florida Building Code; revises provisions regarding Florida Building Code Compliance and Mitigation Program; restricts application of Florida Building Code for certain aspects of construction; revises provisions related to portable pools; revises provisions regarding Florida Homeowners&amp;#39; Construction Recovery Fund; revises minimum requirements for certificate of completion for residential swimming pools; revises provisions regarding authority of building officials to issue building permits; revises provisions regarding appeal boards; revising provisions addressing certain fire service access elevators; creates task force to study electrical safety in swimming pools; creates construction industry workforce task force to study issues associated with training of construction workforce.. </v>
      </c>
      <c r="S3208" s="2" t="s">
        <v>287</v>
      </c>
    </row>
    <row r="3209" ht="15.75" customHeight="1">
      <c r="A3209" s="2" t="s">
        <v>8689</v>
      </c>
      <c r="B3209" s="2" t="s">
        <v>8644</v>
      </c>
      <c r="C3209" s="2" t="s">
        <v>8645</v>
      </c>
      <c r="E3209" s="2" t="s">
        <v>8646</v>
      </c>
      <c r="F3209" s="2" t="s">
        <v>8696</v>
      </c>
      <c r="G3209" s="2" t="s">
        <v>407</v>
      </c>
      <c r="I3209" s="2">
        <v>39.0</v>
      </c>
      <c r="M3209" s="2" t="s">
        <v>8697</v>
      </c>
      <c r="N3209" s="2" t="s">
        <v>8698</v>
      </c>
      <c r="O3209" s="2" t="s">
        <v>366</v>
      </c>
      <c r="P3209" s="2" t="str">
        <f t="shared" si="21"/>
        <v>fossil_energy; hydraulic_fracturing</v>
      </c>
      <c r="Q3209" s="2" t="str">
        <f t="shared" si="22"/>
        <v>Bill Title: Regulation of Oil and Gas Resources, Bill Description: Preempts to the state regulation of matters relating to exploration, development, production, processing, storage, &amp; transportation of oil &amp; gas after specified date; revises DEP rulemaking authority; prohibits department from issuing permits for high-pressure well stimulation until rules and study on the issue are completed; deletes provisions requiring Division of Resource Management to get certain approval from municipal governing bodies; requires division to consider additional criteria when issuing permits; requires DEP to conduct study; requires applicants &amp; operators to provide surety; increases maximum amount for civil penalties; requires DEP to designate national chemical registry as state&amp;#39;s registry; requires service providers, vendors, &amp; well owners or operators to report certain information to DEP; requires DEP to report certain information to registry; provides appropriation.. </v>
      </c>
      <c r="S3209" s="2" t="s">
        <v>368</v>
      </c>
    </row>
    <row r="3210" ht="15.75" customHeight="1">
      <c r="A3210" s="2" t="s">
        <v>8689</v>
      </c>
      <c r="B3210" s="2" t="s">
        <v>8644</v>
      </c>
      <c r="C3210" s="2" t="s">
        <v>8645</v>
      </c>
      <c r="E3210" s="2" t="s">
        <v>8646</v>
      </c>
      <c r="F3210" s="2" t="s">
        <v>8699</v>
      </c>
      <c r="G3210" s="2" t="s">
        <v>407</v>
      </c>
      <c r="I3210" s="2">
        <v>23.0</v>
      </c>
      <c r="M3210" s="2" t="s">
        <v>8700</v>
      </c>
      <c r="N3210" s="2" t="s">
        <v>8701</v>
      </c>
      <c r="O3210" s="2" t="s">
        <v>63</v>
      </c>
      <c r="P3210" s="2" t="str">
        <f t="shared" si="21"/>
        <v>utility_regulation</v>
      </c>
      <c r="Q3210" s="2" t="str">
        <f t="shared" si="22"/>
        <v>Bill Title: Linear Facilities, Bill Description: Revises definition of "development" to exclude certain utility work on rights-of-way or corridors &amp; creation or termination of distribution &amp; transmission corridors; requires DEP to consider certain variance standard for certification of power plants &amp; transmission corridors; specifies PSC authority to locate transmission lines underground.. </v>
      </c>
      <c r="S3210" s="2" t="s">
        <v>31</v>
      </c>
    </row>
    <row r="3211" ht="15.75" customHeight="1">
      <c r="A3211" s="2" t="s">
        <v>8689</v>
      </c>
      <c r="B3211" s="2" t="s">
        <v>8644</v>
      </c>
      <c r="C3211" s="2" t="s">
        <v>8645</v>
      </c>
      <c r="E3211" s="2" t="s">
        <v>8646</v>
      </c>
      <c r="F3211" s="2" t="s">
        <v>8702</v>
      </c>
      <c r="G3211" s="2" t="s">
        <v>407</v>
      </c>
      <c r="I3211" s="2">
        <v>22.0</v>
      </c>
      <c r="M3211" s="2" t="s">
        <v>8703</v>
      </c>
      <c r="N3211" s="2" t="s">
        <v>8704</v>
      </c>
      <c r="O3211" s="2" t="s">
        <v>63</v>
      </c>
      <c r="P3211" s="2" t="str">
        <f t="shared" si="21"/>
        <v>utility_regulation</v>
      </c>
      <c r="Q3211" s="2" t="str">
        <f t="shared" si="22"/>
        <v>Bill Title: Location of Utilities, Bill Description: Authorizes county commissioners to grant licenses for communication services lines within certain right-of-ways; authorizes DOT &amp; certain governmental entities to prescribe &amp; enforce certain rules regarding communication services lines within right-of-way limits; prohibits municipalities &amp; counties from requiring resubmission of certain information; specifies that utility located in certain right-of-ways must pay for work necessary to alleviate interference to use of certain roads or rail corridors; requires authority to pay utility relocation costs under certain circumstances; requires certain entities to pay cost of certain relocation of utilities; requires authority to pay for utility work needed to eliminate unreasonable interferences in certain existing utility easements; provides finding of important state interest.. </v>
      </c>
    </row>
    <row r="3212" ht="15.75" customHeight="1">
      <c r="A3212" s="2" t="s">
        <v>8689</v>
      </c>
      <c r="B3212" s="2" t="s">
        <v>8644</v>
      </c>
      <c r="C3212" s="2" t="s">
        <v>8645</v>
      </c>
      <c r="E3212" s="2" t="s">
        <v>8646</v>
      </c>
      <c r="F3212" s="2" t="s">
        <v>8705</v>
      </c>
      <c r="G3212" s="2" t="s">
        <v>407</v>
      </c>
      <c r="I3212" s="2">
        <v>22.0</v>
      </c>
      <c r="M3212" s="2" t="s">
        <v>8706</v>
      </c>
      <c r="N3212" s="2" t="s">
        <v>8707</v>
      </c>
      <c r="O3212" s="2" t="s">
        <v>6411</v>
      </c>
      <c r="P3212" s="2" t="str">
        <f t="shared" si="21"/>
        <v>fossil_energy; fossil_energy_natural_gas; renewable_energy; utility_regulation</v>
      </c>
      <c r="Q3212" s="2" t="str">
        <f t="shared" si="22"/>
        <v>Bill Title: Preemption Over Restriction of Utility Services, Bill Description: Prohibits municipalities, counties, special districts, or other political subdivisions from restricting or prohibiting types or fuel sources of energy production used, delivered, converted, or supplied by certain entities to customers; voids existing specified documents &amp; policies that are preempted by this act.. </v>
      </c>
      <c r="S3212" s="2" t="s">
        <v>31</v>
      </c>
    </row>
    <row r="3213" ht="15.75" customHeight="1">
      <c r="A3213" s="2" t="s">
        <v>8689</v>
      </c>
      <c r="B3213" s="2" t="s">
        <v>8644</v>
      </c>
      <c r="C3213" s="2" t="s">
        <v>8645</v>
      </c>
      <c r="E3213" s="2" t="s">
        <v>8646</v>
      </c>
      <c r="F3213" s="2" t="s">
        <v>8708</v>
      </c>
      <c r="G3213" s="2" t="s">
        <v>407</v>
      </c>
      <c r="I3213" s="2">
        <v>19.0</v>
      </c>
      <c r="M3213" s="2" t="s">
        <v>8709</v>
      </c>
      <c r="N3213" s="2" t="s">
        <v>8710</v>
      </c>
      <c r="O3213" s="2" t="s">
        <v>8711</v>
      </c>
      <c r="P3213" s="2" t="str">
        <f t="shared" si="21"/>
        <v>energy_efficiency; fossil_energy; fossil_energy_natural_gas; renewable_energy; renewable_energy_wind; ncsl_database__military_veterans_affairs_state_leg_database__ncsl_topic__mission_sustainability</v>
      </c>
      <c r="Q3213" s="2" t="str">
        <f t="shared" si="22"/>
        <v>Bill Title: Growth Management, Bill Description: Revises provisions regarding developments of regional impacts; authorizes substitution of conservation easements for other lands under specified circumstances; allows consumptive use permits to be as long as approved master development orders; revises provisions regarding regional planning councils; repeals provision addressing substation planning; names Pasco County as pilot community for connected-city corridor plans; establishes parameters for connected-city corridors; revises provisions regarding land development regulations; exempts certain local governments from certain planning requirements; allows land authority to give funds to Key West for affordable housing purposes; specifies use of tourist impact taxes.. </v>
      </c>
    </row>
    <row r="3214" ht="15.75" customHeight="1">
      <c r="A3214" s="2" t="s">
        <v>8689</v>
      </c>
      <c r="B3214" s="2" t="s">
        <v>8644</v>
      </c>
      <c r="C3214" s="2" t="s">
        <v>8645</v>
      </c>
      <c r="E3214" s="2" t="s">
        <v>8646</v>
      </c>
      <c r="F3214" s="2" t="s">
        <v>8712</v>
      </c>
      <c r="G3214" s="2" t="s">
        <v>407</v>
      </c>
      <c r="I3214" s="2">
        <v>18.0</v>
      </c>
      <c r="M3214" s="2" t="s">
        <v>8713</v>
      </c>
      <c r="N3214" s="2" t="s">
        <v>8714</v>
      </c>
      <c r="O3214" s="2" t="s">
        <v>92</v>
      </c>
      <c r="P3214" s="2" t="str">
        <f t="shared" si="21"/>
        <v>transportation</v>
      </c>
      <c r="Q3214" s="2" t="str">
        <f t="shared" si="22"/>
        <v>Bill Title: Natural Gas Rebate Program, Bill Description: Authorizes DACS to receive additional rebate applications from certain applicants; specifies preference for such applications.. </v>
      </c>
      <c r="S3214" s="2" t="s">
        <v>145</v>
      </c>
    </row>
    <row r="3215" ht="15.75" customHeight="1">
      <c r="A3215" s="2" t="s">
        <v>8689</v>
      </c>
      <c r="B3215" s="2" t="s">
        <v>8644</v>
      </c>
      <c r="C3215" s="2" t="s">
        <v>8645</v>
      </c>
      <c r="E3215" s="2" t="s">
        <v>8646</v>
      </c>
      <c r="F3215" s="2" t="s">
        <v>8715</v>
      </c>
      <c r="G3215" s="2" t="s">
        <v>407</v>
      </c>
      <c r="I3215" s="2">
        <v>17.0</v>
      </c>
      <c r="M3215" s="2" t="s">
        <v>260</v>
      </c>
      <c r="N3215" s="2" t="s">
        <v>8716</v>
      </c>
      <c r="O3215" s="2" t="s">
        <v>8717</v>
      </c>
      <c r="P3215" s="2" t="str">
        <f t="shared" si="21"/>
        <v>energy_efficiency; financing_energy_efficiency_and_renewable_energy; renewable_energy; ncsl_database__ncsl_transportation_funding_finance_legis_database__ncsl_topic__other</v>
      </c>
      <c r="Q3215" s="2" t="str">
        <f t="shared" si="22"/>
        <v>Bill Title: Economic Development, Bill Description: Revises requirements of state &amp; local governments relating to transportation concurrency &amp; impact fees &amp; economic development incentives including Capital Investment Tax Credit, defense contractor &amp; space flight business tax refund program, qualified target industry program, high-impact businesses, Quick Action Closing Fund, Innovation Incentive Program, and brownfield redevelopment; repeals funding relating to certain entertainment facilities; provides requirements for EFI; revises authority of FDFC; creates Startup Florida Initiative; establishes local enterprise zone program; provides for DEO certification &amp; redesignates specified enterprise zones as certified enterprise zones.. </v>
      </c>
      <c r="S3215" s="2" t="s">
        <v>260</v>
      </c>
    </row>
    <row r="3216" ht="15.75" customHeight="1">
      <c r="A3216" s="2" t="s">
        <v>8689</v>
      </c>
      <c r="B3216" s="2" t="s">
        <v>8644</v>
      </c>
      <c r="C3216" s="2" t="s">
        <v>8645</v>
      </c>
      <c r="E3216" s="2" t="s">
        <v>8646</v>
      </c>
      <c r="F3216" s="2" t="s">
        <v>8718</v>
      </c>
      <c r="G3216" s="2" t="s">
        <v>407</v>
      </c>
      <c r="I3216" s="2">
        <v>17.0</v>
      </c>
      <c r="M3216" s="2" t="s">
        <v>8697</v>
      </c>
      <c r="N3216" s="2" t="s">
        <v>8719</v>
      </c>
      <c r="O3216" s="2" t="s">
        <v>427</v>
      </c>
      <c r="P3216" s="2" t="str">
        <f t="shared" si="21"/>
        <v>fossil_energy; fossil_energy_natural_gas; hydraulic_fracturing</v>
      </c>
      <c r="Q3216" s="2" t="str">
        <f t="shared" si="22"/>
        <v>Bill Title: Regulation of Oil and Gas Resources, Bill Description: Requiring that a permit be obtained before the performance of a high-pressure well stimulation; prohibiting the department from approving permits for high-pressure well stimulation until certain rulemaking is complete; directing the department to conduct a study on high-pressure well stimulation; requiring the department to designate the national chemical registry as the state&amp;#39;s registry, etc.. </v>
      </c>
      <c r="S3216" s="2" t="s">
        <v>368</v>
      </c>
    </row>
    <row r="3217" ht="15.75" customHeight="1">
      <c r="A3217" s="2" t="s">
        <v>8689</v>
      </c>
      <c r="B3217" s="2" t="s">
        <v>8644</v>
      </c>
      <c r="C3217" s="2" t="s">
        <v>8645</v>
      </c>
      <c r="E3217" s="2" t="s">
        <v>8646</v>
      </c>
      <c r="F3217" s="2" t="s">
        <v>8720</v>
      </c>
      <c r="G3217" s="2" t="s">
        <v>407</v>
      </c>
      <c r="I3217" s="2">
        <v>15.0</v>
      </c>
      <c r="M3217" s="2" t="s">
        <v>8721</v>
      </c>
      <c r="N3217" s="2" t="s">
        <v>8722</v>
      </c>
      <c r="O3217" s="2" t="s">
        <v>1715</v>
      </c>
      <c r="P3217" s="2" t="str">
        <f t="shared" si="21"/>
        <v>energy_efficiency; renewable_energy; renewable_energy_solar</v>
      </c>
      <c r="Q3217" s="2" t="str">
        <f t="shared" si="22"/>
        <v>Bill Title: Building Construction, Bill Description: Revises provisions relating to local government code enforcement boards, onsite sewage treatment &amp; disposal systems, construction contracting, electrical alarm system contracting, Florida Building Code, Florida Building Commission, thermal efficiency standards, &amp; building energy-efficiency rating system.. </v>
      </c>
    </row>
    <row r="3218" ht="15.75" customHeight="1">
      <c r="A3218" s="2" t="s">
        <v>8689</v>
      </c>
      <c r="B3218" s="2" t="s">
        <v>8644</v>
      </c>
      <c r="C3218" s="2" t="s">
        <v>8645</v>
      </c>
      <c r="E3218" s="2" t="s">
        <v>8646</v>
      </c>
      <c r="F3218" s="2" t="s">
        <v>8723</v>
      </c>
      <c r="G3218" s="2" t="s">
        <v>407</v>
      </c>
      <c r="I3218" s="2">
        <v>14.0</v>
      </c>
      <c r="M3218" s="2" t="s">
        <v>8694</v>
      </c>
      <c r="N3218" s="2" t="s">
        <v>8724</v>
      </c>
      <c r="O3218" s="2" t="s">
        <v>290</v>
      </c>
      <c r="P3218" s="2" t="str">
        <f t="shared" si="21"/>
        <v>energy_efficiency; energy_efficiency_building_codes_and_standards</v>
      </c>
      <c r="Q3218" s="2" t="str">
        <f t="shared" si="22"/>
        <v>Bill Title: Building Codes, Bill Description: Revising the certification examination requirements for building code inspectors, plans examiners, and building code administrators; exempting certain low-voltage landscape lighting from licensed electrical contractor installation requirements; authorizing local boards created to address specified issues to combine the appeals boards to create a single, local board; repealing provisions relating to statements of estimated regulatory costs; creating the Calder Sloan Swimming Pool Electrical-Safety Task Force within the Florida Building Commission, etc.. </v>
      </c>
    </row>
    <row r="3219" ht="15.75" customHeight="1">
      <c r="A3219" s="2" t="s">
        <v>8689</v>
      </c>
      <c r="B3219" s="2" t="s">
        <v>8644</v>
      </c>
      <c r="C3219" s="2" t="s">
        <v>8645</v>
      </c>
      <c r="E3219" s="2" t="s">
        <v>8646</v>
      </c>
      <c r="F3219" s="2" t="s">
        <v>8725</v>
      </c>
      <c r="G3219" s="2" t="s">
        <v>407</v>
      </c>
      <c r="I3219" s="2">
        <v>12.0</v>
      </c>
      <c r="M3219" s="2" t="s">
        <v>8726</v>
      </c>
      <c r="N3219" s="2" t="s">
        <v>8727</v>
      </c>
      <c r="O3219" s="2" t="s">
        <v>23</v>
      </c>
      <c r="P3219" s="2" t="str">
        <f t="shared" si="21"/>
        <v>fossil_energy; fossil_energy_natural_gas</v>
      </c>
      <c r="Q3219" s="2" t="str">
        <f t="shared" si="22"/>
        <v>Bill Title: Underground Natural Gas Storage, Bill Description: Declares underground natural gas storage to be in public interest; provides for notice &amp; permitting of storage in &amp; recovery from natural gas storage reservoirs; provides for expedited permitting of such facilities &amp; certain projects; authorizes DEP to issue permits to establish natural gas storage facilities; provides for legal action against persons who appear to be violating rules relating to natural gas storage &amp; recovery; directs DEP to adopt rules before issuing permits for natural gas storage facilities.. </v>
      </c>
      <c r="S3219" s="2" t="s">
        <v>368</v>
      </c>
    </row>
    <row r="3220" ht="15.75" customHeight="1">
      <c r="A3220" s="2" t="s">
        <v>8689</v>
      </c>
      <c r="B3220" s="2" t="s">
        <v>8644</v>
      </c>
      <c r="C3220" s="2" t="s">
        <v>8645</v>
      </c>
      <c r="E3220" s="2" t="s">
        <v>8646</v>
      </c>
      <c r="F3220" s="2" t="s">
        <v>8728</v>
      </c>
      <c r="G3220" s="2" t="s">
        <v>407</v>
      </c>
      <c r="I3220" s="2">
        <v>12.0</v>
      </c>
      <c r="M3220" s="2" t="s">
        <v>8729</v>
      </c>
      <c r="N3220" s="2" t="s">
        <v>8730</v>
      </c>
      <c r="O3220" s="2" t="s">
        <v>100</v>
      </c>
      <c r="P3220" s="2" t="str">
        <f t="shared" si="21"/>
        <v>renewable_energy; renewable_energy_solar</v>
      </c>
      <c r="Q3220" s="2" t="str">
        <f t="shared" si="22"/>
        <v>Bill Title: Construction, Bill Description: Authorizing solar energy systems manufactured or sold in the state to be certified by professional engineers; revising an exemption from construction contracting regulation for certain public utilities; prohibiting a political subdivision from adopting or enforcing certain building permits or other development order requirement; requiring the Florida Building Code Administrators and Inspectors Board to establish rules; prohibiting local enforcement agencies, independent districts, and special districts from charging certain fees; revising requirements for updating the Florida Building Code, etc.. </v>
      </c>
      <c r="S3220" s="2" t="s">
        <v>65</v>
      </c>
    </row>
    <row r="3221" ht="15.75" customHeight="1">
      <c r="A3221" s="2" t="s">
        <v>8689</v>
      </c>
      <c r="B3221" s="2" t="s">
        <v>8644</v>
      </c>
      <c r="C3221" s="2" t="s">
        <v>8645</v>
      </c>
      <c r="E3221" s="2" t="s">
        <v>8646</v>
      </c>
      <c r="F3221" s="2" t="s">
        <v>8731</v>
      </c>
      <c r="G3221" s="2" t="s">
        <v>407</v>
      </c>
      <c r="I3221" s="2">
        <v>9.0</v>
      </c>
      <c r="M3221" s="2" t="s">
        <v>8732</v>
      </c>
      <c r="N3221" s="2" t="s">
        <v>8733</v>
      </c>
      <c r="O3221" s="2" t="s">
        <v>8734</v>
      </c>
      <c r="P3221" s="2" t="str">
        <f t="shared" si="21"/>
        <v>fossil_energy_natural_gas; green_jobs</v>
      </c>
      <c r="Q3221" s="2" t="str">
        <f t="shared" si="22"/>
        <v>Bill Title: Rural Development, Bill Description: Reduces required grant match percentage rate &amp; authorizes in-kind contributions under Regional Rural Development Grants Program; removes match requirement under specified conditions; increases percentage of grants that DEO may award; revises criteria for awarding grants; removes local match requirement.. </v>
      </c>
      <c r="S3221" s="2" t="s">
        <v>260</v>
      </c>
    </row>
    <row r="3222" ht="15.75" customHeight="1">
      <c r="A3222" s="2" t="s">
        <v>8689</v>
      </c>
      <c r="B3222" s="2" t="s">
        <v>8644</v>
      </c>
      <c r="C3222" s="2" t="s">
        <v>8645</v>
      </c>
      <c r="E3222" s="2" t="s">
        <v>8646</v>
      </c>
      <c r="F3222" s="2" t="s">
        <v>8735</v>
      </c>
      <c r="G3222" s="2" t="s">
        <v>407</v>
      </c>
      <c r="I3222" s="2">
        <v>9.0</v>
      </c>
      <c r="M3222" s="2" t="s">
        <v>8736</v>
      </c>
      <c r="N3222" s="2" t="s">
        <v>8737</v>
      </c>
      <c r="O3222" s="2" t="s">
        <v>555</v>
      </c>
      <c r="P3222" s="2" t="str">
        <f t="shared" si="21"/>
        <v>energy_security_and_critical_infrastructure; utility_regulation</v>
      </c>
      <c r="Q3222" s="2" t="str">
        <f t="shared" si="22"/>
        <v>Bill Title: Public Utility Storm Protection Plans, Bill Description: Requires public utilities to submit to PSC transmission &amp; distribution storm protection plan for review; requires PSC to approve, modify, or deny plan within specified timeframe; requires PSC to conduct an annual proceeding to allow utilities to recover certain costs; provides that utilities may not include costs recovered through their base rates; provides for allocation of costs; authorizes utilities to recover depreciation &amp; return on certain capital costs through recovery clause; provides appropriations &amp; authorizing positions.. </v>
      </c>
      <c r="S3222" s="2" t="s">
        <v>31</v>
      </c>
    </row>
    <row r="3223" ht="15.75" customHeight="1">
      <c r="A3223" s="2" t="s">
        <v>8689</v>
      </c>
      <c r="B3223" s="2" t="s">
        <v>8644</v>
      </c>
      <c r="C3223" s="2" t="s">
        <v>8645</v>
      </c>
      <c r="E3223" s="2" t="s">
        <v>8646</v>
      </c>
      <c r="F3223" s="2" t="s">
        <v>8738</v>
      </c>
      <c r="G3223" s="2" t="s">
        <v>407</v>
      </c>
      <c r="I3223" s="2">
        <v>8.0</v>
      </c>
      <c r="M3223" s="2" t="s">
        <v>8739</v>
      </c>
      <c r="N3223" s="2" t="s">
        <v>8740</v>
      </c>
      <c r="O3223" s="2" t="s">
        <v>555</v>
      </c>
      <c r="P3223" s="2" t="str">
        <f t="shared" si="21"/>
        <v>energy_security_and_critical_infrastructure; utility_regulation</v>
      </c>
      <c r="Q3223" s="2" t="str">
        <f t="shared" si="22"/>
        <v>Bill Title: Infrastructure Regulation, Bill Description: Providing term limits for the Public Counsel; revising and providing noncriminal violations relating to the transportation of certain hazardous materials; authorizing the State Fire Marshal or his or her agents to issue certain citations; requiring certain persons to transmit an incident report to the State Fire Marshal; requiring Sunshine State One-Call of Florida, Inc., to review certain reports and complaints, etc.. </v>
      </c>
    </row>
    <row r="3224" ht="15.75" customHeight="1">
      <c r="A3224" s="2" t="s">
        <v>8689</v>
      </c>
      <c r="B3224" s="2" t="s">
        <v>8644</v>
      </c>
      <c r="C3224" s="2" t="s">
        <v>8645</v>
      </c>
      <c r="E3224" s="2" t="s">
        <v>8646</v>
      </c>
      <c r="F3224" s="2" t="s">
        <v>8741</v>
      </c>
      <c r="G3224" s="2" t="s">
        <v>407</v>
      </c>
      <c r="I3224" s="2">
        <v>7.0</v>
      </c>
      <c r="M3224" s="2" t="s">
        <v>8742</v>
      </c>
      <c r="N3224" s="2" t="s">
        <v>8743</v>
      </c>
      <c r="O3224" s="2" t="s">
        <v>8324</v>
      </c>
      <c r="P3224" s="2" t="str">
        <f t="shared" si="21"/>
        <v>fossil_energy; fossil_energy_natural_gas; renewable_energy</v>
      </c>
      <c r="Q3224" s="2" t="str">
        <f t="shared" si="22"/>
        <v>Bill Title: Renewable Energy, Bill Description: Defines "biogas" &amp; "renewable natural gas"; authorizes PSC to approve cost recovery by gas public utilities for contracts for purchase of renewable natural gas if specified conditions are met; revises term "renewable energy" to include renewable natural gas.. </v>
      </c>
      <c r="S3224" s="2" t="s">
        <v>44</v>
      </c>
    </row>
    <row r="3225" ht="15.75" customHeight="1">
      <c r="A3225" s="2" t="s">
        <v>8689</v>
      </c>
      <c r="B3225" s="2" t="s">
        <v>8644</v>
      </c>
      <c r="C3225" s="2" t="s">
        <v>8645</v>
      </c>
      <c r="E3225" s="2" t="s">
        <v>8646</v>
      </c>
      <c r="F3225" s="2" t="s">
        <v>8744</v>
      </c>
      <c r="G3225" s="2" t="s">
        <v>407</v>
      </c>
      <c r="I3225" s="2">
        <v>7.0</v>
      </c>
      <c r="M3225" s="2" t="s">
        <v>8745</v>
      </c>
      <c r="N3225" s="2" t="s">
        <v>8746</v>
      </c>
      <c r="O3225" s="2" t="s">
        <v>8747</v>
      </c>
      <c r="P3225" s="2" t="str">
        <f t="shared" si="21"/>
        <v>fossil_energy; fossil_energy_natural_gas; renewable_energy; transportation; utility_regulation</v>
      </c>
      <c r="Q3225" s="2" t="str">
        <f t="shared" si="22"/>
        <v>Bill Title: Express Preemption of Fuel Retailers and Related Transportation Infrastructure, Bill Description: Prohibits municipality, county, special district, or political subdivision from taking certain actions to prohibit siting, development, or redevelopment of fuel retailers &amp; related transportation infrastructure &amp; from requiring fuel retailers to install or invest in particular fueling infrastructure.. </v>
      </c>
      <c r="S3225" s="2" t="s">
        <v>79</v>
      </c>
    </row>
    <row r="3226" ht="15.75" customHeight="1">
      <c r="A3226" s="2" t="s">
        <v>8689</v>
      </c>
      <c r="B3226" s="2" t="s">
        <v>8644</v>
      </c>
      <c r="C3226" s="2" t="s">
        <v>8645</v>
      </c>
      <c r="E3226" s="2" t="s">
        <v>8646</v>
      </c>
      <c r="F3226" s="2" t="s">
        <v>8748</v>
      </c>
      <c r="G3226" s="2" t="s">
        <v>407</v>
      </c>
      <c r="I3226" s="2">
        <v>7.0</v>
      </c>
      <c r="M3226" s="2" t="s">
        <v>8749</v>
      </c>
      <c r="N3226" s="2" t="s">
        <v>8750</v>
      </c>
      <c r="O3226" s="2" t="s">
        <v>23</v>
      </c>
      <c r="P3226" s="2" t="str">
        <f t="shared" si="21"/>
        <v>fossil_energy; fossil_energy_natural_gas</v>
      </c>
      <c r="Q3226" s="2" t="str">
        <f t="shared" si="22"/>
        <v>Bill Title: Underground Facilities, Bill Description: Revises information to be submitted to Legislature by board of directors of Sunshine State One-Call of Florida, Inc.; requires excavators to call 911 under specified circumstances; requires member operators to file report with free-access notification system; provides reporting requirements; specifies distribution of civil penalties issued by state law enforcement officers.. </v>
      </c>
    </row>
    <row r="3227" ht="15.75" customHeight="1">
      <c r="A3227" s="2" t="s">
        <v>8689</v>
      </c>
      <c r="B3227" s="2" t="s">
        <v>8644</v>
      </c>
      <c r="C3227" s="2" t="s">
        <v>8645</v>
      </c>
      <c r="E3227" s="2" t="s">
        <v>8646</v>
      </c>
      <c r="F3227" s="2" t="s">
        <v>8751</v>
      </c>
      <c r="G3227" s="2" t="s">
        <v>407</v>
      </c>
      <c r="I3227" s="2">
        <v>6.0</v>
      </c>
      <c r="M3227" s="2" t="s">
        <v>260</v>
      </c>
      <c r="N3227" s="2" t="s">
        <v>8752</v>
      </c>
      <c r="O3227" s="2" t="s">
        <v>7545</v>
      </c>
      <c r="P3227" s="2" t="str">
        <f t="shared" si="21"/>
        <v>ncsl_database__unemployment_legislation_database__ncsl_topic__taxes_and solvency</v>
      </c>
      <c r="Q3227" s="2" t="str">
        <f t="shared" si="22"/>
        <v>Bill Title: Economic Development, Bill Description: Requiring each county and municipality to adopt and enforce land development regulations in accordance with the submitted comprehensive plan; providing a sales tax refund for purchases of electricity by certain eligible businesses; providing requirements for loan programs relating to accountability and proper stewardship of funds; extending and renewing building permits and certain permits issued by the Department of Environmental Protection or a water management district, including any local government-issued development order or building permit issued pursuant thereto; creating the &amp;quot;Florida Microfinance Act&amp;quot;, etc.. </v>
      </c>
      <c r="S3227" s="2" t="s">
        <v>25</v>
      </c>
    </row>
    <row r="3228" ht="15.75" customHeight="1">
      <c r="A3228" s="2" t="s">
        <v>8689</v>
      </c>
      <c r="B3228" s="2" t="s">
        <v>8644</v>
      </c>
      <c r="C3228" s="2" t="s">
        <v>8645</v>
      </c>
      <c r="E3228" s="2" t="s">
        <v>8646</v>
      </c>
      <c r="F3228" s="2" t="s">
        <v>8753</v>
      </c>
      <c r="G3228" s="2" t="s">
        <v>407</v>
      </c>
      <c r="I3228" s="2">
        <v>6.0</v>
      </c>
      <c r="M3228" s="2" t="s">
        <v>8754</v>
      </c>
      <c r="N3228" s="2" t="s">
        <v>8755</v>
      </c>
      <c r="O3228" s="2" t="s">
        <v>72</v>
      </c>
      <c r="P3228" s="2" t="str">
        <f t="shared" si="21"/>
        <v>climate_change; climate_change_emissions_reduction</v>
      </c>
      <c r="Q3228" s="2" t="str">
        <f t="shared" si="22"/>
        <v>Bill Title: Carbon Dioxide Emissions from Existing Stationary Sources, Bill Description: Provides legislative findings regarding federal Clean Air Act regulations that limit certain carbon dioxide emissions; prohibits certain entities from implementing certain rules or submitting certain plans regarding carbon dioxide emissions from existing stationary sources before occurrence of specified events; authorizes DEP to request extension for submitting certain implementation plans.. </v>
      </c>
      <c r="S3228" s="2" t="s">
        <v>172</v>
      </c>
    </row>
    <row r="3229" ht="15.75" customHeight="1">
      <c r="A3229" s="2" t="s">
        <v>8689</v>
      </c>
      <c r="B3229" s="2" t="s">
        <v>8644</v>
      </c>
      <c r="C3229" s="2" t="s">
        <v>8645</v>
      </c>
      <c r="E3229" s="2" t="s">
        <v>8646</v>
      </c>
      <c r="F3229" s="2" t="s">
        <v>8756</v>
      </c>
      <c r="G3229" s="2" t="s">
        <v>407</v>
      </c>
      <c r="I3229" s="2">
        <v>4.0</v>
      </c>
      <c r="M3229" s="2" t="s">
        <v>8757</v>
      </c>
      <c r="N3229" s="2" t="s">
        <v>8758</v>
      </c>
      <c r="O3229" s="2" t="s">
        <v>112</v>
      </c>
      <c r="P3229" s="2" t="str">
        <f t="shared" si="21"/>
        <v>energy_security_and_critical_infrastructure</v>
      </c>
      <c r="Q3229" s="2" t="str">
        <f t="shared" si="22"/>
        <v>Bill Title: Applicability of Revenue Laws to Out-of-state Businesses During Disaster-Response Periods, Bill Description: Provides exemptions from certain registration &amp; licensing requirements &amp; taxes for out-of-state businesses &amp; employees that enter the state in response to disasters or emergencies; specifies applicability of certain transaction taxes &amp; fees; specifies obligations &amp; privileges of out-of-state businesses or employees after disaster-response periods.. </v>
      </c>
    </row>
    <row r="3230" ht="15.75" customHeight="1">
      <c r="A3230" s="2" t="s">
        <v>8759</v>
      </c>
      <c r="B3230" s="2" t="s">
        <v>8760</v>
      </c>
      <c r="C3230" s="2" t="s">
        <v>8761</v>
      </c>
      <c r="E3230" s="2" t="s">
        <v>8762</v>
      </c>
      <c r="F3230" s="2" t="s">
        <v>8763</v>
      </c>
      <c r="G3230" s="2" t="s">
        <v>407</v>
      </c>
      <c r="I3230" s="2">
        <v>59.0</v>
      </c>
      <c r="M3230" s="2" t="s">
        <v>8764</v>
      </c>
      <c r="N3230" s="2" t="s">
        <v>8764</v>
      </c>
      <c r="O3230" s="2" t="s">
        <v>35</v>
      </c>
      <c r="P3230" s="2" t="str">
        <f t="shared" si="21"/>
        <v>renewable_energy</v>
      </c>
      <c r="Q3230" s="2" t="str">
        <f t="shared" si="22"/>
        <v>Bill Title: Renewable Energy Standard Retail Wholesale Methane, Bill Description: Renewable Energy Standard Retail Wholesale Methane. </v>
      </c>
      <c r="S3230" s="2" t="s">
        <v>44</v>
      </c>
    </row>
    <row r="3231" ht="15.75" customHeight="1">
      <c r="A3231" s="2" t="s">
        <v>8759</v>
      </c>
      <c r="B3231" s="2" t="s">
        <v>8760</v>
      </c>
      <c r="C3231" s="2" t="s">
        <v>8761</v>
      </c>
      <c r="E3231" s="2" t="s">
        <v>8762</v>
      </c>
      <c r="F3231" s="2" t="s">
        <v>8765</v>
      </c>
      <c r="G3231" s="2" t="s">
        <v>407</v>
      </c>
      <c r="I3231" s="2">
        <v>33.0</v>
      </c>
      <c r="M3231" s="2" t="s">
        <v>8766</v>
      </c>
      <c r="N3231" s="2" t="s">
        <v>8766</v>
      </c>
      <c r="O3231" s="2" t="s">
        <v>8767</v>
      </c>
      <c r="P3231" s="2" t="str">
        <f t="shared" si="21"/>
        <v>climate_change; climate_change_emissions_reduction; fossil_energy; fossil_energy_coal; fossil_energy_natural_gas</v>
      </c>
      <c r="Q3231" s="2" t="str">
        <f t="shared" si="22"/>
        <v>Bill Title: Incent Util Convert Coal To Natural Gas, Bill Description: Incent Util Convert Coal To Natural Gas. </v>
      </c>
    </row>
    <row r="3232" ht="15.75" customHeight="1">
      <c r="A3232" s="2" t="s">
        <v>8759</v>
      </c>
      <c r="B3232" s="2" t="s">
        <v>8760</v>
      </c>
      <c r="C3232" s="2" t="s">
        <v>8761</v>
      </c>
      <c r="E3232" s="2" t="s">
        <v>8762</v>
      </c>
      <c r="F3232" s="2" t="s">
        <v>8768</v>
      </c>
      <c r="G3232" s="2" t="s">
        <v>407</v>
      </c>
      <c r="I3232" s="2">
        <v>20.0</v>
      </c>
      <c r="M3232" s="2" t="s">
        <v>8769</v>
      </c>
      <c r="N3232" s="2" t="s">
        <v>8769</v>
      </c>
      <c r="O3232" s="2" t="s">
        <v>72</v>
      </c>
      <c r="P3232" s="2" t="str">
        <f t="shared" si="21"/>
        <v>climate_change; climate_change_emissions_reduction</v>
      </c>
      <c r="Q3232" s="2" t="str">
        <f t="shared" si="22"/>
        <v>Bill Title: Coordinated Review CO2 Emission Reduction Measures, Bill Description: Coordinated Review CO2 Emission Reduction Measures. </v>
      </c>
      <c r="S3232" s="2" t="s">
        <v>172</v>
      </c>
    </row>
    <row r="3233" ht="15.75" customHeight="1">
      <c r="A3233" s="2" t="s">
        <v>8759</v>
      </c>
      <c r="B3233" s="2" t="s">
        <v>8760</v>
      </c>
      <c r="C3233" s="2" t="s">
        <v>8761</v>
      </c>
      <c r="E3233" s="2" t="s">
        <v>8762</v>
      </c>
      <c r="F3233" s="2" t="s">
        <v>8770</v>
      </c>
      <c r="G3233" s="2" t="s">
        <v>407</v>
      </c>
      <c r="I3233" s="2">
        <v>16.0</v>
      </c>
      <c r="M3233" s="2" t="s">
        <v>8771</v>
      </c>
      <c r="N3233" s="2" t="s">
        <v>8771</v>
      </c>
      <c r="O3233" s="2" t="s">
        <v>100</v>
      </c>
      <c r="P3233" s="2" t="str">
        <f t="shared" si="21"/>
        <v>renewable_energy; renewable_energy_solar</v>
      </c>
      <c r="Q3233" s="2" t="str">
        <f t="shared" si="22"/>
        <v>Bill Title: Community Solar Gardens Util Elec Std, Bill Description: Community Solar Gardens Util Elec Std. </v>
      </c>
    </row>
    <row r="3234" ht="15.75" customHeight="1">
      <c r="A3234" s="2" t="s">
        <v>8759</v>
      </c>
      <c r="B3234" s="2" t="s">
        <v>8760</v>
      </c>
      <c r="C3234" s="2" t="s">
        <v>8761</v>
      </c>
      <c r="E3234" s="2" t="s">
        <v>8762</v>
      </c>
      <c r="F3234" s="2" t="s">
        <v>8772</v>
      </c>
      <c r="G3234" s="2" t="s">
        <v>407</v>
      </c>
      <c r="I3234" s="2">
        <v>14.0</v>
      </c>
      <c r="M3234" s="2" t="s">
        <v>8773</v>
      </c>
      <c r="N3234" s="2" t="s">
        <v>8773</v>
      </c>
      <c r="O3234" s="2" t="s">
        <v>203</v>
      </c>
      <c r="P3234" s="2" t="str">
        <f t="shared" si="21"/>
        <v>energy_security_and_critical_infrastructure; financing_energy_efficiency_and_renewable_energy; renewable_energy</v>
      </c>
      <c r="Q3234" s="2" t="str">
        <f t="shared" si="22"/>
        <v>Bill Title: Reorganization Of Governor's Energy Office, Bill Description: Reorganization Of Governor's Energy Office. </v>
      </c>
    </row>
    <row r="3235" ht="15.75" customHeight="1">
      <c r="A3235" s="2" t="s">
        <v>8759</v>
      </c>
      <c r="B3235" s="2" t="s">
        <v>8760</v>
      </c>
      <c r="C3235" s="2" t="s">
        <v>8761</v>
      </c>
      <c r="E3235" s="2" t="s">
        <v>8762</v>
      </c>
      <c r="F3235" s="2" t="s">
        <v>8774</v>
      </c>
      <c r="G3235" s="2" t="s">
        <v>407</v>
      </c>
      <c r="I3235" s="2">
        <v>14.0</v>
      </c>
      <c r="M3235" s="2" t="s">
        <v>8775</v>
      </c>
      <c r="N3235" s="2" t="s">
        <v>8775</v>
      </c>
      <c r="O3235" s="2" t="s">
        <v>35</v>
      </c>
      <c r="P3235" s="2" t="str">
        <f t="shared" si="21"/>
        <v>renewable_energy</v>
      </c>
      <c r="Q3235" s="2" t="str">
        <f t="shared" si="22"/>
        <v>Bill Title: Electric Renewable Energy Standard Reduction, Bill Description: Electric Renewable Energy Standard Reduction. </v>
      </c>
      <c r="S3235" s="2" t="s">
        <v>44</v>
      </c>
    </row>
    <row r="3236" ht="15.75" customHeight="1">
      <c r="A3236" s="2" t="s">
        <v>8759</v>
      </c>
      <c r="B3236" s="2" t="s">
        <v>8760</v>
      </c>
      <c r="C3236" s="2" t="s">
        <v>8761</v>
      </c>
      <c r="E3236" s="2" t="s">
        <v>8762</v>
      </c>
      <c r="F3236" s="2" t="s">
        <v>8776</v>
      </c>
      <c r="G3236" s="2" t="s">
        <v>407</v>
      </c>
      <c r="I3236" s="2">
        <v>12.0</v>
      </c>
      <c r="M3236" s="2" t="s">
        <v>8777</v>
      </c>
      <c r="N3236" s="2" t="s">
        <v>8777</v>
      </c>
      <c r="O3236" s="2" t="s">
        <v>23</v>
      </c>
      <c r="P3236" s="2" t="str">
        <f t="shared" si="21"/>
        <v>fossil_energy; fossil_energy_natural_gas</v>
      </c>
      <c r="Q3236" s="2" t="str">
        <f t="shared" si="22"/>
        <v>Bill Title: Protect Water Oil Gas Operations Fracking, Bill Description: Protect Water Oil Gas Operations Fracking. </v>
      </c>
    </row>
    <row r="3237" ht="15.75" customHeight="1">
      <c r="A3237" s="2" t="s">
        <v>8759</v>
      </c>
      <c r="B3237" s="2" t="s">
        <v>8760</v>
      </c>
      <c r="C3237" s="2" t="s">
        <v>8761</v>
      </c>
      <c r="E3237" s="2" t="s">
        <v>8762</v>
      </c>
      <c r="F3237" s="2" t="s">
        <v>8778</v>
      </c>
      <c r="G3237" s="2" t="s">
        <v>407</v>
      </c>
      <c r="I3237" s="2">
        <v>11.0</v>
      </c>
      <c r="M3237" s="2" t="s">
        <v>8779</v>
      </c>
      <c r="N3237" s="2" t="s">
        <v>8779</v>
      </c>
      <c r="O3237" s="2" t="s">
        <v>3979</v>
      </c>
      <c r="P3237" s="2" t="str">
        <f t="shared" si="21"/>
        <v>green_jobs; renewable_energy</v>
      </c>
      <c r="Q3237" s="2" t="str">
        <f t="shared" si="22"/>
        <v>Bill Title: Economic Devel Through Distributed Gen, Bill Description: Economic Devel Through Distributed Gen. </v>
      </c>
    </row>
    <row r="3238" ht="15.75" customHeight="1">
      <c r="A3238" s="2" t="s">
        <v>8759</v>
      </c>
      <c r="B3238" s="2" t="s">
        <v>8760</v>
      </c>
      <c r="C3238" s="2" t="s">
        <v>8761</v>
      </c>
      <c r="E3238" s="2" t="s">
        <v>8762</v>
      </c>
      <c r="F3238" s="2" t="s">
        <v>8780</v>
      </c>
      <c r="G3238" s="2" t="s">
        <v>407</v>
      </c>
      <c r="I3238" s="2">
        <v>9.0</v>
      </c>
      <c r="M3238" s="2" t="s">
        <v>8781</v>
      </c>
      <c r="N3238" s="2" t="s">
        <v>8781</v>
      </c>
      <c r="O3238" s="2" t="s">
        <v>35</v>
      </c>
      <c r="P3238" s="2" t="str">
        <f t="shared" si="21"/>
        <v>renewable_energy</v>
      </c>
      <c r="Q3238" s="2" t="str">
        <f t="shared" si="22"/>
        <v>Bill Title: Renewable Energy Standards CO Credits Removal, Bill Description: Renewable Energy Standards CO Credits Removal. </v>
      </c>
    </row>
    <row r="3239" ht="15.75" customHeight="1">
      <c r="A3239" s="2" t="s">
        <v>8759</v>
      </c>
      <c r="B3239" s="2" t="s">
        <v>8760</v>
      </c>
      <c r="C3239" s="2" t="s">
        <v>8761</v>
      </c>
      <c r="E3239" s="2" t="s">
        <v>8762</v>
      </c>
      <c r="F3239" s="2" t="s">
        <v>8782</v>
      </c>
      <c r="G3239" s="2" t="s">
        <v>407</v>
      </c>
      <c r="I3239" s="2">
        <v>9.0</v>
      </c>
      <c r="M3239" s="2" t="s">
        <v>8783</v>
      </c>
      <c r="N3239" s="2" t="s">
        <v>8783</v>
      </c>
      <c r="O3239" s="2" t="s">
        <v>527</v>
      </c>
      <c r="P3239" s="2" t="str">
        <f t="shared" si="21"/>
        <v>fossil_energy; fossil_energy_natural_gas; transportation; transportation_alt_fuel/hybrid</v>
      </c>
      <c r="Q3239" s="2" t="str">
        <f t="shared" si="22"/>
        <v>Bill Title: Special Fuel Inspection &amp; Revenues, Bill Description: Special Fuel Inspection &amp; Revenues. </v>
      </c>
    </row>
    <row r="3240" ht="15.75" customHeight="1">
      <c r="A3240" s="2" t="s">
        <v>8759</v>
      </c>
      <c r="B3240" s="2" t="s">
        <v>8760</v>
      </c>
      <c r="C3240" s="2" t="s">
        <v>8761</v>
      </c>
      <c r="E3240" s="2" t="s">
        <v>8762</v>
      </c>
      <c r="F3240" s="2" t="s">
        <v>8784</v>
      </c>
      <c r="G3240" s="2" t="s">
        <v>407</v>
      </c>
      <c r="I3240" s="2">
        <v>9.0</v>
      </c>
      <c r="M3240" s="2" t="s">
        <v>8785</v>
      </c>
      <c r="N3240" s="2" t="s">
        <v>8785</v>
      </c>
      <c r="O3240" s="2" t="s">
        <v>1279</v>
      </c>
      <c r="P3240" s="2" t="str">
        <f t="shared" si="21"/>
        <v>electric_grid_and_transmission; renewable_energy; renewable_energy_solar</v>
      </c>
      <c r="Q3240" s="2" t="str">
        <f t="shared" si="22"/>
        <v>Bill Title: Expand Scope Shared Photovoltaic Facilities, Bill Description: Expand Scope Shared Photovoltaic Facilities. </v>
      </c>
      <c r="S3240" s="2" t="s">
        <v>44</v>
      </c>
    </row>
    <row r="3241" ht="15.75" customHeight="1">
      <c r="A3241" s="2" t="s">
        <v>8759</v>
      </c>
      <c r="B3241" s="2" t="s">
        <v>8760</v>
      </c>
      <c r="C3241" s="2" t="s">
        <v>8761</v>
      </c>
      <c r="E3241" s="2" t="s">
        <v>8762</v>
      </c>
      <c r="F3241" s="2" t="s">
        <v>8786</v>
      </c>
      <c r="G3241" s="2" t="s">
        <v>407</v>
      </c>
      <c r="I3241" s="2">
        <v>8.0</v>
      </c>
      <c r="M3241" s="2" t="s">
        <v>8787</v>
      </c>
      <c r="N3241" s="2" t="s">
        <v>8787</v>
      </c>
      <c r="O3241" s="2" t="s">
        <v>214</v>
      </c>
      <c r="P3241" s="2" t="str">
        <f t="shared" si="21"/>
        <v>energy_efficiency; financing_energy_efficiency_and_renewable_energy</v>
      </c>
      <c r="Q3241" s="2" t="str">
        <f t="shared" si="22"/>
        <v>Bill Title: On-bill Energy Efficiency Impr Financing, Bill Description: On-bill Energy Efficiency Impr Financing. </v>
      </c>
    </row>
    <row r="3242" ht="15.75" customHeight="1">
      <c r="A3242" s="2" t="s">
        <v>8759</v>
      </c>
      <c r="B3242" s="2" t="s">
        <v>8760</v>
      </c>
      <c r="C3242" s="2" t="s">
        <v>8761</v>
      </c>
      <c r="E3242" s="2" t="s">
        <v>8762</v>
      </c>
      <c r="F3242" s="2" t="s">
        <v>8788</v>
      </c>
      <c r="G3242" s="2" t="s">
        <v>407</v>
      </c>
      <c r="I3242" s="2">
        <v>8.0</v>
      </c>
      <c r="M3242" s="2" t="s">
        <v>8789</v>
      </c>
      <c r="N3242" s="2" t="s">
        <v>8789</v>
      </c>
      <c r="O3242" s="2" t="s">
        <v>35</v>
      </c>
      <c r="P3242" s="2" t="str">
        <f t="shared" si="21"/>
        <v>renewable_energy</v>
      </c>
      <c r="Q3242" s="2" t="str">
        <f t="shared" si="22"/>
        <v>Bill Title: Re-energize CO Renewable Elec For Parks, Bill Description: Re-energize CO Renewable Elec For Parks. </v>
      </c>
    </row>
    <row r="3243" ht="15.75" customHeight="1">
      <c r="A3243" s="2" t="s">
        <v>8759</v>
      </c>
      <c r="B3243" s="2" t="s">
        <v>8760</v>
      </c>
      <c r="C3243" s="2" t="s">
        <v>8761</v>
      </c>
      <c r="E3243" s="2" t="s">
        <v>8762</v>
      </c>
      <c r="F3243" s="2" t="s">
        <v>8790</v>
      </c>
      <c r="G3243" s="2" t="s">
        <v>407</v>
      </c>
      <c r="I3243" s="2">
        <v>8.0</v>
      </c>
      <c r="M3243" s="2" t="s">
        <v>8791</v>
      </c>
      <c r="N3243" s="2" t="s">
        <v>8791</v>
      </c>
      <c r="O3243" s="2" t="s">
        <v>72</v>
      </c>
      <c r="P3243" s="2" t="str">
        <f t="shared" si="21"/>
        <v>climate_change; climate_change_emissions_reduction</v>
      </c>
      <c r="Q3243" s="2" t="str">
        <f t="shared" si="22"/>
        <v>Bill Title: Electric Utility No Imputed Carbon Tax, Bill Description: Electric Utility No Imputed Carbon Tax. </v>
      </c>
    </row>
    <row r="3244" ht="15.75" customHeight="1">
      <c r="A3244" s="2" t="s">
        <v>8759</v>
      </c>
      <c r="B3244" s="2" t="s">
        <v>8760</v>
      </c>
      <c r="C3244" s="2" t="s">
        <v>8761</v>
      </c>
      <c r="E3244" s="2" t="s">
        <v>8762</v>
      </c>
      <c r="F3244" s="2" t="s">
        <v>8792</v>
      </c>
      <c r="G3244" s="2" t="s">
        <v>407</v>
      </c>
      <c r="I3244" s="2">
        <v>7.0</v>
      </c>
      <c r="M3244" s="2" t="s">
        <v>8793</v>
      </c>
      <c r="N3244" s="2" t="s">
        <v>8793</v>
      </c>
      <c r="O3244" s="2" t="s">
        <v>143</v>
      </c>
      <c r="P3244" s="2" t="str">
        <f t="shared" si="21"/>
        <v>energy_efficiency</v>
      </c>
      <c r="Q3244" s="2" t="str">
        <f t="shared" si="22"/>
        <v>Bill Title: Colo Smart Grid Task Force Recommend, Bill Description: Colo Smart Grid Task Force Recommend. </v>
      </c>
    </row>
    <row r="3245" ht="15.75" customHeight="1">
      <c r="A3245" s="2" t="s">
        <v>8759</v>
      </c>
      <c r="B3245" s="2" t="s">
        <v>8760</v>
      </c>
      <c r="C3245" s="2" t="s">
        <v>8761</v>
      </c>
      <c r="E3245" s="2" t="s">
        <v>8762</v>
      </c>
      <c r="F3245" s="2" t="s">
        <v>8794</v>
      </c>
      <c r="G3245" s="2" t="s">
        <v>407</v>
      </c>
      <c r="I3245" s="2">
        <v>7.0</v>
      </c>
      <c r="M3245" s="2" t="s">
        <v>8795</v>
      </c>
      <c r="N3245" s="2" t="s">
        <v>8795</v>
      </c>
      <c r="O3245" s="2" t="s">
        <v>72</v>
      </c>
      <c r="P3245" s="2" t="str">
        <f t="shared" si="21"/>
        <v>climate_change; climate_change_emissions_reduction</v>
      </c>
      <c r="Q3245" s="2" t="str">
        <f t="shared" si="22"/>
        <v>Bill Title: Elec Util Carbon Tax Rate Of Return, Bill Description: Elec Util Carbon Tax Rate Of Return. </v>
      </c>
    </row>
    <row r="3246" ht="15.75" customHeight="1">
      <c r="A3246" s="2" t="s">
        <v>8759</v>
      </c>
      <c r="B3246" s="2" t="s">
        <v>8760</v>
      </c>
      <c r="C3246" s="2" t="s">
        <v>8761</v>
      </c>
      <c r="E3246" s="2" t="s">
        <v>8762</v>
      </c>
      <c r="F3246" s="2" t="s">
        <v>8796</v>
      </c>
      <c r="G3246" s="2" t="s">
        <v>407</v>
      </c>
      <c r="I3246" s="2">
        <v>6.0</v>
      </c>
      <c r="M3246" s="2" t="s">
        <v>8797</v>
      </c>
      <c r="N3246" s="2" t="s">
        <v>8797</v>
      </c>
      <c r="O3246" s="2" t="s">
        <v>112</v>
      </c>
      <c r="P3246" s="2" t="str">
        <f t="shared" si="21"/>
        <v>energy_security_and_critical_infrastructure</v>
      </c>
      <c r="Q3246" s="2" t="str">
        <f t="shared" si="22"/>
        <v>Bill Title: Electric Grid Modernization Plans, Bill Description: Electric Grid Modernization Plans. </v>
      </c>
      <c r="S3246" s="2" t="s">
        <v>31</v>
      </c>
    </row>
    <row r="3247" ht="15.75" customHeight="1">
      <c r="A3247" s="2" t="s">
        <v>8759</v>
      </c>
      <c r="B3247" s="2" t="s">
        <v>8760</v>
      </c>
      <c r="C3247" s="2" t="s">
        <v>8761</v>
      </c>
      <c r="E3247" s="2" t="s">
        <v>8762</v>
      </c>
      <c r="F3247" s="2" t="s">
        <v>8798</v>
      </c>
      <c r="G3247" s="2" t="s">
        <v>407</v>
      </c>
      <c r="I3247" s="2">
        <v>6.0</v>
      </c>
      <c r="M3247" s="2" t="s">
        <v>8799</v>
      </c>
      <c r="N3247" s="2" t="s">
        <v>8799</v>
      </c>
      <c r="O3247" s="2" t="s">
        <v>23</v>
      </c>
      <c r="P3247" s="2" t="str">
        <f t="shared" si="21"/>
        <v>fossil_energy; fossil_energy_natural_gas</v>
      </c>
      <c r="Q3247" s="2" t="str">
        <f t="shared" si="22"/>
        <v>Bill Title: No Sev Money For Local Gov That Impacts Oil &amp; Gas, Bill Description: No Sev Money For Local Gov That Impacts Oil &amp; Gas. </v>
      </c>
    </row>
    <row r="3248" ht="15.75" customHeight="1">
      <c r="A3248" s="2" t="s">
        <v>8759</v>
      </c>
      <c r="B3248" s="2" t="s">
        <v>8760</v>
      </c>
      <c r="C3248" s="2" t="s">
        <v>8761</v>
      </c>
      <c r="E3248" s="2" t="s">
        <v>8762</v>
      </c>
      <c r="F3248" s="2" t="s">
        <v>8800</v>
      </c>
      <c r="G3248" s="2" t="s">
        <v>407</v>
      </c>
      <c r="I3248" s="2">
        <v>5.0</v>
      </c>
      <c r="M3248" s="2" t="s">
        <v>8801</v>
      </c>
      <c r="N3248" s="2" t="s">
        <v>8801</v>
      </c>
      <c r="O3248" s="2" t="s">
        <v>100</v>
      </c>
      <c r="P3248" s="2" t="str">
        <f t="shared" si="21"/>
        <v>renewable_energy; renewable_energy_solar</v>
      </c>
      <c r="Q3248" s="2" t="str">
        <f t="shared" si="22"/>
        <v>Bill Title: Limit Gov Fee Install Solar Energy Panel, Bill Description: Limit Gov Fee Install Solar Energy Panel. </v>
      </c>
    </row>
    <row r="3249" ht="15.75" customHeight="1">
      <c r="A3249" s="2" t="s">
        <v>8759</v>
      </c>
      <c r="B3249" s="2" t="s">
        <v>8760</v>
      </c>
      <c r="C3249" s="2" t="s">
        <v>8761</v>
      </c>
      <c r="E3249" s="2" t="s">
        <v>8762</v>
      </c>
      <c r="F3249" s="2" t="s">
        <v>8802</v>
      </c>
      <c r="G3249" s="2" t="s">
        <v>407</v>
      </c>
      <c r="I3249" s="2">
        <v>4.0</v>
      </c>
      <c r="M3249" s="2" t="s">
        <v>8803</v>
      </c>
      <c r="N3249" s="2" t="s">
        <v>8803</v>
      </c>
      <c r="O3249" s="2" t="s">
        <v>100</v>
      </c>
      <c r="P3249" s="2" t="str">
        <f t="shared" si="21"/>
        <v>renewable_energy; renewable_energy_solar</v>
      </c>
      <c r="Q3249" s="2" t="str">
        <f t="shared" si="22"/>
        <v>Bill Title: Updating Requirements New Building Technologies, Bill Description: Updating Requirements New Building Technologies. </v>
      </c>
      <c r="S3249" s="2" t="s">
        <v>44</v>
      </c>
    </row>
    <row r="3250" ht="15.75" customHeight="1">
      <c r="A3250" s="2" t="s">
        <v>8759</v>
      </c>
      <c r="B3250" s="2" t="s">
        <v>8760</v>
      </c>
      <c r="C3250" s="2" t="s">
        <v>8761</v>
      </c>
      <c r="E3250" s="2" t="s">
        <v>8762</v>
      </c>
      <c r="F3250" s="2" t="s">
        <v>8804</v>
      </c>
      <c r="G3250" s="2" t="s">
        <v>407</v>
      </c>
      <c r="I3250" s="2">
        <v>4.0</v>
      </c>
      <c r="M3250" s="2" t="s">
        <v>8805</v>
      </c>
      <c r="N3250" s="2" t="s">
        <v>8805</v>
      </c>
      <c r="O3250" s="2" t="s">
        <v>8806</v>
      </c>
      <c r="P3250" s="2" t="str">
        <f t="shared" si="21"/>
        <v>renewable_energy; renewable_energy_hydrogren; transportation</v>
      </c>
      <c r="Q3250" s="2" t="str">
        <f t="shared" si="22"/>
        <v>Bill Title: Hydroelectric Power, Bill Description: Hydroelectric Power. </v>
      </c>
      <c r="S3250" s="2" t="s">
        <v>44</v>
      </c>
    </row>
    <row r="3251" ht="15.75" customHeight="1">
      <c r="A3251" s="2" t="s">
        <v>8759</v>
      </c>
      <c r="B3251" s="2" t="s">
        <v>8760</v>
      </c>
      <c r="C3251" s="2" t="s">
        <v>8761</v>
      </c>
      <c r="E3251" s="2" t="s">
        <v>8762</v>
      </c>
      <c r="F3251" s="2" t="s">
        <v>8807</v>
      </c>
      <c r="G3251" s="2" t="s">
        <v>407</v>
      </c>
      <c r="I3251" s="2">
        <v>3.0</v>
      </c>
      <c r="M3251" s="2" t="s">
        <v>8808</v>
      </c>
      <c r="N3251" s="2" t="s">
        <v>8808</v>
      </c>
      <c r="O3251" s="2" t="s">
        <v>63</v>
      </c>
      <c r="P3251" s="2" t="str">
        <f t="shared" si="21"/>
        <v>utility_regulation</v>
      </c>
      <c r="Q3251" s="2" t="str">
        <f t="shared" si="22"/>
        <v>Bill Title: Explore Performance-based Utility Regulation, Bill Description: Explore Performance-based Utility Regulation. </v>
      </c>
      <c r="S3251" s="2" t="s">
        <v>65</v>
      </c>
    </row>
    <row r="3252" ht="15.75" customHeight="1">
      <c r="A3252" s="2" t="s">
        <v>8809</v>
      </c>
      <c r="B3252" s="2" t="s">
        <v>8760</v>
      </c>
      <c r="C3252" s="2" t="s">
        <v>8810</v>
      </c>
      <c r="D3252" s="2" t="s">
        <v>8761</v>
      </c>
      <c r="E3252" s="2" t="s">
        <v>8762</v>
      </c>
      <c r="F3252" s="2" t="s">
        <v>8811</v>
      </c>
      <c r="G3252" s="2" t="s">
        <v>19</v>
      </c>
      <c r="I3252" s="2">
        <v>57.0</v>
      </c>
      <c r="K3252" s="2" t="s">
        <v>8812</v>
      </c>
      <c r="L3252" s="2"/>
      <c r="M3252" s="2" t="s">
        <v>8813</v>
      </c>
      <c r="N3252" s="2" t="s">
        <v>8813</v>
      </c>
      <c r="O3252" s="2" t="s">
        <v>35</v>
      </c>
      <c r="P3252" s="2"/>
      <c r="Q3252" s="2" t="str">
        <f t="shared" ref="Q3252:Q3407" si="23">CONCATENATE("Bill Title: ", M3252, " - Bill Description: ", N3252)</f>
        <v>Bill Title: Renewable Energy Std Adjust REAs Distributed Gen - Bill Description: Renewable Energy Std Adjust REAs Distributed Gen</v>
      </c>
      <c r="S3252" s="2" t="s">
        <v>44</v>
      </c>
    </row>
    <row r="3253" ht="15.75" customHeight="1">
      <c r="A3253" s="2" t="s">
        <v>8809</v>
      </c>
      <c r="B3253" s="2" t="s">
        <v>8760</v>
      </c>
      <c r="C3253" s="2" t="s">
        <v>8810</v>
      </c>
      <c r="D3253" s="2" t="s">
        <v>8761</v>
      </c>
      <c r="E3253" s="2" t="s">
        <v>8762</v>
      </c>
      <c r="F3253" s="2" t="s">
        <v>8774</v>
      </c>
      <c r="G3253" s="2" t="s">
        <v>19</v>
      </c>
      <c r="I3253" s="2">
        <v>53.0</v>
      </c>
      <c r="K3253" s="2" t="s">
        <v>8812</v>
      </c>
      <c r="L3253" s="2"/>
      <c r="M3253" s="2" t="s">
        <v>8775</v>
      </c>
      <c r="N3253" s="2" t="s">
        <v>8775</v>
      </c>
      <c r="O3253" s="2" t="s">
        <v>35</v>
      </c>
      <c r="P3253" s="2"/>
      <c r="Q3253" s="2" t="str">
        <f t="shared" si="23"/>
        <v>Bill Title: Electric Renewable Energy Standard Reduction - Bill Description: Electric Renewable Energy Standard Reduction</v>
      </c>
      <c r="S3253" s="2" t="s">
        <v>44</v>
      </c>
    </row>
    <row r="3254" ht="15.75" customHeight="1">
      <c r="A3254" s="2" t="s">
        <v>8809</v>
      </c>
      <c r="B3254" s="2" t="s">
        <v>8760</v>
      </c>
      <c r="C3254" s="2" t="s">
        <v>8810</v>
      </c>
      <c r="D3254" s="2" t="s">
        <v>8761</v>
      </c>
      <c r="E3254" s="2" t="s">
        <v>8762</v>
      </c>
      <c r="F3254" s="2" t="s">
        <v>8814</v>
      </c>
      <c r="G3254" s="2" t="s">
        <v>19</v>
      </c>
      <c r="I3254" s="2">
        <v>50.0</v>
      </c>
      <c r="K3254" s="2" t="s">
        <v>8812</v>
      </c>
      <c r="L3254" s="2"/>
      <c r="M3254" s="2" t="s">
        <v>8815</v>
      </c>
      <c r="N3254" s="2" t="s">
        <v>8815</v>
      </c>
      <c r="O3254" s="2" t="s">
        <v>35</v>
      </c>
      <c r="P3254" s="2"/>
      <c r="Q3254" s="2" t="str">
        <f t="shared" si="23"/>
        <v>Bill Title: Renewable Energy Std Add Hydroelectric To Eligible - Bill Description: Renewable Energy Std Add Hydroelectric To Eligible</v>
      </c>
      <c r="S3254" s="2" t="s">
        <v>44</v>
      </c>
    </row>
    <row r="3255" ht="15.75" customHeight="1">
      <c r="A3255" s="2" t="s">
        <v>8809</v>
      </c>
      <c r="B3255" s="2" t="s">
        <v>8760</v>
      </c>
      <c r="C3255" s="2" t="s">
        <v>8810</v>
      </c>
      <c r="D3255" s="2" t="s">
        <v>8761</v>
      </c>
      <c r="E3255" s="2" t="s">
        <v>8762</v>
      </c>
      <c r="F3255" s="2" t="s">
        <v>8816</v>
      </c>
      <c r="G3255" s="2" t="s">
        <v>19</v>
      </c>
      <c r="I3255" s="2">
        <v>48.0</v>
      </c>
      <c r="K3255" s="2" t="s">
        <v>8812</v>
      </c>
      <c r="L3255" s="2"/>
      <c r="M3255" s="2" t="s">
        <v>8817</v>
      </c>
      <c r="N3255" s="2" t="s">
        <v>8817</v>
      </c>
      <c r="O3255" s="2" t="s">
        <v>35</v>
      </c>
      <c r="P3255" s="2"/>
      <c r="Q3255" s="2" t="str">
        <f t="shared" si="23"/>
        <v>Bill Title: Renewable Energy Electric Std REAs Move To 2025 - Bill Description: Renewable Energy Electric Std REAs Move To 2025</v>
      </c>
      <c r="S3255" s="2" t="s">
        <v>44</v>
      </c>
    </row>
    <row r="3256" ht="15.75" customHeight="1">
      <c r="A3256" s="2" t="s">
        <v>8809</v>
      </c>
      <c r="B3256" s="2" t="s">
        <v>8760</v>
      </c>
      <c r="C3256" s="2" t="s">
        <v>8810</v>
      </c>
      <c r="D3256" s="2" t="s">
        <v>8761</v>
      </c>
      <c r="E3256" s="2" t="s">
        <v>8762</v>
      </c>
      <c r="F3256" s="2" t="s">
        <v>8818</v>
      </c>
      <c r="G3256" s="2" t="s">
        <v>19</v>
      </c>
      <c r="I3256" s="2">
        <v>46.0</v>
      </c>
      <c r="K3256" s="2" t="s">
        <v>8812</v>
      </c>
      <c r="L3256" s="2"/>
      <c r="M3256" s="2" t="s">
        <v>8819</v>
      </c>
      <c r="N3256" s="2" t="s">
        <v>8819</v>
      </c>
      <c r="O3256" s="2" t="s">
        <v>72</v>
      </c>
      <c r="P3256" s="2"/>
      <c r="Q3256" s="2" t="str">
        <f t="shared" si="23"/>
        <v>Bill Title: Preserve Options Respond EPA Clean Power Plan Rule - Bill Description: Preserve Options Respond EPA Clean Power Plan Rule</v>
      </c>
      <c r="S3256" s="2" t="s">
        <v>172</v>
      </c>
    </row>
    <row r="3257" ht="15.75" customHeight="1">
      <c r="A3257" s="2" t="s">
        <v>8809</v>
      </c>
      <c r="B3257" s="2" t="s">
        <v>8760</v>
      </c>
      <c r="C3257" s="2" t="s">
        <v>8810</v>
      </c>
      <c r="D3257" s="2" t="s">
        <v>8761</v>
      </c>
      <c r="E3257" s="2" t="s">
        <v>8762</v>
      </c>
      <c r="F3257" s="2" t="s">
        <v>8820</v>
      </c>
      <c r="G3257" s="2" t="s">
        <v>19</v>
      </c>
      <c r="I3257" s="2">
        <v>45.0</v>
      </c>
      <c r="K3257" s="2" t="s">
        <v>8812</v>
      </c>
      <c r="L3257" s="2"/>
      <c r="M3257" s="2" t="s">
        <v>8775</v>
      </c>
      <c r="N3257" s="2" t="s">
        <v>8775</v>
      </c>
      <c r="O3257" s="2" t="s">
        <v>35</v>
      </c>
      <c r="P3257" s="2"/>
      <c r="Q3257" s="2" t="str">
        <f t="shared" si="23"/>
        <v>Bill Title: Electric Renewable Energy Standard Reduction - Bill Description: Electric Renewable Energy Standard Reduction</v>
      </c>
      <c r="S3257" s="2" t="s">
        <v>44</v>
      </c>
    </row>
    <row r="3258" ht="15.75" customHeight="1">
      <c r="A3258" s="2" t="s">
        <v>8809</v>
      </c>
      <c r="B3258" s="2" t="s">
        <v>8760</v>
      </c>
      <c r="C3258" s="2" t="s">
        <v>8810</v>
      </c>
      <c r="D3258" s="2" t="s">
        <v>8761</v>
      </c>
      <c r="E3258" s="2" t="s">
        <v>8762</v>
      </c>
      <c r="F3258" s="2" t="s">
        <v>8821</v>
      </c>
      <c r="G3258" s="2" t="s">
        <v>19</v>
      </c>
      <c r="I3258" s="2">
        <v>43.0</v>
      </c>
      <c r="K3258" s="2" t="s">
        <v>8812</v>
      </c>
      <c r="L3258" s="2"/>
      <c r="M3258" s="2" t="s">
        <v>8822</v>
      </c>
      <c r="N3258" s="2" t="s">
        <v>8822</v>
      </c>
      <c r="O3258" s="2" t="s">
        <v>72</v>
      </c>
      <c r="P3258" s="2"/>
      <c r="Q3258" s="2" t="str">
        <f t="shared" si="23"/>
        <v>Bill Title: Ratepayer Protection Carbon Dioxide Increased Cost - Bill Description: Ratepayer Protection Carbon Dioxide Increased Cost</v>
      </c>
      <c r="S3258" s="2" t="s">
        <v>172</v>
      </c>
    </row>
    <row r="3259" ht="15.75" customHeight="1">
      <c r="A3259" s="2" t="s">
        <v>8809</v>
      </c>
      <c r="B3259" s="2" t="s">
        <v>8760</v>
      </c>
      <c r="C3259" s="2" t="s">
        <v>8810</v>
      </c>
      <c r="D3259" s="2" t="s">
        <v>8761</v>
      </c>
      <c r="E3259" s="2" t="s">
        <v>8762</v>
      </c>
      <c r="F3259" s="2" t="s">
        <v>8768</v>
      </c>
      <c r="G3259" s="2" t="s">
        <v>19</v>
      </c>
      <c r="I3259" s="2">
        <v>42.0</v>
      </c>
      <c r="K3259" s="2" t="s">
        <v>8812</v>
      </c>
      <c r="L3259" s="2"/>
      <c r="M3259" s="2" t="s">
        <v>8769</v>
      </c>
      <c r="N3259" s="2" t="s">
        <v>8769</v>
      </c>
      <c r="O3259" s="2" t="s">
        <v>72</v>
      </c>
      <c r="P3259" s="2"/>
      <c r="Q3259" s="2" t="str">
        <f t="shared" si="23"/>
        <v>Bill Title: Coordinated Review CO2 Emission Reduction Measures - Bill Description: Coordinated Review CO2 Emission Reduction Measures</v>
      </c>
      <c r="S3259" s="2" t="s">
        <v>172</v>
      </c>
    </row>
    <row r="3260" ht="15.75" customHeight="1">
      <c r="A3260" s="2" t="s">
        <v>8809</v>
      </c>
      <c r="B3260" s="2" t="s">
        <v>8760</v>
      </c>
      <c r="C3260" s="2" t="s">
        <v>8810</v>
      </c>
      <c r="D3260" s="2" t="s">
        <v>8761</v>
      </c>
      <c r="E3260" s="2" t="s">
        <v>8762</v>
      </c>
      <c r="F3260" s="2" t="s">
        <v>8823</v>
      </c>
      <c r="G3260" s="2" t="s">
        <v>19</v>
      </c>
      <c r="I3260" s="2">
        <v>41.0</v>
      </c>
      <c r="K3260" s="2" t="s">
        <v>8812</v>
      </c>
      <c r="L3260" s="2"/>
      <c r="M3260" s="2" t="s">
        <v>8824</v>
      </c>
      <c r="N3260" s="2" t="s">
        <v>8824</v>
      </c>
      <c r="O3260" s="2" t="s">
        <v>2960</v>
      </c>
      <c r="P3260" s="2"/>
      <c r="Q3260" s="2" t="str">
        <f t="shared" si="23"/>
        <v>Bill Title: Captured Methane From Coal Mines - Bill Description: Captured Methane From Coal Mines</v>
      </c>
    </row>
    <row r="3261" ht="15.75" customHeight="1">
      <c r="A3261" s="2" t="s">
        <v>8809</v>
      </c>
      <c r="B3261" s="2" t="s">
        <v>8760</v>
      </c>
      <c r="C3261" s="2" t="s">
        <v>8810</v>
      </c>
      <c r="D3261" s="2" t="s">
        <v>8761</v>
      </c>
      <c r="E3261" s="2" t="s">
        <v>8762</v>
      </c>
      <c r="F3261" s="2" t="s">
        <v>8804</v>
      </c>
      <c r="G3261" s="2" t="s">
        <v>19</v>
      </c>
      <c r="I3261" s="2">
        <v>41.0</v>
      </c>
      <c r="K3261" s="2" t="s">
        <v>8812</v>
      </c>
      <c r="L3261" s="2"/>
      <c r="M3261" s="2" t="s">
        <v>8805</v>
      </c>
      <c r="N3261" s="2" t="s">
        <v>8805</v>
      </c>
      <c r="O3261" s="2" t="s">
        <v>8806</v>
      </c>
      <c r="P3261" s="2"/>
      <c r="Q3261" s="2" t="str">
        <f t="shared" si="23"/>
        <v>Bill Title: Hydroelectric Power - Bill Description: Hydroelectric Power</v>
      </c>
      <c r="S3261" s="2" t="s">
        <v>44</v>
      </c>
    </row>
    <row r="3262" ht="15.75" customHeight="1">
      <c r="A3262" s="2" t="s">
        <v>8809</v>
      </c>
      <c r="B3262" s="2" t="s">
        <v>8760</v>
      </c>
      <c r="C3262" s="2" t="s">
        <v>8810</v>
      </c>
      <c r="D3262" s="2" t="s">
        <v>8761</v>
      </c>
      <c r="E3262" s="2" t="s">
        <v>8762</v>
      </c>
      <c r="F3262" s="2" t="s">
        <v>8825</v>
      </c>
      <c r="G3262" s="2" t="s">
        <v>19</v>
      </c>
      <c r="I3262" s="2">
        <v>39.0</v>
      </c>
      <c r="K3262" s="2" t="s">
        <v>8812</v>
      </c>
      <c r="L3262" s="2"/>
      <c r="M3262" s="2" t="s">
        <v>8826</v>
      </c>
      <c r="N3262" s="2" t="s">
        <v>8826</v>
      </c>
      <c r="O3262" s="2" t="s">
        <v>35</v>
      </c>
      <c r="P3262" s="2"/>
      <c r="Q3262" s="2" t="str">
        <f t="shared" si="23"/>
        <v>Bill Title: Recycled Energy Includes Gas Derived From Waste - Bill Description: Recycled Energy Includes Gas Derived From Waste</v>
      </c>
    </row>
    <row r="3263" ht="15.75" customHeight="1">
      <c r="A3263" s="2" t="s">
        <v>8809</v>
      </c>
      <c r="B3263" s="2" t="s">
        <v>8760</v>
      </c>
      <c r="C3263" s="2" t="s">
        <v>8810</v>
      </c>
      <c r="D3263" s="2" t="s">
        <v>8761</v>
      </c>
      <c r="E3263" s="2" t="s">
        <v>8762</v>
      </c>
      <c r="F3263" s="2" t="s">
        <v>8827</v>
      </c>
      <c r="G3263" s="2" t="s">
        <v>19</v>
      </c>
      <c r="I3263" s="2">
        <v>35.0</v>
      </c>
      <c r="K3263" s="2" t="s">
        <v>8812</v>
      </c>
      <c r="L3263" s="2"/>
      <c r="M3263" s="2" t="s">
        <v>8828</v>
      </c>
      <c r="N3263" s="2" t="s">
        <v>8828</v>
      </c>
      <c r="O3263" s="2" t="s">
        <v>72</v>
      </c>
      <c r="P3263" s="2"/>
      <c r="Q3263" s="2" t="str">
        <f t="shared" si="23"/>
        <v>Bill Title: Don't Implement Clean Power Plan Until Stay Lifted - Bill Description: Don't Implement Clean Power Plan Until Stay Lifted</v>
      </c>
      <c r="S3263" s="2" t="s">
        <v>172</v>
      </c>
    </row>
    <row r="3264" ht="15.75" customHeight="1">
      <c r="A3264" s="2" t="s">
        <v>8809</v>
      </c>
      <c r="B3264" s="2" t="s">
        <v>8760</v>
      </c>
      <c r="C3264" s="2" t="s">
        <v>8810</v>
      </c>
      <c r="D3264" s="2" t="s">
        <v>8761</v>
      </c>
      <c r="E3264" s="2" t="s">
        <v>8762</v>
      </c>
      <c r="F3264" s="2" t="s">
        <v>8829</v>
      </c>
      <c r="G3264" s="2" t="s">
        <v>19</v>
      </c>
      <c r="I3264" s="2">
        <v>22.0</v>
      </c>
      <c r="K3264" s="2" t="s">
        <v>8812</v>
      </c>
      <c r="L3264" s="2"/>
      <c r="M3264" s="2" t="s">
        <v>8830</v>
      </c>
      <c r="N3264" s="2" t="s">
        <v>8831</v>
      </c>
      <c r="O3264" s="2" t="s">
        <v>35</v>
      </c>
      <c r="P3264" s="2"/>
      <c r="Q3264" s="2" t="str">
        <f t="shared" si="23"/>
        <v>Bill Title: Renewable Energy Standard Repeal Senate Bill 13-252 - Bill Description: Concerning measures to reduce the cost of compliance with Colorado&amp;#039;s renewable energy standard, and, in connection therewith, repealing recent increases in the renewable component for cooperative electric associations and expanding the types of hydroelectricity that qualify as renewable energy resources.</v>
      </c>
      <c r="S3264" s="2" t="s">
        <v>44</v>
      </c>
    </row>
    <row r="3265" ht="15.75" customHeight="1">
      <c r="A3265" s="2" t="s">
        <v>8809</v>
      </c>
      <c r="B3265" s="2" t="s">
        <v>8760</v>
      </c>
      <c r="C3265" s="2" t="s">
        <v>8810</v>
      </c>
      <c r="D3265" s="2" t="s">
        <v>8761</v>
      </c>
      <c r="E3265" s="2" t="s">
        <v>8762</v>
      </c>
      <c r="F3265" s="2" t="s">
        <v>8832</v>
      </c>
      <c r="G3265" s="2" t="s">
        <v>19</v>
      </c>
      <c r="I3265" s="2">
        <v>22.0</v>
      </c>
      <c r="K3265" s="2" t="s">
        <v>8812</v>
      </c>
      <c r="L3265" s="2"/>
      <c r="M3265" s="2" t="s">
        <v>8833</v>
      </c>
      <c r="N3265" s="2" t="s">
        <v>8834</v>
      </c>
      <c r="O3265" s="2" t="s">
        <v>35</v>
      </c>
      <c r="P3265" s="2"/>
      <c r="Q3265" s="2" t="str">
        <f t="shared" si="23"/>
        <v>Bill Title: Energy Facility Real Property Classification - Bill Description: Concerning the classification of real property on which a renewable energy facility is located.</v>
      </c>
      <c r="S3265" s="2" t="s">
        <v>65</v>
      </c>
    </row>
    <row r="3266" ht="15.75" customHeight="1">
      <c r="A3266" s="2" t="s">
        <v>8809</v>
      </c>
      <c r="B3266" s="2" t="s">
        <v>8760</v>
      </c>
      <c r="C3266" s="2" t="s">
        <v>8810</v>
      </c>
      <c r="D3266" s="2" t="s">
        <v>8761</v>
      </c>
      <c r="E3266" s="2" t="s">
        <v>8762</v>
      </c>
      <c r="F3266" s="2" t="s">
        <v>8835</v>
      </c>
      <c r="G3266" s="2" t="s">
        <v>19</v>
      </c>
      <c r="I3266" s="2">
        <v>19.0</v>
      </c>
      <c r="K3266" s="2" t="s">
        <v>8812</v>
      </c>
      <c r="L3266" s="2"/>
      <c r="M3266" s="2" t="s">
        <v>8836</v>
      </c>
      <c r="N3266" s="2" t="s">
        <v>8836</v>
      </c>
      <c r="O3266" s="2" t="s">
        <v>89</v>
      </c>
      <c r="P3266" s="2"/>
      <c r="Q3266" s="2" t="str">
        <f t="shared" si="23"/>
        <v>Bill Title: LPG Vehicles Included For Incentives - Bill Description: LPG Vehicles Included For Incentives</v>
      </c>
    </row>
    <row r="3267" ht="15.75" customHeight="1">
      <c r="A3267" s="2" t="s">
        <v>8809</v>
      </c>
      <c r="B3267" s="2" t="s">
        <v>8760</v>
      </c>
      <c r="C3267" s="2" t="s">
        <v>8810</v>
      </c>
      <c r="D3267" s="2" t="s">
        <v>8761</v>
      </c>
      <c r="E3267" s="2" t="s">
        <v>8762</v>
      </c>
      <c r="F3267" s="2" t="s">
        <v>8837</v>
      </c>
      <c r="G3267" s="2" t="s">
        <v>19</v>
      </c>
      <c r="I3267" s="2">
        <v>19.0</v>
      </c>
      <c r="K3267" s="2" t="s">
        <v>8812</v>
      </c>
      <c r="L3267" s="2"/>
      <c r="M3267" s="2" t="s">
        <v>8838</v>
      </c>
      <c r="N3267" s="2" t="s">
        <v>8839</v>
      </c>
      <c r="O3267" s="2" t="s">
        <v>72</v>
      </c>
      <c r="P3267" s="2"/>
      <c r="Q3267" s="2" t="str">
        <f t="shared" si="23"/>
        <v>Bill Title: Prohibit Colorado Involvement Climate Alliance - Bill Description: Concerning a prohibition on Colorado&amp;#039;s involvement in a state-level climate collaboration that attempts to reduce carbon dioxide emissions.</v>
      </c>
      <c r="S3267" s="2" t="s">
        <v>172</v>
      </c>
    </row>
    <row r="3268" ht="15.75" customHeight="1">
      <c r="A3268" s="2" t="s">
        <v>8809</v>
      </c>
      <c r="B3268" s="2" t="s">
        <v>8760</v>
      </c>
      <c r="C3268" s="2" t="s">
        <v>8810</v>
      </c>
      <c r="D3268" s="2" t="s">
        <v>8761</v>
      </c>
      <c r="E3268" s="2" t="s">
        <v>8762</v>
      </c>
      <c r="F3268" s="2" t="s">
        <v>8840</v>
      </c>
      <c r="G3268" s="2" t="s">
        <v>19</v>
      </c>
      <c r="I3268" s="2">
        <v>16.0</v>
      </c>
      <c r="K3268" s="2" t="s">
        <v>8812</v>
      </c>
      <c r="L3268" s="2"/>
      <c r="M3268" s="2" t="s">
        <v>8841</v>
      </c>
      <c r="N3268" s="2" t="s">
        <v>8842</v>
      </c>
      <c r="O3268" s="2" t="s">
        <v>128</v>
      </c>
      <c r="P3268" s="2"/>
      <c r="Q3268" s="2" t="str">
        <f t="shared" si="23"/>
        <v>Bill Title: Health Effects Industrial Wind Turbines - Bill Description: Concerning research on the health effects of industrial wind energy turbines.</v>
      </c>
      <c r="S3268" s="2" t="s">
        <v>31</v>
      </c>
    </row>
    <row r="3269" ht="15.75" customHeight="1">
      <c r="A3269" s="2" t="s">
        <v>8843</v>
      </c>
      <c r="B3269" s="2" t="s">
        <v>8760</v>
      </c>
      <c r="C3269" s="2" t="s">
        <v>8810</v>
      </c>
      <c r="D3269" s="2" t="s">
        <v>8761</v>
      </c>
      <c r="E3269" s="2" t="s">
        <v>8762</v>
      </c>
      <c r="F3269" s="2" t="s">
        <v>8844</v>
      </c>
      <c r="G3269" s="2" t="s">
        <v>19</v>
      </c>
      <c r="I3269" s="2">
        <v>45.0</v>
      </c>
      <c r="K3269" s="2" t="s">
        <v>8845</v>
      </c>
      <c r="L3269" s="2"/>
      <c r="M3269" s="2" t="s">
        <v>8846</v>
      </c>
      <c r="N3269" s="2" t="s">
        <v>8846</v>
      </c>
      <c r="O3269" s="2" t="s">
        <v>1229</v>
      </c>
      <c r="P3269" s="2"/>
      <c r="Q3269" s="2" t="str">
        <f t="shared" si="23"/>
        <v>Bill Title: Special Fuel Tax &amp; Electric Vehicle Fee - Bill Description: Special Fuel Tax &amp; Electric Vehicle Fee</v>
      </c>
      <c r="S3269" s="2" t="s">
        <v>79</v>
      </c>
    </row>
    <row r="3270" ht="15.75" customHeight="1">
      <c r="A3270" s="2" t="s">
        <v>8843</v>
      </c>
      <c r="B3270" s="2" t="s">
        <v>8760</v>
      </c>
      <c r="C3270" s="2" t="s">
        <v>8810</v>
      </c>
      <c r="D3270" s="2" t="s">
        <v>8761</v>
      </c>
      <c r="E3270" s="2" t="s">
        <v>8762</v>
      </c>
      <c r="F3270" s="2" t="s">
        <v>8847</v>
      </c>
      <c r="G3270" s="2" t="s">
        <v>19</v>
      </c>
      <c r="I3270" s="2">
        <v>35.0</v>
      </c>
      <c r="K3270" s="2" t="s">
        <v>8845</v>
      </c>
      <c r="L3270" s="2"/>
      <c r="M3270" s="2" t="s">
        <v>8848</v>
      </c>
      <c r="N3270" s="2" t="s">
        <v>8848</v>
      </c>
      <c r="O3270" s="2" t="s">
        <v>704</v>
      </c>
      <c r="P3270" s="2"/>
      <c r="Q3270" s="2" t="str">
        <f t="shared" si="23"/>
        <v>Bill Title: Adjust Oil And Gas Well Regulation - Bill Description: Adjust Oil And Gas Well Regulation</v>
      </c>
    </row>
    <row r="3271" ht="15.75" customHeight="1">
      <c r="A3271" s="2" t="s">
        <v>8843</v>
      </c>
      <c r="B3271" s="2" t="s">
        <v>8760</v>
      </c>
      <c r="C3271" s="2" t="s">
        <v>8810</v>
      </c>
      <c r="D3271" s="2" t="s">
        <v>8761</v>
      </c>
      <c r="E3271" s="2" t="s">
        <v>8762</v>
      </c>
      <c r="F3271" s="2" t="s">
        <v>8849</v>
      </c>
      <c r="G3271" s="2" t="s">
        <v>19</v>
      </c>
      <c r="I3271" s="2">
        <v>32.0</v>
      </c>
      <c r="K3271" s="2" t="s">
        <v>8845</v>
      </c>
      <c r="L3271" s="2"/>
      <c r="M3271" s="2" t="s">
        <v>8850</v>
      </c>
      <c r="N3271" s="2" t="s">
        <v>8850</v>
      </c>
      <c r="O3271" s="2" t="s">
        <v>35</v>
      </c>
      <c r="P3271" s="2"/>
      <c r="Q3271" s="2" t="str">
        <f t="shared" si="23"/>
        <v>Bill Title: Biogas System Components Sales &amp; Use Tax Exemption - Bill Description: Biogas System Components Sales &amp; Use Tax Exemption</v>
      </c>
      <c r="S3271" s="2" t="s">
        <v>145</v>
      </c>
    </row>
    <row r="3272" ht="15.75" customHeight="1">
      <c r="A3272" s="2" t="s">
        <v>8843</v>
      </c>
      <c r="B3272" s="2" t="s">
        <v>8760</v>
      </c>
      <c r="C3272" s="2" t="s">
        <v>8810</v>
      </c>
      <c r="D3272" s="2" t="s">
        <v>8761</v>
      </c>
      <c r="E3272" s="2" t="s">
        <v>8762</v>
      </c>
      <c r="F3272" s="2" t="s">
        <v>8851</v>
      </c>
      <c r="G3272" s="2" t="s">
        <v>19</v>
      </c>
      <c r="I3272" s="2">
        <v>19.0</v>
      </c>
      <c r="K3272" s="2" t="s">
        <v>8845</v>
      </c>
      <c r="L3272" s="2"/>
      <c r="M3272" s="2" t="s">
        <v>8852</v>
      </c>
      <c r="N3272" s="2" t="s">
        <v>8852</v>
      </c>
      <c r="O3272" s="2" t="s">
        <v>23</v>
      </c>
      <c r="P3272" s="2"/>
      <c r="Q3272" s="2" t="str">
        <f t="shared" si="23"/>
        <v>Bill Title: Interim Pipeline Safety Review Committee - Bill Description: Interim Pipeline Safety Review Committee</v>
      </c>
      <c r="S3272" s="2" t="s">
        <v>31</v>
      </c>
    </row>
    <row r="3273" ht="15.75" customHeight="1">
      <c r="A3273" s="2" t="s">
        <v>8843</v>
      </c>
      <c r="B3273" s="2" t="s">
        <v>8760</v>
      </c>
      <c r="C3273" s="2" t="s">
        <v>8810</v>
      </c>
      <c r="D3273" s="2" t="s">
        <v>8761</v>
      </c>
      <c r="E3273" s="2" t="s">
        <v>8762</v>
      </c>
      <c r="F3273" s="2" t="s">
        <v>8853</v>
      </c>
      <c r="G3273" s="2" t="s">
        <v>19</v>
      </c>
      <c r="I3273" s="2">
        <v>17.0</v>
      </c>
      <c r="K3273" s="2" t="s">
        <v>8845</v>
      </c>
      <c r="L3273" s="2"/>
      <c r="M3273" s="2" t="s">
        <v>8854</v>
      </c>
      <c r="N3273" s="2" t="s">
        <v>8854</v>
      </c>
      <c r="O3273" s="2" t="s">
        <v>8855</v>
      </c>
      <c r="P3273" s="2"/>
      <c r="Q3273" s="2" t="str">
        <f t="shared" si="23"/>
        <v>Bill Title: Special Fuel Tax On Liquefied Petroleum Gas - Bill Description: Special Fuel Tax On Liquefied Petroleum Gas</v>
      </c>
      <c r="S3273" s="2" t="s">
        <v>79</v>
      </c>
    </row>
    <row r="3274" ht="15.75" customHeight="1">
      <c r="A3274" s="2" t="s">
        <v>8843</v>
      </c>
      <c r="B3274" s="2" t="s">
        <v>8760</v>
      </c>
      <c r="C3274" s="2" t="s">
        <v>8810</v>
      </c>
      <c r="D3274" s="2" t="s">
        <v>8761</v>
      </c>
      <c r="E3274" s="2" t="s">
        <v>8762</v>
      </c>
      <c r="F3274" s="2" t="s">
        <v>8856</v>
      </c>
      <c r="G3274" s="2" t="s">
        <v>19</v>
      </c>
      <c r="I3274" s="2">
        <v>11.0</v>
      </c>
      <c r="K3274" s="2" t="s">
        <v>8845</v>
      </c>
      <c r="L3274" s="2"/>
      <c r="M3274" s="2" t="s">
        <v>8857</v>
      </c>
      <c r="N3274" s="2" t="s">
        <v>8857</v>
      </c>
      <c r="O3274" s="2" t="s">
        <v>704</v>
      </c>
      <c r="P3274" s="2"/>
      <c r="Q3274" s="2" t="str">
        <f t="shared" si="23"/>
        <v>Bill Title: Extend Repeal Dates Petroleum Storage Tank Fund - Bill Description: Extend Repeal Dates Petroleum Storage Tank Fund</v>
      </c>
      <c r="S3274" s="2" t="s">
        <v>25</v>
      </c>
    </row>
    <row r="3275" ht="15.75" customHeight="1">
      <c r="A3275" s="2" t="s">
        <v>8843</v>
      </c>
      <c r="B3275" s="2" t="s">
        <v>8760</v>
      </c>
      <c r="C3275" s="2" t="s">
        <v>8810</v>
      </c>
      <c r="D3275" s="2" t="s">
        <v>8761</v>
      </c>
      <c r="E3275" s="2" t="s">
        <v>8762</v>
      </c>
      <c r="F3275" s="2" t="s">
        <v>8858</v>
      </c>
      <c r="G3275" s="2" t="s">
        <v>19</v>
      </c>
      <c r="I3275" s="2">
        <v>4.0</v>
      </c>
      <c r="K3275" s="2" t="s">
        <v>8845</v>
      </c>
      <c r="L3275" s="2"/>
      <c r="M3275" s="2" t="s">
        <v>8859</v>
      </c>
      <c r="N3275" s="2" t="s">
        <v>8859</v>
      </c>
      <c r="O3275" s="2" t="s">
        <v>23</v>
      </c>
      <c r="P3275" s="2"/>
      <c r="Q3275" s="2" t="str">
        <f t="shared" si="23"/>
        <v>Bill Title: Jordan Cove Liquefied Natural Gas Export Facility - Bill Description: Jordan Cove Liquefied Natural Gas Export Facility</v>
      </c>
    </row>
    <row r="3276" ht="15.75" customHeight="1">
      <c r="A3276" s="2" t="s">
        <v>8860</v>
      </c>
      <c r="B3276" s="2" t="s">
        <v>8861</v>
      </c>
      <c r="C3276" s="2" t="s">
        <v>8810</v>
      </c>
      <c r="D3276" s="2" t="s">
        <v>8761</v>
      </c>
      <c r="E3276" s="2" t="s">
        <v>8762</v>
      </c>
      <c r="F3276" s="2" t="s">
        <v>8862</v>
      </c>
      <c r="G3276" s="2" t="s">
        <v>19</v>
      </c>
      <c r="I3276" s="2">
        <v>58.0</v>
      </c>
      <c r="K3276" s="2" t="s">
        <v>8863</v>
      </c>
      <c r="L3276" s="2"/>
      <c r="M3276" s="2" t="s">
        <v>8864</v>
      </c>
      <c r="N3276" s="2" t="s">
        <v>8864</v>
      </c>
      <c r="O3276" s="2" t="s">
        <v>274</v>
      </c>
      <c r="P3276" s="2"/>
      <c r="Q3276" s="2" t="str">
        <f t="shared" si="23"/>
        <v>Bill Title: Colorado Alternative Energy Park Act - Bill Description: Colorado Alternative Energy Park Act</v>
      </c>
    </row>
    <row r="3277" ht="15.75" customHeight="1">
      <c r="A3277" s="2" t="s">
        <v>8860</v>
      </c>
      <c r="B3277" s="2" t="s">
        <v>8861</v>
      </c>
      <c r="C3277" s="2" t="s">
        <v>8810</v>
      </c>
      <c r="D3277" s="2" t="s">
        <v>8761</v>
      </c>
      <c r="E3277" s="2" t="s">
        <v>8762</v>
      </c>
      <c r="F3277" s="2" t="s">
        <v>8790</v>
      </c>
      <c r="G3277" s="2" t="s">
        <v>19</v>
      </c>
      <c r="I3277" s="2">
        <v>43.0</v>
      </c>
      <c r="K3277" s="2" t="s">
        <v>8863</v>
      </c>
      <c r="L3277" s="2"/>
      <c r="M3277" s="2" t="s">
        <v>8791</v>
      </c>
      <c r="N3277" s="2" t="s">
        <v>8791</v>
      </c>
      <c r="O3277" s="2" t="s">
        <v>72</v>
      </c>
      <c r="P3277" s="2"/>
      <c r="Q3277" s="2" t="str">
        <f t="shared" si="23"/>
        <v>Bill Title: Electric Utility No Imputed Carbon Tax - Bill Description: Electric Utility No Imputed Carbon Tax</v>
      </c>
    </row>
    <row r="3278" ht="15.75" customHeight="1">
      <c r="A3278" s="2" t="s">
        <v>8860</v>
      </c>
      <c r="B3278" s="2" t="s">
        <v>8861</v>
      </c>
      <c r="C3278" s="2" t="s">
        <v>8810</v>
      </c>
      <c r="D3278" s="2" t="s">
        <v>8761</v>
      </c>
      <c r="E3278" s="2" t="s">
        <v>8762</v>
      </c>
      <c r="F3278" s="2" t="s">
        <v>8865</v>
      </c>
      <c r="G3278" s="2" t="s">
        <v>19</v>
      </c>
      <c r="I3278" s="2">
        <v>39.0</v>
      </c>
      <c r="K3278" s="2" t="s">
        <v>8863</v>
      </c>
      <c r="L3278" s="2"/>
      <c r="M3278" s="2" t="s">
        <v>8866</v>
      </c>
      <c r="N3278" s="2" t="s">
        <v>8866</v>
      </c>
      <c r="O3278" s="2" t="s">
        <v>707</v>
      </c>
      <c r="P3278" s="2"/>
      <c r="Q3278" s="2" t="str">
        <f t="shared" si="23"/>
        <v>Bill Title: Multi-agency Review Of State Carbon Emission Plan - Bill Description: Multi-agency Review Of State Carbon Emission Plan</v>
      </c>
      <c r="S3278" s="2" t="s">
        <v>172</v>
      </c>
    </row>
    <row r="3279" ht="15.75" customHeight="1">
      <c r="A3279" s="2" t="s">
        <v>8860</v>
      </c>
      <c r="B3279" s="2" t="s">
        <v>8861</v>
      </c>
      <c r="C3279" s="2" t="s">
        <v>8810</v>
      </c>
      <c r="D3279" s="2" t="s">
        <v>8761</v>
      </c>
      <c r="E3279" s="2" t="s">
        <v>8762</v>
      </c>
      <c r="F3279" s="2" t="s">
        <v>8867</v>
      </c>
      <c r="G3279" s="2" t="s">
        <v>19</v>
      </c>
      <c r="I3279" s="2">
        <v>39.0</v>
      </c>
      <c r="K3279" s="2" t="s">
        <v>8863</v>
      </c>
      <c r="L3279" s="2"/>
      <c r="M3279" s="2" t="s">
        <v>8868</v>
      </c>
      <c r="N3279" s="2" t="s">
        <v>8868</v>
      </c>
      <c r="O3279" s="2" t="s">
        <v>72</v>
      </c>
      <c r="P3279" s="2"/>
      <c r="Q3279" s="2" t="str">
        <f t="shared" si="23"/>
        <v>Bill Title: GA Review Envtl Rules Required In Lieu Fed Law - Bill Description: GA Review Envtl Rules Required In Lieu Fed Law</v>
      </c>
      <c r="S3279" s="2" t="s">
        <v>172</v>
      </c>
    </row>
    <row r="3280" ht="15.75" customHeight="1">
      <c r="A3280" s="2" t="s">
        <v>8860</v>
      </c>
      <c r="B3280" s="2" t="s">
        <v>8861</v>
      </c>
      <c r="C3280" s="2" t="s">
        <v>8810</v>
      </c>
      <c r="D3280" s="2" t="s">
        <v>8761</v>
      </c>
      <c r="E3280" s="2" t="s">
        <v>8762</v>
      </c>
      <c r="F3280" s="2" t="s">
        <v>8869</v>
      </c>
      <c r="G3280" s="2" t="s">
        <v>19</v>
      </c>
      <c r="I3280" s="2">
        <v>36.0</v>
      </c>
      <c r="K3280" s="2" t="s">
        <v>8863</v>
      </c>
      <c r="L3280" s="2"/>
      <c r="M3280" s="2" t="s">
        <v>8870</v>
      </c>
      <c r="N3280" s="2" t="s">
        <v>8870</v>
      </c>
      <c r="O3280" s="2" t="s">
        <v>23</v>
      </c>
      <c r="P3280" s="2"/>
      <c r="Q3280" s="2" t="str">
        <f t="shared" si="23"/>
        <v>Bill Title: Incentive Well Sev Tax Holiday &amp; Higher Ed Funding - Bill Description: Incentive Well Sev Tax Holiday &amp; Higher Ed Funding</v>
      </c>
      <c r="S3280" s="2" t="s">
        <v>368</v>
      </c>
    </row>
    <row r="3281" ht="15.75" customHeight="1">
      <c r="A3281" s="2" t="s">
        <v>8860</v>
      </c>
      <c r="B3281" s="2" t="s">
        <v>8861</v>
      </c>
      <c r="C3281" s="2" t="s">
        <v>8810</v>
      </c>
      <c r="D3281" s="2" t="s">
        <v>8761</v>
      </c>
      <c r="E3281" s="2" t="s">
        <v>8762</v>
      </c>
      <c r="F3281" s="2" t="s">
        <v>8798</v>
      </c>
      <c r="G3281" s="2" t="s">
        <v>19</v>
      </c>
      <c r="I3281" s="2">
        <v>32.0</v>
      </c>
      <c r="K3281" s="2" t="s">
        <v>8863</v>
      </c>
      <c r="L3281" s="2"/>
      <c r="M3281" s="2" t="s">
        <v>8799</v>
      </c>
      <c r="N3281" s="2" t="s">
        <v>8799</v>
      </c>
      <c r="O3281" s="2" t="s">
        <v>23</v>
      </c>
      <c r="P3281" s="2"/>
      <c r="Q3281" s="2" t="str">
        <f t="shared" si="23"/>
        <v>Bill Title: No Sev Money For Local Gov That Impacts Oil &amp; Gas - Bill Description: No Sev Money For Local Gov That Impacts Oil &amp; Gas</v>
      </c>
    </row>
    <row r="3282" ht="15.75" customHeight="1">
      <c r="A3282" s="2" t="s">
        <v>8860</v>
      </c>
      <c r="B3282" s="2" t="s">
        <v>8861</v>
      </c>
      <c r="C3282" s="2" t="s">
        <v>8810</v>
      </c>
      <c r="D3282" s="2" t="s">
        <v>8761</v>
      </c>
      <c r="E3282" s="2" t="s">
        <v>8762</v>
      </c>
      <c r="F3282" s="2" t="s">
        <v>8871</v>
      </c>
      <c r="G3282" s="2" t="s">
        <v>19</v>
      </c>
      <c r="I3282" s="2">
        <v>29.0</v>
      </c>
      <c r="K3282" s="2" t="s">
        <v>8863</v>
      </c>
      <c r="L3282" s="2"/>
      <c r="M3282" s="2" t="s">
        <v>8872</v>
      </c>
      <c r="N3282" s="2" t="s">
        <v>8872</v>
      </c>
      <c r="O3282" s="2" t="s">
        <v>128</v>
      </c>
      <c r="P3282" s="2"/>
      <c r="Q3282" s="2" t="str">
        <f t="shared" si="23"/>
        <v>Bill Title: Clarify Wind Rights - Bill Description: Clarify Wind Rights</v>
      </c>
    </row>
    <row r="3283" ht="15.75" customHeight="1">
      <c r="A3283" s="2" t="s">
        <v>8860</v>
      </c>
      <c r="B3283" s="2" t="s">
        <v>8861</v>
      </c>
      <c r="C3283" s="2" t="s">
        <v>8810</v>
      </c>
      <c r="D3283" s="2" t="s">
        <v>8761</v>
      </c>
      <c r="E3283" s="2" t="s">
        <v>8762</v>
      </c>
      <c r="F3283" s="2" t="s">
        <v>8794</v>
      </c>
      <c r="G3283" s="2" t="s">
        <v>19</v>
      </c>
      <c r="I3283" s="2">
        <v>28.0</v>
      </c>
      <c r="K3283" s="2" t="s">
        <v>8863</v>
      </c>
      <c r="L3283" s="2"/>
      <c r="M3283" s="2" t="s">
        <v>8795</v>
      </c>
      <c r="N3283" s="2" t="s">
        <v>8795</v>
      </c>
      <c r="O3283" s="2" t="s">
        <v>72</v>
      </c>
      <c r="P3283" s="2"/>
      <c r="Q3283" s="2" t="str">
        <f t="shared" si="23"/>
        <v>Bill Title: Elec Util Carbon Tax Rate Of Return - Bill Description: Elec Util Carbon Tax Rate Of Return</v>
      </c>
    </row>
    <row r="3284" ht="15.75" customHeight="1">
      <c r="A3284" s="2" t="s">
        <v>8860</v>
      </c>
      <c r="B3284" s="2" t="s">
        <v>8861</v>
      </c>
      <c r="C3284" s="2" t="s">
        <v>8810</v>
      </c>
      <c r="D3284" s="2" t="s">
        <v>8761</v>
      </c>
      <c r="E3284" s="2" t="s">
        <v>8762</v>
      </c>
      <c r="F3284" s="2" t="s">
        <v>8873</v>
      </c>
      <c r="G3284" s="2" t="s">
        <v>19</v>
      </c>
      <c r="I3284" s="2">
        <v>28.0</v>
      </c>
      <c r="K3284" s="2" t="s">
        <v>8863</v>
      </c>
      <c r="L3284" s="2"/>
      <c r="M3284" s="2" t="s">
        <v>8874</v>
      </c>
      <c r="N3284" s="2" t="s">
        <v>8875</v>
      </c>
      <c r="O3284" s="2" t="s">
        <v>100</v>
      </c>
      <c r="P3284" s="2"/>
      <c r="Q3284" s="2" t="str">
        <f t="shared" si="23"/>
        <v>Bill Title: Conservation Easement Transparency - Bill Description: Concerning measures to protect the interests of landowners who create conservation easements on their property.</v>
      </c>
    </row>
    <row r="3285" ht="15.75" customHeight="1">
      <c r="A3285" s="2" t="s">
        <v>8860</v>
      </c>
      <c r="B3285" s="2" t="s">
        <v>8861</v>
      </c>
      <c r="C3285" s="2" t="s">
        <v>8810</v>
      </c>
      <c r="D3285" s="2" t="s">
        <v>8761</v>
      </c>
      <c r="E3285" s="2" t="s">
        <v>8762</v>
      </c>
      <c r="F3285" s="2" t="s">
        <v>8876</v>
      </c>
      <c r="G3285" s="2" t="s">
        <v>19</v>
      </c>
      <c r="I3285" s="2">
        <v>26.0</v>
      </c>
      <c r="K3285" s="2" t="s">
        <v>8863</v>
      </c>
      <c r="L3285" s="2"/>
      <c r="M3285" s="2" t="s">
        <v>8877</v>
      </c>
      <c r="N3285" s="2" t="s">
        <v>8877</v>
      </c>
      <c r="O3285" s="2" t="s">
        <v>214</v>
      </c>
      <c r="P3285" s="2"/>
      <c r="Q3285" s="2" t="str">
        <f t="shared" si="23"/>
        <v>Bill Title: Energy-related Assistance Low-income Households - Bill Description: Energy-related Assistance Low-income Households</v>
      </c>
    </row>
    <row r="3286" ht="15.75" customHeight="1">
      <c r="A3286" s="2" t="s">
        <v>8860</v>
      </c>
      <c r="B3286" s="2" t="s">
        <v>8861</v>
      </c>
      <c r="C3286" s="2" t="s">
        <v>8810</v>
      </c>
      <c r="D3286" s="2" t="s">
        <v>8761</v>
      </c>
      <c r="E3286" s="2" t="s">
        <v>8762</v>
      </c>
      <c r="F3286" s="2" t="s">
        <v>8792</v>
      </c>
      <c r="G3286" s="2" t="s">
        <v>19</v>
      </c>
      <c r="I3286" s="2">
        <v>26.0</v>
      </c>
      <c r="K3286" s="2" t="s">
        <v>8863</v>
      </c>
      <c r="L3286" s="2"/>
      <c r="M3286" s="2" t="s">
        <v>8793</v>
      </c>
      <c r="N3286" s="2" t="s">
        <v>8793</v>
      </c>
      <c r="O3286" s="2" t="s">
        <v>143</v>
      </c>
      <c r="P3286" s="2"/>
      <c r="Q3286" s="2" t="str">
        <f t="shared" si="23"/>
        <v>Bill Title: Colo Smart Grid Task Force Recommend - Bill Description: Colo Smart Grid Task Force Recommend</v>
      </c>
    </row>
    <row r="3287" ht="15.75" customHeight="1">
      <c r="A3287" s="2" t="s">
        <v>8860</v>
      </c>
      <c r="B3287" s="2" t="s">
        <v>8861</v>
      </c>
      <c r="C3287" s="2" t="s">
        <v>8810</v>
      </c>
      <c r="D3287" s="2" t="s">
        <v>8761</v>
      </c>
      <c r="E3287" s="2" t="s">
        <v>8762</v>
      </c>
      <c r="F3287" s="2" t="s">
        <v>8878</v>
      </c>
      <c r="G3287" s="2" t="s">
        <v>19</v>
      </c>
      <c r="I3287" s="2">
        <v>26.0</v>
      </c>
      <c r="K3287" s="2" t="s">
        <v>8863</v>
      </c>
      <c r="L3287" s="2"/>
      <c r="M3287" s="2" t="s">
        <v>8879</v>
      </c>
      <c r="N3287" s="2" t="s">
        <v>8879</v>
      </c>
      <c r="O3287" s="2" t="s">
        <v>1429</v>
      </c>
      <c r="P3287" s="2"/>
      <c r="Q3287" s="2" t="str">
        <f t="shared" si="23"/>
        <v>Bill Title: Biomass Renewable Energy Wildfire High Risk Areas - Bill Description: Biomass Renewable Energy Wildfire High Risk Areas</v>
      </c>
      <c r="S3287" s="2" t="s">
        <v>44</v>
      </c>
    </row>
    <row r="3288" ht="15.75" customHeight="1">
      <c r="A3288" s="2" t="s">
        <v>8860</v>
      </c>
      <c r="B3288" s="2" t="s">
        <v>8861</v>
      </c>
      <c r="C3288" s="2" t="s">
        <v>8810</v>
      </c>
      <c r="D3288" s="2" t="s">
        <v>8761</v>
      </c>
      <c r="E3288" s="2" t="s">
        <v>8762</v>
      </c>
      <c r="F3288" s="2" t="s">
        <v>8880</v>
      </c>
      <c r="G3288" s="2" t="s">
        <v>19</v>
      </c>
      <c r="I3288" s="2">
        <v>17.0</v>
      </c>
      <c r="K3288" s="2" t="s">
        <v>8863</v>
      </c>
      <c r="L3288" s="2"/>
      <c r="M3288" s="2" t="s">
        <v>8881</v>
      </c>
      <c r="N3288" s="2" t="s">
        <v>8881</v>
      </c>
      <c r="O3288" s="2" t="s">
        <v>1259</v>
      </c>
      <c r="P3288" s="2"/>
      <c r="Q3288" s="2" t="str">
        <f t="shared" si="23"/>
        <v>Bill Title: Incentivize Certain Wind Turbine Systems - Bill Description: Incentivize Certain Wind Turbine Systems</v>
      </c>
    </row>
    <row r="3289" ht="15.75" customHeight="1">
      <c r="A3289" s="2" t="s">
        <v>8860</v>
      </c>
      <c r="B3289" s="2" t="s">
        <v>8861</v>
      </c>
      <c r="C3289" s="2" t="s">
        <v>8810</v>
      </c>
      <c r="D3289" s="2" t="s">
        <v>8761</v>
      </c>
      <c r="E3289" s="2" t="s">
        <v>8762</v>
      </c>
      <c r="F3289" s="2" t="s">
        <v>8882</v>
      </c>
      <c r="G3289" s="2" t="s">
        <v>19</v>
      </c>
      <c r="I3289" s="2">
        <v>11.0</v>
      </c>
      <c r="K3289" s="2" t="s">
        <v>8863</v>
      </c>
      <c r="L3289" s="2"/>
      <c r="M3289" s="2" t="s">
        <v>8883</v>
      </c>
      <c r="N3289" s="2" t="s">
        <v>8884</v>
      </c>
      <c r="O3289" s="2" t="s">
        <v>8885</v>
      </c>
      <c r="P3289" s="2"/>
      <c r="Q3289" s="2" t="str">
        <f t="shared" si="23"/>
        <v>Bill Title: Colorado Critical Infrastructure Resiliency Initiative - Bill Description: Concerning the Colorado critical infrastructure resiliency initiative.</v>
      </c>
      <c r="S3289" s="2" t="s">
        <v>31</v>
      </c>
    </row>
    <row r="3290" ht="15.75" customHeight="1">
      <c r="A3290" s="2" t="s">
        <v>8860</v>
      </c>
      <c r="B3290" s="2" t="s">
        <v>8861</v>
      </c>
      <c r="C3290" s="2" t="s">
        <v>8810</v>
      </c>
      <c r="D3290" s="2" t="s">
        <v>8761</v>
      </c>
      <c r="E3290" s="2" t="s">
        <v>8762</v>
      </c>
      <c r="F3290" s="2" t="s">
        <v>8886</v>
      </c>
      <c r="G3290" s="2" t="s">
        <v>19</v>
      </c>
      <c r="I3290" s="2">
        <v>10.0</v>
      </c>
      <c r="K3290" s="2" t="s">
        <v>8863</v>
      </c>
      <c r="L3290" s="2"/>
      <c r="M3290" s="2" t="s">
        <v>8887</v>
      </c>
      <c r="N3290" s="2" t="s">
        <v>8887</v>
      </c>
      <c r="O3290" s="2" t="s">
        <v>8888</v>
      </c>
      <c r="P3290" s="2"/>
      <c r="Q3290" s="2" t="str">
        <f t="shared" si="23"/>
        <v>Bill Title: Moratorium Coal-solar Power Plant Close - Bill Description: Moratorium Coal-solar Power Plant Close</v>
      </c>
    </row>
    <row r="3291" ht="15.75" customHeight="1">
      <c r="A3291" s="2" t="s">
        <v>8860</v>
      </c>
      <c r="B3291" s="2" t="s">
        <v>8861</v>
      </c>
      <c r="C3291" s="2" t="s">
        <v>8810</v>
      </c>
      <c r="D3291" s="2" t="s">
        <v>8761</v>
      </c>
      <c r="E3291" s="2" t="s">
        <v>8762</v>
      </c>
      <c r="F3291" s="2" t="s">
        <v>8889</v>
      </c>
      <c r="G3291" s="2" t="s">
        <v>19</v>
      </c>
      <c r="I3291" s="2">
        <v>10.0</v>
      </c>
      <c r="K3291" s="2" t="s">
        <v>8863</v>
      </c>
      <c r="L3291" s="2"/>
      <c r="M3291" s="2" t="s">
        <v>8890</v>
      </c>
      <c r="N3291" s="2" t="s">
        <v>8891</v>
      </c>
      <c r="O3291" s="2" t="s">
        <v>35</v>
      </c>
      <c r="P3291" s="2"/>
      <c r="Q3291" s="2" t="str">
        <f t="shared" si="23"/>
        <v>Bill Title: Reduce Energy Subsidies - Bill Description: Memorializing Congress to reduce subsidies for energy industries.</v>
      </c>
    </row>
    <row r="3292" ht="15.75" customHeight="1">
      <c r="A3292" s="2" t="s">
        <v>8892</v>
      </c>
      <c r="B3292" s="2" t="s">
        <v>8760</v>
      </c>
      <c r="C3292" s="2" t="s">
        <v>8810</v>
      </c>
      <c r="D3292" s="2" t="s">
        <v>8761</v>
      </c>
      <c r="E3292" s="2" t="s">
        <v>8762</v>
      </c>
      <c r="F3292" s="2" t="s">
        <v>8893</v>
      </c>
      <c r="G3292" s="2" t="s">
        <v>19</v>
      </c>
      <c r="I3292" s="2">
        <v>52.0</v>
      </c>
      <c r="K3292" s="2" t="s">
        <v>8863</v>
      </c>
      <c r="L3292" s="2"/>
      <c r="M3292" s="2" t="s">
        <v>8894</v>
      </c>
      <c r="N3292" s="2" t="s">
        <v>8894</v>
      </c>
      <c r="O3292" s="2" t="s">
        <v>3724</v>
      </c>
      <c r="P3292" s="2"/>
      <c r="Q3292" s="2" t="str">
        <f t="shared" si="23"/>
        <v>Bill Title: Advanced Industries Acceleration Act - Bill Description: Advanced Industries Acceleration Act</v>
      </c>
      <c r="S3292" s="2" t="s">
        <v>260</v>
      </c>
    </row>
    <row r="3293" ht="15.75" customHeight="1">
      <c r="A3293" s="2" t="s">
        <v>8892</v>
      </c>
      <c r="B3293" s="2" t="s">
        <v>8760</v>
      </c>
      <c r="C3293" s="2" t="s">
        <v>8810</v>
      </c>
      <c r="D3293" s="2" t="s">
        <v>8761</v>
      </c>
      <c r="E3293" s="2" t="s">
        <v>8762</v>
      </c>
      <c r="F3293" s="2" t="s">
        <v>8895</v>
      </c>
      <c r="G3293" s="2" t="s">
        <v>19</v>
      </c>
      <c r="I3293" s="2">
        <v>44.0</v>
      </c>
      <c r="K3293" s="2" t="s">
        <v>8863</v>
      </c>
      <c r="L3293" s="2"/>
      <c r="M3293" s="2" t="s">
        <v>8896</v>
      </c>
      <c r="N3293" s="2" t="s">
        <v>8897</v>
      </c>
      <c r="O3293" s="2" t="s">
        <v>2009</v>
      </c>
      <c r="P3293" s="2"/>
      <c r="Q3293" s="2" t="str">
        <f t="shared" si="23"/>
        <v>Bill Title: 2023 And 2024 Property Tax - Bill Description: Concerning reductions in real property taxation for only the 2023 and 2024 property tax years, and, in connection therewith, reducing the assessment rates for certain classes of nonresidential property and all residential property and the amount of actual value to which the rate is applied for all residential real property and commercial property for 2023; reducing the assessment rates for all multi-family residential real property to a set amount for 2024; reducing the assessment rates for all residential real property other than multi-family residential real property for 2024 by an amount determined by the property tax administrator to cumulatively with the other provisions of the bill reduce statewide property tax revenue for 2023 and 2024 by a specified amount; reducing the assessment rates for real and personal property that is classified as agricultural or renewable energy production property for 2024; and requiring the state to reimburse local governments, excluding school districts, in 2024 for 2023 reductions in their property tax revenue resulting from the bill.</v>
      </c>
      <c r="S3293" s="2" t="s">
        <v>65</v>
      </c>
    </row>
    <row r="3294" ht="15.75" customHeight="1">
      <c r="A3294" s="2" t="s">
        <v>8892</v>
      </c>
      <c r="B3294" s="2" t="s">
        <v>8760</v>
      </c>
      <c r="C3294" s="2" t="s">
        <v>8810</v>
      </c>
      <c r="D3294" s="2" t="s">
        <v>8761</v>
      </c>
      <c r="E3294" s="2" t="s">
        <v>8762</v>
      </c>
      <c r="F3294" s="2" t="s">
        <v>8898</v>
      </c>
      <c r="G3294" s="2" t="s">
        <v>19</v>
      </c>
      <c r="I3294" s="2">
        <v>42.0</v>
      </c>
      <c r="K3294" s="2" t="s">
        <v>8863</v>
      </c>
      <c r="L3294" s="2"/>
      <c r="M3294" s="2" t="s">
        <v>8899</v>
      </c>
      <c r="N3294" s="2" t="s">
        <v>8899</v>
      </c>
      <c r="O3294" s="2" t="s">
        <v>4926</v>
      </c>
      <c r="P3294" s="2"/>
      <c r="Q3294" s="2" t="str">
        <f t="shared" si="23"/>
        <v>Bill Title: Career &amp; Tech Ed In Concurrent Enrollment - Bill Description: Career &amp; Tech Ed In Concurrent Enrollment</v>
      </c>
      <c r="S3294" s="2" t="s">
        <v>260</v>
      </c>
    </row>
    <row r="3295" ht="15.75" customHeight="1">
      <c r="A3295" s="2" t="s">
        <v>8892</v>
      </c>
      <c r="B3295" s="2" t="s">
        <v>8760</v>
      </c>
      <c r="C3295" s="2" t="s">
        <v>8810</v>
      </c>
      <c r="D3295" s="2" t="s">
        <v>8761</v>
      </c>
      <c r="E3295" s="2" t="s">
        <v>8762</v>
      </c>
      <c r="F3295" s="2" t="s">
        <v>8900</v>
      </c>
      <c r="G3295" s="2" t="s">
        <v>19</v>
      </c>
      <c r="I3295" s="2">
        <v>40.0</v>
      </c>
      <c r="K3295" s="2" t="s">
        <v>8863</v>
      </c>
      <c r="L3295" s="2"/>
      <c r="M3295" s="2" t="s">
        <v>8901</v>
      </c>
      <c r="N3295" s="2" t="s">
        <v>8901</v>
      </c>
      <c r="O3295" s="2" t="s">
        <v>4930</v>
      </c>
      <c r="P3295" s="2"/>
      <c r="Q3295" s="2" t="str">
        <f t="shared" si="23"/>
        <v>Bill Title: Pathways In Technology Early College High Schools - Bill Description: Pathways In Technology Early College High Schools</v>
      </c>
      <c r="S3295" s="2" t="s">
        <v>260</v>
      </c>
    </row>
    <row r="3296" ht="15.75" customHeight="1">
      <c r="A3296" s="2" t="s">
        <v>8892</v>
      </c>
      <c r="B3296" s="2" t="s">
        <v>8760</v>
      </c>
      <c r="C3296" s="2" t="s">
        <v>8810</v>
      </c>
      <c r="D3296" s="2" t="s">
        <v>8761</v>
      </c>
      <c r="E3296" s="2" t="s">
        <v>8762</v>
      </c>
      <c r="F3296" s="2" t="s">
        <v>8902</v>
      </c>
      <c r="G3296" s="2" t="s">
        <v>19</v>
      </c>
      <c r="I3296" s="2">
        <v>30.0</v>
      </c>
      <c r="K3296" s="2" t="s">
        <v>8863</v>
      </c>
      <c r="L3296" s="2"/>
      <c r="M3296" s="2" t="s">
        <v>8903</v>
      </c>
      <c r="N3296" s="2" t="s">
        <v>8904</v>
      </c>
      <c r="O3296" s="2" t="s">
        <v>35</v>
      </c>
      <c r="P3296" s="2"/>
      <c r="Q3296" s="2" t="str">
        <f t="shared" si="23"/>
        <v>Bill Title: Public Utilities Commission Electric Utilities Economic Development Rates - Bill Description: Concerning the authorization of economic development rates to be charged by electric utilities to qualifying nonresidential customers.</v>
      </c>
      <c r="S3296" s="2" t="s">
        <v>65</v>
      </c>
    </row>
    <row r="3297" ht="15.75" customHeight="1">
      <c r="A3297" s="2" t="s">
        <v>8905</v>
      </c>
      <c r="B3297" s="2" t="s">
        <v>8906</v>
      </c>
      <c r="C3297" s="2" t="s">
        <v>8810</v>
      </c>
      <c r="D3297" s="2" t="s">
        <v>8761</v>
      </c>
      <c r="E3297" s="2" t="s">
        <v>8762</v>
      </c>
      <c r="F3297" s="2" t="s">
        <v>8907</v>
      </c>
      <c r="G3297" s="2" t="s">
        <v>19</v>
      </c>
      <c r="I3297" s="2">
        <v>126.0</v>
      </c>
      <c r="K3297" s="2" t="s">
        <v>8908</v>
      </c>
      <c r="L3297" s="2"/>
      <c r="M3297" s="2" t="s">
        <v>8909</v>
      </c>
      <c r="N3297" s="2" t="s">
        <v>8910</v>
      </c>
      <c r="O3297" s="2" t="s">
        <v>8911</v>
      </c>
      <c r="P3297" s="2"/>
      <c r="Q3297" s="2" t="str">
        <f t="shared" si="23"/>
        <v>Bill Title: Sustainability Of The Transportation System - Bill Description: Concerning the sustainability of the transportation system in Colorado, and, in connection therewith, creating new sources of dedicated funding and new state enterprises to preserve, improve, and expand existing transportation infrastructure, develop the modernized infrastructure needed to support the widespread adoption of electric motor vehicles, and mitigate environmental and health impacts of transportation system use; expanding authority for regional transportation improvements; and making an appropriation.</v>
      </c>
      <c r="S3297" s="2" t="s">
        <v>79</v>
      </c>
    </row>
    <row r="3298" ht="15.75" customHeight="1">
      <c r="A3298" s="2" t="s">
        <v>8905</v>
      </c>
      <c r="B3298" s="2" t="s">
        <v>8906</v>
      </c>
      <c r="C3298" s="2" t="s">
        <v>8810</v>
      </c>
      <c r="D3298" s="2" t="s">
        <v>8761</v>
      </c>
      <c r="E3298" s="2" t="s">
        <v>8762</v>
      </c>
      <c r="F3298" s="2" t="s">
        <v>8912</v>
      </c>
      <c r="G3298" s="2" t="s">
        <v>19</v>
      </c>
      <c r="I3298" s="2">
        <v>94.0</v>
      </c>
      <c r="K3298" s="2" t="s">
        <v>8908</v>
      </c>
      <c r="L3298" s="2"/>
      <c r="M3298" s="2" t="s">
        <v>8913</v>
      </c>
      <c r="N3298" s="2" t="s">
        <v>8914</v>
      </c>
      <c r="O3298" s="2" t="s">
        <v>8915</v>
      </c>
      <c r="P3298" s="2"/>
      <c r="Q3298" s="2" t="str">
        <f t="shared" si="23"/>
        <v>Bill Title: Air Quality Improvement Investments - Bill Description: Concerning measures to improve air quality in the state, and, in connection therewith, making an appropriation.</v>
      </c>
      <c r="S3298" s="2" t="s">
        <v>145</v>
      </c>
    </row>
    <row r="3299" ht="15.75" customHeight="1">
      <c r="A3299" s="2" t="s">
        <v>8905</v>
      </c>
      <c r="B3299" s="2" t="s">
        <v>8906</v>
      </c>
      <c r="C3299" s="2" t="s">
        <v>8810</v>
      </c>
      <c r="D3299" s="2" t="s">
        <v>8761</v>
      </c>
      <c r="E3299" s="2" t="s">
        <v>8762</v>
      </c>
      <c r="F3299" s="2" t="s">
        <v>8916</v>
      </c>
      <c r="G3299" s="2" t="s">
        <v>19</v>
      </c>
      <c r="I3299" s="2">
        <v>81.0</v>
      </c>
      <c r="K3299" s="2" t="s">
        <v>8908</v>
      </c>
      <c r="L3299" s="2"/>
      <c r="M3299" s="2" t="s">
        <v>8917</v>
      </c>
      <c r="N3299" s="2" t="s">
        <v>8918</v>
      </c>
      <c r="O3299" s="2" t="s">
        <v>5835</v>
      </c>
      <c r="P3299" s="2"/>
      <c r="Q3299" s="2" t="str">
        <f t="shared" si="23"/>
        <v>Bill Title: Policies To Reduce Emissions From Built Environment - Bill Description: Concerning policies to reduce emissions from the built environment.</v>
      </c>
      <c r="S3299" s="2" t="s">
        <v>145</v>
      </c>
    </row>
    <row r="3300" ht="15.75" customHeight="1">
      <c r="A3300" s="2" t="s">
        <v>8905</v>
      </c>
      <c r="B3300" s="2" t="s">
        <v>8906</v>
      </c>
      <c r="C3300" s="2" t="s">
        <v>8810</v>
      </c>
      <c r="D3300" s="2" t="s">
        <v>8761</v>
      </c>
      <c r="E3300" s="2" t="s">
        <v>8762</v>
      </c>
      <c r="F3300" s="2" t="s">
        <v>8919</v>
      </c>
      <c r="G3300" s="2" t="s">
        <v>19</v>
      </c>
      <c r="I3300" s="2">
        <v>57.0</v>
      </c>
      <c r="K3300" s="2" t="s">
        <v>8908</v>
      </c>
      <c r="L3300" s="2"/>
      <c r="M3300" s="2" t="s">
        <v>8920</v>
      </c>
      <c r="N3300" s="2" t="s">
        <v>8921</v>
      </c>
      <c r="O3300" s="2" t="s">
        <v>8922</v>
      </c>
      <c r="P3300" s="2"/>
      <c r="Q3300" s="2" t="str">
        <f t="shared" si="23"/>
        <v>Bill Title: Expand Authority For Regional Transportation Improvements - Bill Description: Concerning the expansion of authority for regional transportation improvements.</v>
      </c>
    </row>
    <row r="3301" ht="15.75" customHeight="1">
      <c r="A3301" s="2" t="s">
        <v>8905</v>
      </c>
      <c r="B3301" s="2" t="s">
        <v>8906</v>
      </c>
      <c r="C3301" s="2" t="s">
        <v>8810</v>
      </c>
      <c r="D3301" s="2" t="s">
        <v>8761</v>
      </c>
      <c r="E3301" s="2" t="s">
        <v>8762</v>
      </c>
      <c r="F3301" s="2" t="s">
        <v>8923</v>
      </c>
      <c r="G3301" s="2" t="s">
        <v>19</v>
      </c>
      <c r="I3301" s="2">
        <v>46.0</v>
      </c>
      <c r="K3301" s="2" t="s">
        <v>8908</v>
      </c>
      <c r="L3301" s="2"/>
      <c r="M3301" s="2" t="s">
        <v>8924</v>
      </c>
      <c r="N3301" s="2" t="s">
        <v>8925</v>
      </c>
      <c r="O3301" s="2" t="s">
        <v>8926</v>
      </c>
      <c r="P3301" s="2"/>
      <c r="Q3301" s="2" t="str">
        <f t="shared" si="23"/>
        <v>Bill Title: Adopt Renewable Natural Gas Standard - Bill Description: Concerning adoption of a renewable natural gas standard, and, in connection therewith, making an appropriation.</v>
      </c>
      <c r="S3301" s="2" t="s">
        <v>44</v>
      </c>
    </row>
    <row r="3302" ht="15.75" customHeight="1">
      <c r="A3302" s="2" t="s">
        <v>8905</v>
      </c>
      <c r="B3302" s="2" t="s">
        <v>8906</v>
      </c>
      <c r="C3302" s="2" t="s">
        <v>8810</v>
      </c>
      <c r="D3302" s="2" t="s">
        <v>8761</v>
      </c>
      <c r="E3302" s="2" t="s">
        <v>8762</v>
      </c>
      <c r="F3302" s="2" t="s">
        <v>8927</v>
      </c>
      <c r="G3302" s="2" t="s">
        <v>19</v>
      </c>
      <c r="I3302" s="2">
        <v>42.0</v>
      </c>
      <c r="K3302" s="2" t="s">
        <v>8908</v>
      </c>
      <c r="L3302" s="2"/>
      <c r="M3302" s="2" t="s">
        <v>8928</v>
      </c>
      <c r="N3302" s="2" t="s">
        <v>8929</v>
      </c>
      <c r="O3302" s="2" t="s">
        <v>877</v>
      </c>
      <c r="P3302" s="2"/>
      <c r="Q3302" s="2" t="str">
        <f t="shared" si="23"/>
        <v>Bill Title: Programs To Reduce Ozone Through Increased Transit - Bill Description: Concerning programs to reduce ground level ozone through increased use of transit.</v>
      </c>
      <c r="S3302" s="2" t="s">
        <v>172</v>
      </c>
    </row>
    <row r="3303" ht="15.75" customHeight="1">
      <c r="A3303" s="2" t="s">
        <v>8905</v>
      </c>
      <c r="B3303" s="2" t="s">
        <v>8906</v>
      </c>
      <c r="C3303" s="2" t="s">
        <v>8810</v>
      </c>
      <c r="D3303" s="2" t="s">
        <v>8761</v>
      </c>
      <c r="E3303" s="2" t="s">
        <v>8762</v>
      </c>
      <c r="F3303" s="2" t="s">
        <v>8930</v>
      </c>
      <c r="G3303" s="2" t="s">
        <v>19</v>
      </c>
      <c r="I3303" s="2">
        <v>38.0</v>
      </c>
      <c r="K3303" s="2" t="s">
        <v>8908</v>
      </c>
      <c r="L3303" s="2"/>
      <c r="M3303" s="2" t="s">
        <v>8931</v>
      </c>
      <c r="N3303" s="2" t="s">
        <v>8932</v>
      </c>
      <c r="O3303" s="2" t="s">
        <v>8933</v>
      </c>
      <c r="P3303" s="2"/>
      <c r="Q3303" s="2" t="str">
        <f t="shared" si="23"/>
        <v>Bill Title: Disaster Preparedness And Recovery Resources - Bill Description: Concerning resources for disaster preparedness and recovery, and, in connection therewith, creating the disaster resilience rebuilding program, the sustainable rebuilding program, the office of climate preparedness, and making an appropriation.</v>
      </c>
      <c r="S3303" s="2" t="s">
        <v>31</v>
      </c>
    </row>
    <row r="3304" ht="15.75" customHeight="1">
      <c r="A3304" s="2" t="s">
        <v>8905</v>
      </c>
      <c r="B3304" s="2" t="s">
        <v>8906</v>
      </c>
      <c r="C3304" s="2" t="s">
        <v>8810</v>
      </c>
      <c r="D3304" s="2" t="s">
        <v>8761</v>
      </c>
      <c r="E3304" s="2" t="s">
        <v>8762</v>
      </c>
      <c r="F3304" s="2" t="s">
        <v>8934</v>
      </c>
      <c r="G3304" s="2" t="s">
        <v>19</v>
      </c>
      <c r="I3304" s="2">
        <v>36.0</v>
      </c>
      <c r="K3304" s="2" t="s">
        <v>8908</v>
      </c>
      <c r="L3304" s="2"/>
      <c r="M3304" s="2" t="s">
        <v>8935</v>
      </c>
      <c r="N3304" s="2" t="s">
        <v>8936</v>
      </c>
      <c r="O3304" s="2" t="s">
        <v>63</v>
      </c>
      <c r="P3304" s="2"/>
      <c r="Q3304" s="2" t="str">
        <f t="shared" si="23"/>
        <v>Bill Title: COVID-19-related Housing Assistance - Bill Description: Concerning assistance for individuals facing a housing-related hardship due to the COVID-19 pandemic, and, in connection therewith, transferring money received from the federal government pursuant to the &amp;quot;CARES Act&amp;quot; to the eviction legal defense fund and the housing development grant fund to provide such assistance and making an appropriation.</v>
      </c>
    </row>
    <row r="3305" ht="15.75" customHeight="1">
      <c r="A3305" s="2" t="s">
        <v>8905</v>
      </c>
      <c r="B3305" s="2" t="s">
        <v>8906</v>
      </c>
      <c r="C3305" s="2" t="s">
        <v>8810</v>
      </c>
      <c r="D3305" s="2" t="s">
        <v>8761</v>
      </c>
      <c r="E3305" s="2" t="s">
        <v>8762</v>
      </c>
      <c r="F3305" s="2" t="s">
        <v>8937</v>
      </c>
      <c r="G3305" s="2" t="s">
        <v>19</v>
      </c>
      <c r="I3305" s="2">
        <v>36.0</v>
      </c>
      <c r="K3305" s="2" t="s">
        <v>8908</v>
      </c>
      <c r="L3305" s="2"/>
      <c r="M3305" s="2" t="s">
        <v>8938</v>
      </c>
      <c r="N3305" s="2" t="s">
        <v>8939</v>
      </c>
      <c r="O3305" s="2" t="s">
        <v>63</v>
      </c>
      <c r="P3305" s="2"/>
      <c r="Q3305" s="2" t="str">
        <f t="shared" si="23"/>
        <v>Bill Title: Sunset Office Of Consumer Counsel - Bill Description: Concerning the continuation of the office of consumer counsel, and, in connection therewith, implementing the recommendations contained in the 2020 sunset report by the department of regulatory agencies regarding the office of consumer counsel and the utility consumers&amp;#039; board, and making an appropriation.</v>
      </c>
      <c r="S3305" s="2" t="s">
        <v>65</v>
      </c>
    </row>
    <row r="3306" ht="15.75" customHeight="1">
      <c r="A3306" s="2" t="s">
        <v>8905</v>
      </c>
      <c r="B3306" s="2" t="s">
        <v>8906</v>
      </c>
      <c r="C3306" s="2" t="s">
        <v>8810</v>
      </c>
      <c r="D3306" s="2" t="s">
        <v>8761</v>
      </c>
      <c r="E3306" s="2" t="s">
        <v>8762</v>
      </c>
      <c r="F3306" s="2" t="s">
        <v>8940</v>
      </c>
      <c r="G3306" s="2" t="s">
        <v>19</v>
      </c>
      <c r="I3306" s="2">
        <v>35.0</v>
      </c>
      <c r="K3306" s="2" t="s">
        <v>8908</v>
      </c>
      <c r="L3306" s="2"/>
      <c r="M3306" s="2" t="s">
        <v>8941</v>
      </c>
      <c r="N3306" s="2" t="s">
        <v>8942</v>
      </c>
      <c r="O3306" s="2" t="s">
        <v>555</v>
      </c>
      <c r="P3306" s="2"/>
      <c r="Q3306" s="2" t="str">
        <f t="shared" si="23"/>
        <v>Bill Title: Consumer Protections For Utility Customers - Bill Description: Concerning increased consumer protections for customers of investor-owned utilities, and, in connection therewith, making an appropriation.</v>
      </c>
      <c r="S3306" s="2" t="s">
        <v>65</v>
      </c>
    </row>
    <row r="3307" ht="15.75" customHeight="1">
      <c r="A3307" s="2" t="s">
        <v>8905</v>
      </c>
      <c r="B3307" s="2" t="s">
        <v>8906</v>
      </c>
      <c r="C3307" s="2" t="s">
        <v>8810</v>
      </c>
      <c r="D3307" s="2" t="s">
        <v>8761</v>
      </c>
      <c r="E3307" s="2" t="s">
        <v>8762</v>
      </c>
      <c r="F3307" s="2" t="s">
        <v>8943</v>
      </c>
      <c r="G3307" s="2" t="s">
        <v>19</v>
      </c>
      <c r="I3307" s="2">
        <v>32.0</v>
      </c>
      <c r="K3307" s="2" t="s">
        <v>8908</v>
      </c>
      <c r="L3307" s="2"/>
      <c r="M3307" s="2" t="s">
        <v>8944</v>
      </c>
      <c r="N3307" s="2" t="s">
        <v>8945</v>
      </c>
      <c r="O3307" s="2" t="s">
        <v>8922</v>
      </c>
      <c r="P3307" s="2"/>
      <c r="Q3307" s="2" t="str">
        <f t="shared" si="23"/>
        <v>Bill Title: Administration Of The RTD Regional Transportation District - Bill Description: Concerning the administration of the regional transportation district.</v>
      </c>
    </row>
    <row r="3308" ht="15.75" customHeight="1">
      <c r="A3308" s="2" t="s">
        <v>8905</v>
      </c>
      <c r="B3308" s="2" t="s">
        <v>8906</v>
      </c>
      <c r="C3308" s="2" t="s">
        <v>8810</v>
      </c>
      <c r="D3308" s="2" t="s">
        <v>8761</v>
      </c>
      <c r="E3308" s="2" t="s">
        <v>8762</v>
      </c>
      <c r="F3308" s="2" t="s">
        <v>8946</v>
      </c>
      <c r="G3308" s="2" t="s">
        <v>19</v>
      </c>
      <c r="I3308" s="2">
        <v>30.0</v>
      </c>
      <c r="K3308" s="2" t="s">
        <v>8908</v>
      </c>
      <c r="L3308" s="2"/>
      <c r="M3308" s="2" t="s">
        <v>8947</v>
      </c>
      <c r="N3308" s="2" t="s">
        <v>8948</v>
      </c>
      <c r="O3308" s="2" t="s">
        <v>63</v>
      </c>
      <c r="P3308" s="2"/>
      <c r="Q3308" s="2" t="str">
        <f t="shared" si="23"/>
        <v>Bill Title: Consumer Right To Know Electric Utility Charges - Bill Description: Concerning consumers&amp;#039; right to know their electric utility charges by requiring investor-owned electric utilities to provide their customers with a comprehensive breakdown of cost on their monthly bills.</v>
      </c>
      <c r="S3308" s="2" t="s">
        <v>65</v>
      </c>
    </row>
    <row r="3309" ht="15.75" customHeight="1">
      <c r="A3309" s="2" t="s">
        <v>8905</v>
      </c>
      <c r="B3309" s="2" t="s">
        <v>8906</v>
      </c>
      <c r="C3309" s="2" t="s">
        <v>8810</v>
      </c>
      <c r="D3309" s="2" t="s">
        <v>8761</v>
      </c>
      <c r="E3309" s="2" t="s">
        <v>8762</v>
      </c>
      <c r="F3309" s="2" t="s">
        <v>8949</v>
      </c>
      <c r="G3309" s="2" t="s">
        <v>19</v>
      </c>
      <c r="I3309" s="2">
        <v>30.0</v>
      </c>
      <c r="K3309" s="2" t="s">
        <v>8908</v>
      </c>
      <c r="L3309" s="2"/>
      <c r="M3309" s="2" t="s">
        <v>8950</v>
      </c>
      <c r="N3309" s="2" t="s">
        <v>8951</v>
      </c>
      <c r="O3309" s="2" t="s">
        <v>496</v>
      </c>
      <c r="P3309" s="2"/>
      <c r="Q3309" s="2" t="str">
        <f t="shared" si="23"/>
        <v>Bill Title: Public Utilities Commission Gas Utility Safety Inspection Authority - Bill Description: Concerning gas pipeline safety, and, in connection therewith, increasing and clarifying the rule-making and enforcement authority of the public utilities commission, and making an appropriation.</v>
      </c>
      <c r="S3309" s="2" t="s">
        <v>65</v>
      </c>
    </row>
    <row r="3310" ht="15.75" customHeight="1">
      <c r="A3310" s="2" t="s">
        <v>8905</v>
      </c>
      <c r="B3310" s="2" t="s">
        <v>8906</v>
      </c>
      <c r="C3310" s="2" t="s">
        <v>8810</v>
      </c>
      <c r="D3310" s="2" t="s">
        <v>8761</v>
      </c>
      <c r="E3310" s="2" t="s">
        <v>8762</v>
      </c>
      <c r="F3310" s="2" t="s">
        <v>8952</v>
      </c>
      <c r="G3310" s="2" t="s">
        <v>19</v>
      </c>
      <c r="I3310" s="2">
        <v>25.0</v>
      </c>
      <c r="K3310" s="2" t="s">
        <v>8908</v>
      </c>
      <c r="L3310" s="2"/>
      <c r="M3310" s="2" t="s">
        <v>8953</v>
      </c>
      <c r="N3310" s="2" t="s">
        <v>8954</v>
      </c>
      <c r="O3310" s="2" t="s">
        <v>512</v>
      </c>
      <c r="P3310" s="2"/>
      <c r="Q3310" s="2" t="str">
        <f t="shared" si="23"/>
        <v>Bill Title: Create Forest Health Council In Department Of Natural Resources - Bill Description: Concerning creation of the Colorado forest health council in the department of natural resources, and, in connection therewith, repealing the forest health advisory council within the state forest service and making an appropriation.</v>
      </c>
    </row>
    <row r="3311" ht="15.75" customHeight="1">
      <c r="A3311" s="2" t="s">
        <v>8905</v>
      </c>
      <c r="B3311" s="2" t="s">
        <v>8906</v>
      </c>
      <c r="C3311" s="2" t="s">
        <v>8810</v>
      </c>
      <c r="D3311" s="2" t="s">
        <v>8761</v>
      </c>
      <c r="E3311" s="2" t="s">
        <v>8762</v>
      </c>
      <c r="F3311" s="2" t="s">
        <v>8955</v>
      </c>
      <c r="G3311" s="2" t="s">
        <v>19</v>
      </c>
      <c r="I3311" s="2">
        <v>24.0</v>
      </c>
      <c r="K3311" s="2" t="s">
        <v>8908</v>
      </c>
      <c r="L3311" s="2"/>
      <c r="M3311" s="2" t="s">
        <v>8956</v>
      </c>
      <c r="N3311" s="2" t="s">
        <v>8957</v>
      </c>
      <c r="O3311" s="2" t="s">
        <v>4991</v>
      </c>
      <c r="P3311" s="2"/>
      <c r="Q3311" s="2" t="str">
        <f t="shared" si="23"/>
        <v>Bill Title: Critical Services For Low-income Households - Bill Description: Concerning creating comprehensive, statewide systems to provide improved access to critical program services that support low-income households, and, in connection therewith, making an appropriation.</v>
      </c>
    </row>
    <row r="3312" ht="15.75" customHeight="1">
      <c r="A3312" s="2" t="s">
        <v>8905</v>
      </c>
      <c r="B3312" s="2" t="s">
        <v>8906</v>
      </c>
      <c r="C3312" s="2" t="s">
        <v>8810</v>
      </c>
      <c r="D3312" s="2" t="s">
        <v>8761</v>
      </c>
      <c r="E3312" s="2" t="s">
        <v>8762</v>
      </c>
      <c r="F3312" s="2" t="s">
        <v>8958</v>
      </c>
      <c r="G3312" s="2" t="s">
        <v>19</v>
      </c>
      <c r="I3312" s="2">
        <v>14.0</v>
      </c>
      <c r="K3312" s="2" t="s">
        <v>8908</v>
      </c>
      <c r="L3312" s="2"/>
      <c r="M3312" s="2" t="s">
        <v>8959</v>
      </c>
      <c r="N3312" s="2" t="s">
        <v>8960</v>
      </c>
      <c r="O3312" s="2" t="s">
        <v>2030</v>
      </c>
      <c r="P3312" s="2"/>
      <c r="Q3312" s="2" t="str">
        <f t="shared" si="23"/>
        <v>Bill Title: Petroleum Redevelopment Fund Electric Vehicle - Bill Description: Concerning the use of money in the petroleum cleanup and redevelopment fund to develop fuel-cell electric-vehicle projects.</v>
      </c>
      <c r="S3312" s="2" t="s">
        <v>145</v>
      </c>
    </row>
    <row r="3313" ht="15.75" customHeight="1">
      <c r="A3313" s="2" t="s">
        <v>8905</v>
      </c>
      <c r="B3313" s="2" t="s">
        <v>8906</v>
      </c>
      <c r="C3313" s="2" t="s">
        <v>8810</v>
      </c>
      <c r="D3313" s="2" t="s">
        <v>8761</v>
      </c>
      <c r="E3313" s="2" t="s">
        <v>8762</v>
      </c>
      <c r="F3313" s="2" t="s">
        <v>8961</v>
      </c>
      <c r="G3313" s="2" t="s">
        <v>19</v>
      </c>
      <c r="I3313" s="2">
        <v>13.0</v>
      </c>
      <c r="K3313" s="2" t="s">
        <v>8908</v>
      </c>
      <c r="L3313" s="2"/>
      <c r="M3313" s="2" t="s">
        <v>8962</v>
      </c>
      <c r="N3313" s="2" t="s">
        <v>8963</v>
      </c>
      <c r="O3313" s="2" t="s">
        <v>208</v>
      </c>
      <c r="P3313" s="2"/>
      <c r="Q3313" s="2" t="str">
        <f t="shared" si="23"/>
        <v>Bill Title: Stimulus Funding Department Of Agriculture Efficiency Programs - Bill Description: Concerning additional funding for programs of the department of agriculture to support increased efficiency in agricultural operations, and, in connection therewith, making an appropriation.</v>
      </c>
      <c r="S3313" s="2" t="s">
        <v>145</v>
      </c>
    </row>
    <row r="3314" ht="15.75" customHeight="1">
      <c r="A3314" s="2" t="s">
        <v>8964</v>
      </c>
      <c r="B3314" s="2" t="s">
        <v>8965</v>
      </c>
      <c r="C3314" s="2" t="s">
        <v>8810</v>
      </c>
      <c r="D3314" s="2" t="s">
        <v>8761</v>
      </c>
      <c r="E3314" s="2" t="s">
        <v>8762</v>
      </c>
      <c r="F3314" s="2" t="s">
        <v>8966</v>
      </c>
      <c r="G3314" s="2" t="s">
        <v>19</v>
      </c>
      <c r="I3314" s="2">
        <v>148.0</v>
      </c>
      <c r="K3314" s="2" t="s">
        <v>8967</v>
      </c>
      <c r="L3314" s="2"/>
      <c r="M3314" s="2" t="s">
        <v>8968</v>
      </c>
      <c r="N3314" s="2" t="s">
        <v>8969</v>
      </c>
      <c r="O3314" s="2" t="s">
        <v>2174</v>
      </c>
      <c r="P3314" s="2"/>
      <c r="Q3314" s="2" t="str">
        <f t="shared" si="23"/>
        <v>Bill Title: Reduce Greenhouse Gas Emissions In Colorado - Bill Description: Concerning measures to promote reductions in greenhouse gas emissions in Colorado, and, in connection therewith, making an appropriation.</v>
      </c>
      <c r="S3314" s="2" t="s">
        <v>172</v>
      </c>
    </row>
    <row r="3315" ht="15.75" customHeight="1">
      <c r="A3315" s="2" t="s">
        <v>8964</v>
      </c>
      <c r="B3315" s="2" t="s">
        <v>8965</v>
      </c>
      <c r="C3315" s="2" t="s">
        <v>8810</v>
      </c>
      <c r="D3315" s="2" t="s">
        <v>8761</v>
      </c>
      <c r="E3315" s="2" t="s">
        <v>8762</v>
      </c>
      <c r="F3315" s="2" t="s">
        <v>8970</v>
      </c>
      <c r="G3315" s="2" t="s">
        <v>19</v>
      </c>
      <c r="I3315" s="2">
        <v>135.0</v>
      </c>
      <c r="K3315" s="2" t="s">
        <v>8967</v>
      </c>
      <c r="L3315" s="2"/>
      <c r="M3315" s="2" t="s">
        <v>8971</v>
      </c>
      <c r="N3315" s="2" t="s">
        <v>8972</v>
      </c>
      <c r="O3315" s="2" t="s">
        <v>427</v>
      </c>
      <c r="P3315" s="2"/>
      <c r="Q3315" s="2" t="str">
        <f t="shared" si="23"/>
        <v>Bill Title: Protect Public Welfare Oil And Gas Operations - Bill Description: Concerning additional public welfare protections regarding the conduct of oil and gas operations, and, in connection therewith, making an appropriation.</v>
      </c>
      <c r="S3315" s="2" t="s">
        <v>368</v>
      </c>
    </row>
    <row r="3316" ht="15.75" customHeight="1">
      <c r="A3316" s="2" t="s">
        <v>8964</v>
      </c>
      <c r="B3316" s="2" t="s">
        <v>8965</v>
      </c>
      <c r="C3316" s="2" t="s">
        <v>8810</v>
      </c>
      <c r="D3316" s="2" t="s">
        <v>8761</v>
      </c>
      <c r="E3316" s="2" t="s">
        <v>8762</v>
      </c>
      <c r="F3316" s="2" t="s">
        <v>8973</v>
      </c>
      <c r="G3316" s="2" t="s">
        <v>19</v>
      </c>
      <c r="I3316" s="2">
        <v>132.0</v>
      </c>
      <c r="K3316" s="2" t="s">
        <v>8967</v>
      </c>
      <c r="L3316" s="2"/>
      <c r="M3316" s="2" t="s">
        <v>8974</v>
      </c>
      <c r="N3316" s="2" t="s">
        <v>8975</v>
      </c>
      <c r="O3316" s="2" t="s">
        <v>2174</v>
      </c>
      <c r="P3316" s="2"/>
      <c r="Q3316" s="2" t="str">
        <f t="shared" si="23"/>
        <v>Bill Title: Reduce Greenhouse Gases Increase Environmental Justice - Bill Description: Concerning measures to further environmental protections, and, in connection therewith, adopting measures to reduce emissions of greenhouse gases and adopting protections for disproportionately impacted communities.</v>
      </c>
      <c r="S3316" s="2" t="s">
        <v>172</v>
      </c>
    </row>
    <row r="3317" ht="15.75" customHeight="1">
      <c r="A3317" s="2" t="s">
        <v>8964</v>
      </c>
      <c r="B3317" s="2" t="s">
        <v>8965</v>
      </c>
      <c r="C3317" s="2" t="s">
        <v>8810</v>
      </c>
      <c r="D3317" s="2" t="s">
        <v>8761</v>
      </c>
      <c r="E3317" s="2" t="s">
        <v>8762</v>
      </c>
      <c r="F3317" s="2" t="s">
        <v>8976</v>
      </c>
      <c r="G3317" s="2" t="s">
        <v>19</v>
      </c>
      <c r="I3317" s="2">
        <v>118.0</v>
      </c>
      <c r="K3317" s="2" t="s">
        <v>8967</v>
      </c>
      <c r="L3317" s="2"/>
      <c r="M3317" s="2" t="s">
        <v>8977</v>
      </c>
      <c r="N3317" s="2" t="s">
        <v>8978</v>
      </c>
      <c r="O3317" s="2" t="s">
        <v>4484</v>
      </c>
      <c r="P3317" s="2"/>
      <c r="Q3317" s="2" t="str">
        <f t="shared" si="23"/>
        <v>Bill Title: Public Protections From Toxic Air Contaminants - Bill Description: Concerning measures to increase public protection from toxic air contaminants, and, in connection therewith, making an appropriation.</v>
      </c>
      <c r="S3317" s="2" t="s">
        <v>172</v>
      </c>
    </row>
    <row r="3318" ht="15.75" customHeight="1">
      <c r="A3318" s="2" t="s">
        <v>8964</v>
      </c>
      <c r="B3318" s="2" t="s">
        <v>8965</v>
      </c>
      <c r="C3318" s="2" t="s">
        <v>8810</v>
      </c>
      <c r="D3318" s="2" t="s">
        <v>8761</v>
      </c>
      <c r="E3318" s="2" t="s">
        <v>8762</v>
      </c>
      <c r="F3318" s="2" t="s">
        <v>8979</v>
      </c>
      <c r="G3318" s="2" t="s">
        <v>19</v>
      </c>
      <c r="I3318" s="2">
        <v>114.0</v>
      </c>
      <c r="K3318" s="2" t="s">
        <v>8967</v>
      </c>
      <c r="L3318" s="2"/>
      <c r="M3318" s="2" t="s">
        <v>8980</v>
      </c>
      <c r="N3318" s="2" t="s">
        <v>8981</v>
      </c>
      <c r="O3318" s="2" t="s">
        <v>2174</v>
      </c>
      <c r="P3318" s="2"/>
      <c r="Q3318" s="2" t="str">
        <f t="shared" si="23"/>
        <v>Bill Title: Climate Action Plan To Reduce Pollution - Bill Description: Concerning the reduction of greenhouse gas pollution, and, in connection therewith, establishing statewide greenhouse gas pollution reduction goals and making an appropriation.</v>
      </c>
      <c r="S3318" s="2" t="s">
        <v>172</v>
      </c>
    </row>
    <row r="3319" ht="15.75" customHeight="1">
      <c r="A3319" s="2" t="s">
        <v>8964</v>
      </c>
      <c r="B3319" s="2" t="s">
        <v>8965</v>
      </c>
      <c r="C3319" s="2" t="s">
        <v>8810</v>
      </c>
      <c r="D3319" s="2" t="s">
        <v>8761</v>
      </c>
      <c r="E3319" s="2" t="s">
        <v>8762</v>
      </c>
      <c r="F3319" s="2" t="s">
        <v>8982</v>
      </c>
      <c r="G3319" s="2" t="s">
        <v>19</v>
      </c>
      <c r="I3319" s="2">
        <v>83.0</v>
      </c>
      <c r="K3319" s="2" t="s">
        <v>8967</v>
      </c>
      <c r="L3319" s="2"/>
      <c r="M3319" s="2" t="s">
        <v>8983</v>
      </c>
      <c r="N3319" s="2" t="s">
        <v>8984</v>
      </c>
      <c r="O3319" s="2" t="s">
        <v>2009</v>
      </c>
      <c r="P3319" s="2"/>
      <c r="Q3319" s="2" t="str">
        <f t="shared" si="23"/>
        <v>Bill Title: Sales Tax Exemption Industrial And Manufacturing Energy Use - Bill Description: Concerning modifications to the sales tax exemption for certain energy uses.</v>
      </c>
      <c r="S3319" s="2" t="s">
        <v>25</v>
      </c>
    </row>
    <row r="3320" ht="15.75" customHeight="1">
      <c r="A3320" s="2" t="s">
        <v>8964</v>
      </c>
      <c r="B3320" s="2" t="s">
        <v>8965</v>
      </c>
      <c r="C3320" s="2" t="s">
        <v>8810</v>
      </c>
      <c r="D3320" s="2" t="s">
        <v>8761</v>
      </c>
      <c r="E3320" s="2" t="s">
        <v>8762</v>
      </c>
      <c r="F3320" s="2" t="s">
        <v>8985</v>
      </c>
      <c r="G3320" s="2" t="s">
        <v>19</v>
      </c>
      <c r="I3320" s="2">
        <v>82.0</v>
      </c>
      <c r="K3320" s="2" t="s">
        <v>8967</v>
      </c>
      <c r="L3320" s="2"/>
      <c r="M3320" s="2" t="s">
        <v>8986</v>
      </c>
      <c r="N3320" s="2" t="s">
        <v>8987</v>
      </c>
      <c r="O3320" s="2" t="s">
        <v>89</v>
      </c>
      <c r="P3320" s="2"/>
      <c r="Q3320" s="2" t="str">
        <f t="shared" si="23"/>
        <v>Bill Title: Statewide Biodiesel Blend Requirement Diesel Fuel Sales - Bill Description: Concerning the establishment of a statewide standard for the sale of biodiesel-blended diesel fuel in Colorado.</v>
      </c>
      <c r="S3320" s="2" t="s">
        <v>79</v>
      </c>
    </row>
    <row r="3321" ht="15.75" customHeight="1">
      <c r="A3321" s="2" t="s">
        <v>8964</v>
      </c>
      <c r="B3321" s="2" t="s">
        <v>8965</v>
      </c>
      <c r="C3321" s="2" t="s">
        <v>8810</v>
      </c>
      <c r="D3321" s="2" t="s">
        <v>8761</v>
      </c>
      <c r="E3321" s="2" t="s">
        <v>8762</v>
      </c>
      <c r="F3321" s="2" t="s">
        <v>8988</v>
      </c>
      <c r="G3321" s="2" t="s">
        <v>19</v>
      </c>
      <c r="I3321" s="2">
        <v>79.0</v>
      </c>
      <c r="K3321" s="2" t="s">
        <v>8967</v>
      </c>
      <c r="L3321" s="2"/>
      <c r="M3321" s="2" t="s">
        <v>8989</v>
      </c>
      <c r="N3321" s="2" t="s">
        <v>8990</v>
      </c>
      <c r="O3321" s="2" t="s">
        <v>8991</v>
      </c>
      <c r="P3321" s="2"/>
      <c r="Q3321" s="2" t="str">
        <f t="shared" si="23"/>
        <v>Bill Title: Environmental Justice Disproportionate Impacted Community - Bill Description: Concerning efforts to redress the effects of environmental injustice on disproportionately impacted communities, and, in connection therewith, making an appropriation.</v>
      </c>
      <c r="S3321" s="2" t="s">
        <v>65</v>
      </c>
    </row>
    <row r="3322" ht="15.75" customHeight="1">
      <c r="A3322" s="2" t="s">
        <v>8964</v>
      </c>
      <c r="B3322" s="2" t="s">
        <v>8965</v>
      </c>
      <c r="C3322" s="2" t="s">
        <v>8810</v>
      </c>
      <c r="D3322" s="2" t="s">
        <v>8761</v>
      </c>
      <c r="E3322" s="2" t="s">
        <v>8762</v>
      </c>
      <c r="F3322" s="2" t="s">
        <v>8992</v>
      </c>
      <c r="G3322" s="2" t="s">
        <v>19</v>
      </c>
      <c r="I3322" s="2">
        <v>79.0</v>
      </c>
      <c r="K3322" s="2" t="s">
        <v>8967</v>
      </c>
      <c r="L3322" s="2"/>
      <c r="M3322" s="2" t="s">
        <v>8993</v>
      </c>
      <c r="N3322" s="2" t="s">
        <v>8994</v>
      </c>
      <c r="O3322" s="2" t="s">
        <v>72</v>
      </c>
      <c r="P3322" s="2"/>
      <c r="Q3322" s="2" t="str">
        <f t="shared" si="23"/>
        <v>Bill Title: Environmental Justice And Projects Increase Environmental Fines - Bill Description: Concerning additional public health protections regarding alleged environmental violations, and, in connection therewith, raising the maximum fines for air quality and water quality violations.</v>
      </c>
      <c r="S3322" s="2" t="s">
        <v>172</v>
      </c>
    </row>
    <row r="3323" ht="15.75" customHeight="1">
      <c r="A3323" s="2" t="s">
        <v>8964</v>
      </c>
      <c r="B3323" s="2" t="s">
        <v>8965</v>
      </c>
      <c r="C3323" s="2" t="s">
        <v>8810</v>
      </c>
      <c r="D3323" s="2" t="s">
        <v>8761</v>
      </c>
      <c r="E3323" s="2" t="s">
        <v>8762</v>
      </c>
      <c r="F3323" s="2" t="s">
        <v>8995</v>
      </c>
      <c r="G3323" s="2" t="s">
        <v>19</v>
      </c>
      <c r="I3323" s="2">
        <v>65.0</v>
      </c>
      <c r="K3323" s="2" t="s">
        <v>8967</v>
      </c>
      <c r="L3323" s="2"/>
      <c r="M3323" s="2" t="s">
        <v>8996</v>
      </c>
      <c r="N3323" s="2" t="s">
        <v>8997</v>
      </c>
      <c r="O3323" s="2" t="s">
        <v>781</v>
      </c>
      <c r="P3323" s="2"/>
      <c r="Q3323" s="2" t="str">
        <f t="shared" si="23"/>
        <v>Bill Title: Increase Public Protection Air Toxics Emissions - Bill Description: Concerning increased public protections from emissions of air toxics.</v>
      </c>
      <c r="S3323" s="2" t="s">
        <v>172</v>
      </c>
    </row>
    <row r="3324" ht="15.75" customHeight="1">
      <c r="A3324" s="2" t="s">
        <v>8964</v>
      </c>
      <c r="B3324" s="2" t="s">
        <v>8965</v>
      </c>
      <c r="C3324" s="2" t="s">
        <v>8810</v>
      </c>
      <c r="D3324" s="2" t="s">
        <v>8761</v>
      </c>
      <c r="E3324" s="2" t="s">
        <v>8762</v>
      </c>
      <c r="F3324" s="2" t="s">
        <v>8998</v>
      </c>
      <c r="G3324" s="2" t="s">
        <v>19</v>
      </c>
      <c r="I3324" s="2">
        <v>63.0</v>
      </c>
      <c r="K3324" s="2" t="s">
        <v>8967</v>
      </c>
      <c r="L3324" s="2"/>
      <c r="M3324" s="2" t="s">
        <v>8999</v>
      </c>
      <c r="N3324" s="2" t="s">
        <v>9000</v>
      </c>
      <c r="O3324" s="2" t="s">
        <v>568</v>
      </c>
      <c r="P3324" s="2"/>
      <c r="Q3324" s="2" t="str">
        <f t="shared" si="23"/>
        <v>Bill Title: Powerline Trails - Bill Description: Concerning public recreational trails in electric transmission corridors of the state, and, in connection therewith, encouraging transmission providers to enter into written agreements for the construction and maintenance of powerline trails and requiring transmission providers to provide informational resources and notify local governments regarding the potential for powerline trails when planning for the expansion or construction of transmission corridors.</v>
      </c>
      <c r="S3324" s="2" t="s">
        <v>31</v>
      </c>
    </row>
    <row r="3325" ht="15.75" customHeight="1">
      <c r="A3325" s="2" t="s">
        <v>8964</v>
      </c>
      <c r="B3325" s="2" t="s">
        <v>8965</v>
      </c>
      <c r="C3325" s="2" t="s">
        <v>8810</v>
      </c>
      <c r="D3325" s="2" t="s">
        <v>8761</v>
      </c>
      <c r="E3325" s="2" t="s">
        <v>8762</v>
      </c>
      <c r="F3325" s="2" t="s">
        <v>9001</v>
      </c>
      <c r="G3325" s="2" t="s">
        <v>19</v>
      </c>
      <c r="I3325" s="2">
        <v>54.0</v>
      </c>
      <c r="K3325" s="2" t="s">
        <v>8967</v>
      </c>
      <c r="L3325" s="2"/>
      <c r="M3325" s="2" t="s">
        <v>9002</v>
      </c>
      <c r="N3325" s="2" t="s">
        <v>9003</v>
      </c>
      <c r="O3325" s="2" t="s">
        <v>9004</v>
      </c>
      <c r="P3325" s="2"/>
      <c r="Q3325" s="2" t="str">
        <f t="shared" si="23"/>
        <v>Bill Title: Additional Resources To Protect Air Quality - Bill Description: Concerning the provision of additional resources to protect air quality, and, in connection therewith, increasing fees, creating the air quality enterprise, and making an appropriation.</v>
      </c>
      <c r="S3325" s="2" t="s">
        <v>172</v>
      </c>
    </row>
    <row r="3326" ht="15.75" customHeight="1">
      <c r="A3326" s="2" t="s">
        <v>8964</v>
      </c>
      <c r="B3326" s="2" t="s">
        <v>8965</v>
      </c>
      <c r="C3326" s="2" t="s">
        <v>8810</v>
      </c>
      <c r="D3326" s="2" t="s">
        <v>8761</v>
      </c>
      <c r="E3326" s="2" t="s">
        <v>8762</v>
      </c>
      <c r="F3326" s="2" t="s">
        <v>9005</v>
      </c>
      <c r="G3326" s="2" t="s">
        <v>19</v>
      </c>
      <c r="I3326" s="2">
        <v>32.0</v>
      </c>
      <c r="K3326" s="2" t="s">
        <v>8967</v>
      </c>
      <c r="L3326" s="2"/>
      <c r="M3326" s="2" t="s">
        <v>9006</v>
      </c>
      <c r="N3326" s="2" t="s">
        <v>9006</v>
      </c>
      <c r="O3326" s="2" t="s">
        <v>5051</v>
      </c>
      <c r="P3326" s="2"/>
      <c r="Q3326" s="2" t="str">
        <f t="shared" si="23"/>
        <v>Bill Title: Register Title Kei Vehicle For Roadway - Bill Description: Register Title Kei Vehicle For Roadway</v>
      </c>
      <c r="S3326" s="2" t="s">
        <v>79</v>
      </c>
    </row>
    <row r="3327" ht="15.75" customHeight="1">
      <c r="A3327" s="2" t="s">
        <v>8964</v>
      </c>
      <c r="B3327" s="2" t="s">
        <v>8965</v>
      </c>
      <c r="C3327" s="2" t="s">
        <v>8810</v>
      </c>
      <c r="D3327" s="2" t="s">
        <v>8761</v>
      </c>
      <c r="E3327" s="2" t="s">
        <v>8762</v>
      </c>
      <c r="F3327" s="2" t="s">
        <v>9007</v>
      </c>
      <c r="G3327" s="2" t="s">
        <v>19</v>
      </c>
      <c r="I3327" s="2">
        <v>24.0</v>
      </c>
      <c r="K3327" s="2" t="s">
        <v>8967</v>
      </c>
      <c r="L3327" s="2"/>
      <c r="M3327" s="2" t="s">
        <v>9008</v>
      </c>
      <c r="N3327" s="2" t="s">
        <v>9009</v>
      </c>
      <c r="O3327" s="2" t="s">
        <v>9010</v>
      </c>
      <c r="P3327" s="2"/>
      <c r="Q3327" s="2" t="str">
        <f t="shared" si="23"/>
        <v>Bill Title: PERA Public Employees&amp;#039; Retirement Association Divestment From Fossil Fuel Companies - Bill Description: Concerning divestment action by the public employees&amp;#039; retirement association against companies financially involved with fossil fuel companies.</v>
      </c>
    </row>
    <row r="3328" ht="15.75" customHeight="1">
      <c r="A3328" s="2" t="s">
        <v>9011</v>
      </c>
      <c r="B3328" s="2" t="s">
        <v>8906</v>
      </c>
      <c r="C3328" s="2" t="s">
        <v>8810</v>
      </c>
      <c r="D3328" s="2" t="s">
        <v>8761</v>
      </c>
      <c r="E3328" s="2" t="s">
        <v>8762</v>
      </c>
      <c r="F3328" s="2" t="s">
        <v>9012</v>
      </c>
      <c r="G3328" s="2" t="s">
        <v>19</v>
      </c>
      <c r="I3328" s="2">
        <v>86.0</v>
      </c>
      <c r="K3328" s="2" t="s">
        <v>9013</v>
      </c>
      <c r="L3328" s="2"/>
      <c r="M3328" s="2" t="s">
        <v>9014</v>
      </c>
      <c r="N3328" s="2" t="s">
        <v>9015</v>
      </c>
      <c r="O3328" s="2" t="s">
        <v>9016</v>
      </c>
      <c r="P3328" s="2"/>
      <c r="Q3328" s="2" t="str">
        <f t="shared" si="23"/>
        <v>Bill Title: Public Utilities Commission Modernize Electric Transmission Infrastructure - Bill Description: Concerning the expansion of electric transmission facilities to enable Colorado to meet its clean energy goals, and, in connection therewith, creating the Colorado electric transmission authority, requiring transmission utilities to join organized wholesale markets, and allowing additional classes of transmission utilities to obtain revenue through the colocation of broadband facilities within their existing rights-of-way.</v>
      </c>
      <c r="S3328" s="2" t="s">
        <v>65</v>
      </c>
    </row>
    <row r="3329" ht="15.75" customHeight="1">
      <c r="A3329" s="2" t="s">
        <v>9011</v>
      </c>
      <c r="B3329" s="2" t="s">
        <v>8906</v>
      </c>
      <c r="C3329" s="2" t="s">
        <v>8810</v>
      </c>
      <c r="D3329" s="2" t="s">
        <v>8761</v>
      </c>
      <c r="E3329" s="2" t="s">
        <v>8762</v>
      </c>
      <c r="F3329" s="2" t="s">
        <v>9017</v>
      </c>
      <c r="G3329" s="2" t="s">
        <v>19</v>
      </c>
      <c r="I3329" s="2">
        <v>73.0</v>
      </c>
      <c r="K3329" s="2" t="s">
        <v>9013</v>
      </c>
      <c r="L3329" s="2"/>
      <c r="M3329" s="2" t="s">
        <v>9018</v>
      </c>
      <c r="N3329" s="2" t="s">
        <v>9019</v>
      </c>
      <c r="O3329" s="2" t="s">
        <v>1773</v>
      </c>
      <c r="P3329" s="2"/>
      <c r="Q3329" s="2" t="str">
        <f t="shared" si="23"/>
        <v>Bill Title: Electric Motor Vehicles Public Utility Services - Bill Description: Concerning measures that affect the development of infrastructure used by electric motor vehicles, and, in connection therewith, establishing a process at the Colorado public utilities commission whereby a public utility may undertake implementation of an electric motor vehicle infrastructure program within the area covered by the utility&amp;#039;s certificate of public convenience and necessity.</v>
      </c>
      <c r="S3329" s="2" t="s">
        <v>79</v>
      </c>
    </row>
    <row r="3330" ht="15.75" customHeight="1">
      <c r="A3330" s="2" t="s">
        <v>9011</v>
      </c>
      <c r="B3330" s="2" t="s">
        <v>8906</v>
      </c>
      <c r="C3330" s="2" t="s">
        <v>8810</v>
      </c>
      <c r="D3330" s="2" t="s">
        <v>8761</v>
      </c>
      <c r="E3330" s="2" t="s">
        <v>8762</v>
      </c>
      <c r="F3330" s="2" t="s">
        <v>9020</v>
      </c>
      <c r="G3330" s="2" t="s">
        <v>19</v>
      </c>
      <c r="I3330" s="2">
        <v>67.0</v>
      </c>
      <c r="K3330" s="2" t="s">
        <v>9013</v>
      </c>
      <c r="L3330" s="2"/>
      <c r="M3330" s="2" t="s">
        <v>9021</v>
      </c>
      <c r="N3330" s="2" t="s">
        <v>9022</v>
      </c>
      <c r="O3330" s="2" t="s">
        <v>9023</v>
      </c>
      <c r="P3330" s="2"/>
      <c r="Q3330" s="2" t="str">
        <f t="shared" si="23"/>
        <v>Bill Title: Electric Utility Plans To Further Reduce Carbon Dioxide Emissions - Bill Description: Concerning plans to reduce carbon dioxide emissions by qualifying retail utilities, and, in connection therewith, encouraging the achievement of zero carbon dioxide emissions by 2050 and making an appropriation.</v>
      </c>
      <c r="S3330" s="2" t="s">
        <v>172</v>
      </c>
    </row>
    <row r="3331" ht="15.75" customHeight="1">
      <c r="A3331" s="2" t="s">
        <v>9011</v>
      </c>
      <c r="B3331" s="2" t="s">
        <v>8906</v>
      </c>
      <c r="C3331" s="2" t="s">
        <v>8810</v>
      </c>
      <c r="D3331" s="2" t="s">
        <v>8761</v>
      </c>
      <c r="E3331" s="2" t="s">
        <v>8762</v>
      </c>
      <c r="F3331" s="2" t="s">
        <v>9024</v>
      </c>
      <c r="G3331" s="2" t="s">
        <v>19</v>
      </c>
      <c r="I3331" s="2">
        <v>64.0</v>
      </c>
      <c r="K3331" s="2" t="s">
        <v>9013</v>
      </c>
      <c r="L3331" s="2"/>
      <c r="M3331" s="2" t="s">
        <v>9025</v>
      </c>
      <c r="N3331" s="2" t="s">
        <v>9026</v>
      </c>
      <c r="O3331" s="2" t="s">
        <v>9027</v>
      </c>
      <c r="P3331" s="2"/>
      <c r="Q3331" s="2" t="str">
        <f t="shared" si="23"/>
        <v>Bill Title: Higher Efficiency New Construction Residence - Bill Description: Concerning requirements that builders of new residences offer buyers options to accommodate higher efficiency devices.</v>
      </c>
      <c r="S3331" s="2" t="s">
        <v>287</v>
      </c>
    </row>
    <row r="3332" ht="15.75" customHeight="1">
      <c r="A3332" s="2" t="s">
        <v>9011</v>
      </c>
      <c r="B3332" s="2" t="s">
        <v>8906</v>
      </c>
      <c r="C3332" s="2" t="s">
        <v>8810</v>
      </c>
      <c r="D3332" s="2" t="s">
        <v>8761</v>
      </c>
      <c r="E3332" s="2" t="s">
        <v>8762</v>
      </c>
      <c r="F3332" s="2" t="s">
        <v>9028</v>
      </c>
      <c r="G3332" s="2" t="s">
        <v>19</v>
      </c>
      <c r="I3332" s="2">
        <v>62.0</v>
      </c>
      <c r="K3332" s="2" t="s">
        <v>9013</v>
      </c>
      <c r="L3332" s="2"/>
      <c r="M3332" s="2" t="s">
        <v>9029</v>
      </c>
      <c r="N3332" s="2" t="s">
        <v>9030</v>
      </c>
      <c r="O3332" s="2" t="s">
        <v>9031</v>
      </c>
      <c r="P3332" s="2"/>
      <c r="Q3332" s="2" t="str">
        <f t="shared" si="23"/>
        <v>Bill Title: Sunset Public Utilities Commission - Bill Description: Concerning the continuation of the public utilities commission, and, in connection therewith, implementing the recommendations contained in the 2018 sunset report by the department of regulatory agencies and making an appropriation.</v>
      </c>
      <c r="S3332" s="2" t="s">
        <v>65</v>
      </c>
    </row>
    <row r="3333" ht="15.75" customHeight="1">
      <c r="A3333" s="2" t="s">
        <v>9011</v>
      </c>
      <c r="B3333" s="2" t="s">
        <v>8906</v>
      </c>
      <c r="C3333" s="2" t="s">
        <v>8810</v>
      </c>
      <c r="D3333" s="2" t="s">
        <v>8761</v>
      </c>
      <c r="E3333" s="2" t="s">
        <v>8762</v>
      </c>
      <c r="F3333" s="2" t="s">
        <v>9032</v>
      </c>
      <c r="G3333" s="2" t="s">
        <v>19</v>
      </c>
      <c r="I3333" s="2">
        <v>56.0</v>
      </c>
      <c r="K3333" s="2" t="s">
        <v>9013</v>
      </c>
      <c r="L3333" s="2"/>
      <c r="M3333" s="2" t="s">
        <v>9033</v>
      </c>
      <c r="N3333" s="2" t="s">
        <v>9034</v>
      </c>
      <c r="O3333" s="2" t="s">
        <v>9035</v>
      </c>
      <c r="P3333" s="2"/>
      <c r="Q3333" s="2" t="str">
        <f t="shared" si="23"/>
        <v>Bill Title: Adopt Programs Reduce Greenhouse Gas Emissions Utilities - Bill Description: Concerning the adoption of programs by gas utilities to reduce greenhouse gas emissions, and, in connection therewith, making an appropriation.</v>
      </c>
      <c r="S3333" s="2" t="s">
        <v>172</v>
      </c>
    </row>
    <row r="3334" ht="15.75" customHeight="1">
      <c r="A3334" s="2" t="s">
        <v>9011</v>
      </c>
      <c r="B3334" s="2" t="s">
        <v>8906</v>
      </c>
      <c r="C3334" s="2" t="s">
        <v>8810</v>
      </c>
      <c r="D3334" s="2" t="s">
        <v>8761</v>
      </c>
      <c r="E3334" s="2" t="s">
        <v>8762</v>
      </c>
      <c r="F3334" s="2" t="s">
        <v>9036</v>
      </c>
      <c r="G3334" s="2" t="s">
        <v>19</v>
      </c>
      <c r="I3334" s="2">
        <v>54.0</v>
      </c>
      <c r="K3334" s="2" t="s">
        <v>9013</v>
      </c>
      <c r="L3334" s="2"/>
      <c r="M3334" s="2" t="s">
        <v>9037</v>
      </c>
      <c r="N3334" s="2" t="s">
        <v>9038</v>
      </c>
      <c r="O3334" s="2" t="s">
        <v>2698</v>
      </c>
      <c r="P3334" s="2"/>
      <c r="Q3334" s="2" t="str">
        <f t="shared" si="23"/>
        <v>Bill Title: Colorado Energy Impact Assistance Act - Bill Description: Concerning energy asset management, and, in connection therewith, authorizing the issuance of low-cost ratepayer-backed bonds and creating the Colorado energy impact assistance authority to mitigate the impacts of power plant retirements on Colorado workers and communities.</v>
      </c>
      <c r="S3334" s="2" t="s">
        <v>31</v>
      </c>
    </row>
    <row r="3335" ht="15.75" customHeight="1">
      <c r="A3335" s="2" t="s">
        <v>9011</v>
      </c>
      <c r="B3335" s="2" t="s">
        <v>8906</v>
      </c>
      <c r="C3335" s="2" t="s">
        <v>8810</v>
      </c>
      <c r="D3335" s="2" t="s">
        <v>8761</v>
      </c>
      <c r="E3335" s="2" t="s">
        <v>8762</v>
      </c>
      <c r="F3335" s="2" t="s">
        <v>9039</v>
      </c>
      <c r="G3335" s="2" t="s">
        <v>19</v>
      </c>
      <c r="I3335" s="2">
        <v>53.0</v>
      </c>
      <c r="K3335" s="2" t="s">
        <v>9013</v>
      </c>
      <c r="L3335" s="2"/>
      <c r="M3335" s="2" t="s">
        <v>9040</v>
      </c>
      <c r="N3335" s="2" t="s">
        <v>9041</v>
      </c>
      <c r="O3335" s="2" t="s">
        <v>9016</v>
      </c>
      <c r="P3335" s="2"/>
      <c r="Q3335" s="2" t="str">
        <f t="shared" si="23"/>
        <v>Bill Title: Electric Grid Resilience And Reliability Roadmap - Bill Description: Concerning the creation of a microgrid roadmap for improving electric grids in the state, and, in connection therewith, making an appropriation.</v>
      </c>
      <c r="S3335" s="2" t="s">
        <v>31</v>
      </c>
    </row>
    <row r="3336" ht="15.75" customHeight="1">
      <c r="A3336" s="2" t="s">
        <v>9011</v>
      </c>
      <c r="B3336" s="2" t="s">
        <v>8906</v>
      </c>
      <c r="C3336" s="2" t="s">
        <v>8810</v>
      </c>
      <c r="D3336" s="2" t="s">
        <v>8761</v>
      </c>
      <c r="E3336" s="2" t="s">
        <v>8762</v>
      </c>
      <c r="F3336" s="2" t="s">
        <v>9042</v>
      </c>
      <c r="G3336" s="2" t="s">
        <v>19</v>
      </c>
      <c r="I3336" s="2">
        <v>51.0</v>
      </c>
      <c r="K3336" s="2" t="s">
        <v>9013</v>
      </c>
      <c r="L3336" s="2"/>
      <c r="M3336" s="2" t="s">
        <v>9043</v>
      </c>
      <c r="N3336" s="2" t="s">
        <v>9044</v>
      </c>
      <c r="O3336" s="2" t="s">
        <v>9045</v>
      </c>
      <c r="P3336" s="2"/>
      <c r="Q3336" s="2" t="str">
        <f t="shared" si="23"/>
        <v>Bill Title: Just Transition From Coal-based Electrical Energy Economy - Bill Description: Concerning a just transition from a coal-based electrical energy economy, and, in connection therewith, making an appropriation.</v>
      </c>
      <c r="S3336" s="2" t="s">
        <v>31</v>
      </c>
    </row>
    <row r="3337" ht="15.75" customHeight="1">
      <c r="A3337" s="2" t="s">
        <v>9011</v>
      </c>
      <c r="B3337" s="2" t="s">
        <v>8906</v>
      </c>
      <c r="C3337" s="2" t="s">
        <v>8810</v>
      </c>
      <c r="D3337" s="2" t="s">
        <v>8761</v>
      </c>
      <c r="E3337" s="2" t="s">
        <v>8762</v>
      </c>
      <c r="F3337" s="2" t="s">
        <v>9046</v>
      </c>
      <c r="G3337" s="2" t="s">
        <v>19</v>
      </c>
      <c r="I3337" s="2">
        <v>50.0</v>
      </c>
      <c r="K3337" s="2" t="s">
        <v>9013</v>
      </c>
      <c r="L3337" s="2"/>
      <c r="M3337" s="2" t="s">
        <v>9047</v>
      </c>
      <c r="N3337" s="2" t="s">
        <v>9048</v>
      </c>
      <c r="O3337" s="2" t="s">
        <v>1279</v>
      </c>
      <c r="P3337" s="2"/>
      <c r="Q3337" s="2" t="str">
        <f t="shared" si="23"/>
        <v>Bill Title: Community Solar Gardens Modernization Act - Bill Description: Concerning community solar gardens.</v>
      </c>
      <c r="S3337" s="2" t="s">
        <v>44</v>
      </c>
    </row>
    <row r="3338" ht="15.75" customHeight="1">
      <c r="A3338" s="2" t="s">
        <v>9011</v>
      </c>
      <c r="B3338" s="2" t="s">
        <v>8906</v>
      </c>
      <c r="C3338" s="2" t="s">
        <v>8810</v>
      </c>
      <c r="D3338" s="2" t="s">
        <v>8761</v>
      </c>
      <c r="E3338" s="2" t="s">
        <v>8762</v>
      </c>
      <c r="F3338" s="2" t="s">
        <v>9049</v>
      </c>
      <c r="G3338" s="2" t="s">
        <v>19</v>
      </c>
      <c r="I3338" s="2">
        <v>47.0</v>
      </c>
      <c r="K3338" s="2" t="s">
        <v>9013</v>
      </c>
      <c r="L3338" s="2"/>
      <c r="M3338" s="2" t="s">
        <v>9050</v>
      </c>
      <c r="N3338" s="2" t="s">
        <v>9051</v>
      </c>
      <c r="O3338" s="2" t="s">
        <v>2989</v>
      </c>
      <c r="P3338" s="2"/>
      <c r="Q3338" s="2" t="str">
        <f t="shared" si="23"/>
        <v>Bill Title: Voluntary Reduce Greenhouse Gas Natural Gas Utility - Bill Description: Concerning adoption by the public utilities commission of programs for the voluntary reduction of greenhouse gas emissions by natural gas utilities.</v>
      </c>
      <c r="S3338" s="2" t="s">
        <v>172</v>
      </c>
    </row>
    <row r="3339" ht="15.75" customHeight="1">
      <c r="A3339" s="2" t="s">
        <v>9011</v>
      </c>
      <c r="B3339" s="2" t="s">
        <v>8906</v>
      </c>
      <c r="C3339" s="2" t="s">
        <v>8810</v>
      </c>
      <c r="D3339" s="2" t="s">
        <v>8761</v>
      </c>
      <c r="E3339" s="2" t="s">
        <v>8762</v>
      </c>
      <c r="F3339" s="2" t="s">
        <v>9052</v>
      </c>
      <c r="G3339" s="2" t="s">
        <v>19</v>
      </c>
      <c r="I3339" s="2">
        <v>46.0</v>
      </c>
      <c r="K3339" s="2" t="s">
        <v>9013</v>
      </c>
      <c r="L3339" s="2"/>
      <c r="M3339" s="2" t="s">
        <v>9053</v>
      </c>
      <c r="N3339" s="2" t="s">
        <v>9054</v>
      </c>
      <c r="O3339" s="2" t="s">
        <v>3375</v>
      </c>
      <c r="P3339" s="2"/>
      <c r="Q3339" s="2" t="str">
        <f t="shared" si="23"/>
        <v>Bill Title: Allow Electric Utility Customers Install Energy Storage Equipment - Bill Description: Concerning the right of consumers of electricity to interconnect energy storage systems for use on their property.</v>
      </c>
      <c r="S3339" s="2" t="s">
        <v>31</v>
      </c>
    </row>
    <row r="3340" ht="15.75" customHeight="1">
      <c r="A3340" s="2" t="s">
        <v>9011</v>
      </c>
      <c r="B3340" s="2" t="s">
        <v>8906</v>
      </c>
      <c r="C3340" s="2" t="s">
        <v>8810</v>
      </c>
      <c r="D3340" s="2" t="s">
        <v>8761</v>
      </c>
      <c r="E3340" s="2" t="s">
        <v>8762</v>
      </c>
      <c r="F3340" s="2" t="s">
        <v>9055</v>
      </c>
      <c r="G3340" s="2" t="s">
        <v>19</v>
      </c>
      <c r="I3340" s="2">
        <v>43.0</v>
      </c>
      <c r="K3340" s="2" t="s">
        <v>9013</v>
      </c>
      <c r="L3340" s="2"/>
      <c r="M3340" s="2" t="s">
        <v>9056</v>
      </c>
      <c r="N3340" s="2" t="s">
        <v>9057</v>
      </c>
      <c r="O3340" s="2" t="s">
        <v>89</v>
      </c>
      <c r="P3340" s="2"/>
      <c r="Q3340" s="2" t="str">
        <f t="shared" si="23"/>
        <v>Bill Title: Modify Innovative Motor Vehicle Income Tax Credits - Bill Description: Concerning modifications to the income tax credits for innovative motor vehicles.</v>
      </c>
      <c r="S3340" s="2" t="s">
        <v>145</v>
      </c>
    </row>
    <row r="3341" ht="15.75" customHeight="1">
      <c r="A3341" s="2" t="s">
        <v>9011</v>
      </c>
      <c r="B3341" s="2" t="s">
        <v>8906</v>
      </c>
      <c r="C3341" s="2" t="s">
        <v>8810</v>
      </c>
      <c r="D3341" s="2" t="s">
        <v>8761</v>
      </c>
      <c r="E3341" s="2" t="s">
        <v>8762</v>
      </c>
      <c r="F3341" s="2" t="s">
        <v>9058</v>
      </c>
      <c r="G3341" s="2" t="s">
        <v>19</v>
      </c>
      <c r="I3341" s="2">
        <v>42.0</v>
      </c>
      <c r="K3341" s="2" t="s">
        <v>9013</v>
      </c>
      <c r="L3341" s="2"/>
      <c r="M3341" s="2" t="s">
        <v>9059</v>
      </c>
      <c r="N3341" s="2" t="s">
        <v>9060</v>
      </c>
      <c r="O3341" s="2" t="s">
        <v>9061</v>
      </c>
      <c r="P3341" s="2"/>
      <c r="Q3341" s="2" t="str">
        <f t="shared" si="23"/>
        <v>Bill Title: Public Utilities Commission Modernize Gas Utility Demand-side Management Standards - Bill Description: Concerning the modernization of gas energy efficiency programs.</v>
      </c>
      <c r="S3341" s="2" t="s">
        <v>287</v>
      </c>
    </row>
    <row r="3342" ht="15.75" customHeight="1">
      <c r="A3342" s="2" t="s">
        <v>9011</v>
      </c>
      <c r="B3342" s="2" t="s">
        <v>8906</v>
      </c>
      <c r="C3342" s="2" t="s">
        <v>8810</v>
      </c>
      <c r="D3342" s="2" t="s">
        <v>8761</v>
      </c>
      <c r="E3342" s="2" t="s">
        <v>8762</v>
      </c>
      <c r="F3342" s="2" t="s">
        <v>9062</v>
      </c>
      <c r="G3342" s="2" t="s">
        <v>19</v>
      </c>
      <c r="I3342" s="2">
        <v>40.0</v>
      </c>
      <c r="K3342" s="2" t="s">
        <v>9013</v>
      </c>
      <c r="L3342" s="2"/>
      <c r="M3342" s="2" t="s">
        <v>9037</v>
      </c>
      <c r="N3342" s="2" t="s">
        <v>9063</v>
      </c>
      <c r="O3342" s="2" t="s">
        <v>1265</v>
      </c>
      <c r="P3342" s="2"/>
      <c r="Q3342" s="2" t="str">
        <f t="shared" si="23"/>
        <v>Bill Title: Colorado Energy Impact Assistance Act - Bill Description: Concerning authorization for the issuance of low-cost ratepayer-backed bonds, and creation of the Colorado energy impact assistance authority to mitigate the impacts of power plant retirements on Colorado workers and communities.</v>
      </c>
      <c r="S3342" s="2" t="s">
        <v>31</v>
      </c>
    </row>
    <row r="3343" ht="15.75" customHeight="1">
      <c r="A3343" s="2" t="s">
        <v>9011</v>
      </c>
      <c r="B3343" s="2" t="s">
        <v>8906</v>
      </c>
      <c r="C3343" s="2" t="s">
        <v>8810</v>
      </c>
      <c r="D3343" s="2" t="s">
        <v>8761</v>
      </c>
      <c r="E3343" s="2" t="s">
        <v>8762</v>
      </c>
      <c r="F3343" s="2" t="s">
        <v>9064</v>
      </c>
      <c r="G3343" s="2" t="s">
        <v>19</v>
      </c>
      <c r="I3343" s="2">
        <v>39.0</v>
      </c>
      <c r="K3343" s="2" t="s">
        <v>9013</v>
      </c>
      <c r="L3343" s="2"/>
      <c r="M3343" s="2" t="s">
        <v>9065</v>
      </c>
      <c r="N3343" s="2" t="s">
        <v>9066</v>
      </c>
      <c r="O3343" s="2" t="s">
        <v>89</v>
      </c>
      <c r="P3343" s="2"/>
      <c r="Q3343" s="2" t="str">
        <f t="shared" si="23"/>
        <v>Bill Title: Prewire Residence For Electric Vehicle Charging Port - Bill Description: Concerning a requirement that builders of new residences offer buyers the option to accommodate electric vehicle charging systems.</v>
      </c>
      <c r="S3343" s="2" t="s">
        <v>79</v>
      </c>
    </row>
    <row r="3344" ht="15.75" customHeight="1">
      <c r="A3344" s="2" t="s">
        <v>9011</v>
      </c>
      <c r="B3344" s="2" t="s">
        <v>8906</v>
      </c>
      <c r="C3344" s="2" t="s">
        <v>8810</v>
      </c>
      <c r="D3344" s="2" t="s">
        <v>8761</v>
      </c>
      <c r="E3344" s="2" t="s">
        <v>8762</v>
      </c>
      <c r="F3344" s="2" t="s">
        <v>9067</v>
      </c>
      <c r="G3344" s="2" t="s">
        <v>19</v>
      </c>
      <c r="I3344" s="2">
        <v>37.0</v>
      </c>
      <c r="K3344" s="2" t="s">
        <v>9013</v>
      </c>
      <c r="L3344" s="2"/>
      <c r="M3344" s="2" t="s">
        <v>9068</v>
      </c>
      <c r="N3344" s="2" t="s">
        <v>9069</v>
      </c>
      <c r="O3344" s="2" t="s">
        <v>9070</v>
      </c>
      <c r="P3344" s="2"/>
      <c r="Q3344" s="2" t="str">
        <f t="shared" si="23"/>
        <v>Bill Title: Green Hydrogen To Meet Pollution Reduction Goals - Bill Description: Concerning the use of green hydrogen to meet statewide greenhouse gas pollution reduction goals.</v>
      </c>
      <c r="S3344" s="2" t="s">
        <v>44</v>
      </c>
    </row>
    <row r="3345" ht="15.75" customHeight="1">
      <c r="A3345" s="2" t="s">
        <v>9011</v>
      </c>
      <c r="B3345" s="2" t="s">
        <v>8906</v>
      </c>
      <c r="C3345" s="2" t="s">
        <v>8810</v>
      </c>
      <c r="D3345" s="2" t="s">
        <v>8761</v>
      </c>
      <c r="E3345" s="2" t="s">
        <v>8762</v>
      </c>
      <c r="F3345" s="2" t="s">
        <v>9071</v>
      </c>
      <c r="G3345" s="2" t="s">
        <v>19</v>
      </c>
      <c r="I3345" s="2">
        <v>33.0</v>
      </c>
      <c r="K3345" s="2" t="s">
        <v>9013</v>
      </c>
      <c r="L3345" s="2"/>
      <c r="M3345" s="2" t="s">
        <v>9072</v>
      </c>
      <c r="N3345" s="2" t="s">
        <v>9073</v>
      </c>
      <c r="O3345" s="2" t="s">
        <v>9074</v>
      </c>
      <c r="P3345" s="2"/>
      <c r="Q3345" s="2" t="str">
        <f t="shared" si="23"/>
        <v>Bill Title: Additional Funding For Just Transition - Bill Description: Concerning funding to provide just transition for coal transition workers and coal transition communities, and, in connection therewith, making an appropriation.</v>
      </c>
      <c r="S3345" s="2" t="s">
        <v>65</v>
      </c>
    </row>
    <row r="3346" ht="15.75" customHeight="1">
      <c r="A3346" s="2" t="s">
        <v>9011</v>
      </c>
      <c r="B3346" s="2" t="s">
        <v>8906</v>
      </c>
      <c r="C3346" s="2" t="s">
        <v>8810</v>
      </c>
      <c r="D3346" s="2" t="s">
        <v>8761</v>
      </c>
      <c r="E3346" s="2" t="s">
        <v>8762</v>
      </c>
      <c r="F3346" s="2" t="s">
        <v>9075</v>
      </c>
      <c r="G3346" s="2" t="s">
        <v>19</v>
      </c>
      <c r="I3346" s="2">
        <v>32.0</v>
      </c>
      <c r="K3346" s="2" t="s">
        <v>9013</v>
      </c>
      <c r="L3346" s="2"/>
      <c r="M3346" s="2" t="s">
        <v>9076</v>
      </c>
      <c r="N3346" s="2" t="s">
        <v>9077</v>
      </c>
      <c r="O3346" s="2" t="s">
        <v>9078</v>
      </c>
      <c r="P3346" s="2"/>
      <c r="Q3346" s="2" t="str">
        <f t="shared" si="23"/>
        <v>Bill Title: Promote Innovative And Clean Energy Technologies - Bill Description: Concerning measures to facilitate the use of innovative energy technologies by investor-owned utilities in Colorado, and, in connection therewith, authorizing the public utilities commission to review and approve investor-owned utilities&amp;#039; applications for low-emission innovative energy technologies based on meeting specified criteria.</v>
      </c>
      <c r="S3346" s="2" t="s">
        <v>65</v>
      </c>
    </row>
    <row r="3347" ht="15.75" customHeight="1">
      <c r="A3347" s="2" t="s">
        <v>9011</v>
      </c>
      <c r="B3347" s="2" t="s">
        <v>8906</v>
      </c>
      <c r="C3347" s="2" t="s">
        <v>8810</v>
      </c>
      <c r="D3347" s="2" t="s">
        <v>8761</v>
      </c>
      <c r="E3347" s="2" t="s">
        <v>8762</v>
      </c>
      <c r="F3347" s="2" t="s">
        <v>9079</v>
      </c>
      <c r="G3347" s="2" t="s">
        <v>19</v>
      </c>
      <c r="I3347" s="2">
        <v>32.0</v>
      </c>
      <c r="K3347" s="2" t="s">
        <v>9013</v>
      </c>
      <c r="L3347" s="2"/>
      <c r="M3347" s="2" t="s">
        <v>9080</v>
      </c>
      <c r="N3347" s="2" t="s">
        <v>9081</v>
      </c>
      <c r="O3347" s="2" t="s">
        <v>103</v>
      </c>
      <c r="P3347" s="2"/>
      <c r="Q3347" s="2" t="str">
        <f t="shared" si="23"/>
        <v>Bill Title: Authorize Utility Community Collaboration Contract - Bill Description: Concerning authorization for an investor-owned utility to enter into a collaboration agreement with a community, and, in connection therewith, making an appropriation.</v>
      </c>
      <c r="S3347" s="2" t="s">
        <v>44</v>
      </c>
    </row>
    <row r="3348" ht="15.75" customHeight="1">
      <c r="A3348" s="2" t="s">
        <v>9011</v>
      </c>
      <c r="B3348" s="2" t="s">
        <v>8906</v>
      </c>
      <c r="C3348" s="2" t="s">
        <v>8810</v>
      </c>
      <c r="D3348" s="2" t="s">
        <v>8761</v>
      </c>
      <c r="E3348" s="2" t="s">
        <v>8762</v>
      </c>
      <c r="F3348" s="2" t="s">
        <v>9082</v>
      </c>
      <c r="G3348" s="2" t="s">
        <v>19</v>
      </c>
      <c r="I3348" s="2">
        <v>32.0</v>
      </c>
      <c r="K3348" s="2" t="s">
        <v>9013</v>
      </c>
      <c r="L3348" s="2"/>
      <c r="M3348" s="2" t="s">
        <v>9083</v>
      </c>
      <c r="N3348" s="2" t="s">
        <v>9084</v>
      </c>
      <c r="O3348" s="2" t="s">
        <v>555</v>
      </c>
      <c r="P3348" s="2"/>
      <c r="Q3348" s="2" t="str">
        <f t="shared" si="23"/>
        <v>Bill Title: Wildland Fire Mitigation Cooperative Electric Association - Bill Description: Concerning standards applicable to cooperative electric association wildland fire mitigation, and, in connection therewith, requiring wildland fire protection plans, providing authority for vegetation management, and limiting cooperative electric association liability.</v>
      </c>
      <c r="S3348" s="2" t="s">
        <v>65</v>
      </c>
    </row>
    <row r="3349" ht="15.75" customHeight="1">
      <c r="A3349" s="2" t="s">
        <v>9011</v>
      </c>
      <c r="B3349" s="2" t="s">
        <v>8906</v>
      </c>
      <c r="C3349" s="2" t="s">
        <v>8810</v>
      </c>
      <c r="D3349" s="2" t="s">
        <v>8761</v>
      </c>
      <c r="E3349" s="2" t="s">
        <v>8762</v>
      </c>
      <c r="F3349" s="2" t="s">
        <v>9085</v>
      </c>
      <c r="G3349" s="2" t="s">
        <v>19</v>
      </c>
      <c r="I3349" s="2">
        <v>31.0</v>
      </c>
      <c r="K3349" s="2" t="s">
        <v>9013</v>
      </c>
      <c r="L3349" s="2"/>
      <c r="M3349" s="2" t="s">
        <v>9086</v>
      </c>
      <c r="N3349" s="2" t="s">
        <v>9087</v>
      </c>
      <c r="O3349" s="2" t="s">
        <v>7450</v>
      </c>
      <c r="P3349" s="2"/>
      <c r="Q3349" s="2" t="str">
        <f t="shared" si="23"/>
        <v>Bill Title: Alternative Fuel Vehicles Public Utilities - Bill Description: Concerning measures that affect the development of infrastructure used by alternative fuel motor vehicles, and, in connection therewith, establishing a process at the Colorado public utilities commission whereby a public utility may undertake implementation of an alternative fuel motor vehicle infrastructure program within the area covered by the utility&amp;#039;s certificate of public convenience and necessity.</v>
      </c>
      <c r="S3349" s="2" t="s">
        <v>79</v>
      </c>
    </row>
    <row r="3350" ht="15.75" customHeight="1">
      <c r="A3350" s="2" t="s">
        <v>9011</v>
      </c>
      <c r="B3350" s="2" t="s">
        <v>8906</v>
      </c>
      <c r="C3350" s="2" t="s">
        <v>8810</v>
      </c>
      <c r="D3350" s="2" t="s">
        <v>8761</v>
      </c>
      <c r="E3350" s="2" t="s">
        <v>8762</v>
      </c>
      <c r="F3350" s="2" t="s">
        <v>9088</v>
      </c>
      <c r="G3350" s="2" t="s">
        <v>19</v>
      </c>
      <c r="I3350" s="2">
        <v>30.0</v>
      </c>
      <c r="K3350" s="2" t="s">
        <v>9013</v>
      </c>
      <c r="L3350" s="2"/>
      <c r="M3350" s="2" t="s">
        <v>9089</v>
      </c>
      <c r="N3350" s="2" t="s">
        <v>9089</v>
      </c>
      <c r="O3350" s="2" t="s">
        <v>92</v>
      </c>
      <c r="P3350" s="2"/>
      <c r="Q3350" s="2" t="str">
        <f t="shared" si="23"/>
        <v>Bill Title: HOA Condo Apt Electric Vehicle Charging Stations - Bill Description: HOA Condo Apt Electric Vehicle Charging Stations</v>
      </c>
      <c r="S3350" s="2" t="s">
        <v>79</v>
      </c>
    </row>
    <row r="3351" ht="15.75" customHeight="1">
      <c r="A3351" s="2" t="s">
        <v>9011</v>
      </c>
      <c r="B3351" s="2" t="s">
        <v>8906</v>
      </c>
      <c r="C3351" s="2" t="s">
        <v>8810</v>
      </c>
      <c r="D3351" s="2" t="s">
        <v>8761</v>
      </c>
      <c r="E3351" s="2" t="s">
        <v>8762</v>
      </c>
      <c r="F3351" s="2" t="s">
        <v>9090</v>
      </c>
      <c r="G3351" s="2" t="s">
        <v>19</v>
      </c>
      <c r="I3351" s="2">
        <v>29.0</v>
      </c>
      <c r="K3351" s="2" t="s">
        <v>9013</v>
      </c>
      <c r="L3351" s="2"/>
      <c r="M3351" s="2" t="s">
        <v>9091</v>
      </c>
      <c r="N3351" s="2" t="s">
        <v>9092</v>
      </c>
      <c r="O3351" s="2" t="s">
        <v>9093</v>
      </c>
      <c r="P3351" s="2"/>
      <c r="Q3351" s="2" t="str">
        <f t="shared" si="23"/>
        <v>Bill Title: Limit Fee Install Active Solar Energy System - Bill Description: Concerning modifications to the limitation on the aggregate amount of fees that may be assessed by governmental bodies for the installation of active solar energy systems, and, in connection therewith, extending the repeal date of the limitation.</v>
      </c>
      <c r="S3351" s="2" t="s">
        <v>44</v>
      </c>
    </row>
    <row r="3352" ht="15.75" customHeight="1">
      <c r="A3352" s="2" t="s">
        <v>9011</v>
      </c>
      <c r="B3352" s="2" t="s">
        <v>8906</v>
      </c>
      <c r="C3352" s="2" t="s">
        <v>8810</v>
      </c>
      <c r="D3352" s="2" t="s">
        <v>8761</v>
      </c>
      <c r="E3352" s="2" t="s">
        <v>8762</v>
      </c>
      <c r="F3352" s="2" t="s">
        <v>9094</v>
      </c>
      <c r="G3352" s="2" t="s">
        <v>19</v>
      </c>
      <c r="I3352" s="2">
        <v>28.0</v>
      </c>
      <c r="K3352" s="2" t="s">
        <v>9013</v>
      </c>
      <c r="L3352" s="2"/>
      <c r="M3352" s="2" t="s">
        <v>9095</v>
      </c>
      <c r="N3352" s="2" t="s">
        <v>9096</v>
      </c>
      <c r="O3352" s="2" t="s">
        <v>112</v>
      </c>
      <c r="P3352" s="2"/>
      <c r="Q3352" s="2" t="str">
        <f t="shared" si="23"/>
        <v>Bill Title: Public Utilities Commission Evaluation Of Energy Storage Systems - Bill Description: Concerning energy storage, and, in connection therewith, requiring the public utilities commission to establish mechanisms for investor-owned electric utilities to procure energy storage systems if certain criteria are satisfied.</v>
      </c>
      <c r="S3352" s="2" t="s">
        <v>31</v>
      </c>
    </row>
    <row r="3353" ht="15.75" customHeight="1">
      <c r="A3353" s="2" t="s">
        <v>9011</v>
      </c>
      <c r="B3353" s="2" t="s">
        <v>8906</v>
      </c>
      <c r="C3353" s="2" t="s">
        <v>8810</v>
      </c>
      <c r="D3353" s="2" t="s">
        <v>8761</v>
      </c>
      <c r="E3353" s="2" t="s">
        <v>8762</v>
      </c>
      <c r="F3353" s="2" t="s">
        <v>9097</v>
      </c>
      <c r="G3353" s="2" t="s">
        <v>19</v>
      </c>
      <c r="I3353" s="2">
        <v>28.0</v>
      </c>
      <c r="K3353" s="2" t="s">
        <v>9013</v>
      </c>
      <c r="L3353" s="2"/>
      <c r="M3353" s="2" t="s">
        <v>9098</v>
      </c>
      <c r="N3353" s="2" t="s">
        <v>9099</v>
      </c>
      <c r="O3353" s="2" t="s">
        <v>9100</v>
      </c>
      <c r="P3353" s="2"/>
      <c r="Q3353" s="2" t="str">
        <f t="shared" si="23"/>
        <v>Bill Title: Boost Renewable Energy Transmission Investment - Bill Description: Concerning incentives for the development of an electric grid that fully accommodates increased production from zero-carbon generation resources.</v>
      </c>
      <c r="S3353" s="2" t="s">
        <v>31</v>
      </c>
    </row>
    <row r="3354" ht="15.75" customHeight="1">
      <c r="A3354" s="2" t="s">
        <v>9011</v>
      </c>
      <c r="B3354" s="2" t="s">
        <v>8906</v>
      </c>
      <c r="C3354" s="2" t="s">
        <v>8810</v>
      </c>
      <c r="D3354" s="2" t="s">
        <v>8761</v>
      </c>
      <c r="E3354" s="2" t="s">
        <v>8762</v>
      </c>
      <c r="F3354" s="2" t="s">
        <v>9101</v>
      </c>
      <c r="G3354" s="2" t="s">
        <v>19</v>
      </c>
      <c r="I3354" s="2">
        <v>27.0</v>
      </c>
      <c r="K3354" s="2" t="s">
        <v>9013</v>
      </c>
      <c r="L3354" s="2"/>
      <c r="M3354" s="2" t="s">
        <v>9102</v>
      </c>
      <c r="N3354" s="2" t="s">
        <v>9103</v>
      </c>
      <c r="O3354" s="2" t="s">
        <v>35</v>
      </c>
      <c r="P3354" s="2"/>
      <c r="Q3354" s="2" t="str">
        <f t="shared" si="23"/>
        <v>Bill Title: Transportation Legislation Review Committee Interim Hearing Electric Utility Energy Storage - Bill Description: Concerning a transportation legislation review committee hearing on the integration of energy storage into the electric resource planning process for public utilities.</v>
      </c>
      <c r="S3354" s="2" t="s">
        <v>31</v>
      </c>
    </row>
    <row r="3355" ht="15.75" customHeight="1">
      <c r="A3355" s="2" t="s">
        <v>9011</v>
      </c>
      <c r="B3355" s="2" t="s">
        <v>8906</v>
      </c>
      <c r="C3355" s="2" t="s">
        <v>8810</v>
      </c>
      <c r="D3355" s="2" t="s">
        <v>8761</v>
      </c>
      <c r="E3355" s="2" t="s">
        <v>8762</v>
      </c>
      <c r="F3355" s="2" t="s">
        <v>9104</v>
      </c>
      <c r="G3355" s="2" t="s">
        <v>19</v>
      </c>
      <c r="I3355" s="2">
        <v>27.0</v>
      </c>
      <c r="K3355" s="2" t="s">
        <v>9013</v>
      </c>
      <c r="L3355" s="2"/>
      <c r="M3355" s="2" t="s">
        <v>9105</v>
      </c>
      <c r="N3355" s="2" t="s">
        <v>9106</v>
      </c>
      <c r="O3355" s="2" t="s">
        <v>568</v>
      </c>
      <c r="P3355" s="2"/>
      <c r="Q3355" s="2" t="str">
        <f t="shared" si="23"/>
        <v>Bill Title: Measures To Modernize The Public Utilities Commission - Bill Description: Concerning the operations of the public utilities commission, and, in connection therewith, modernizing the commission&amp;#039;s statutory directives regarding distributed generation of electricity; requiring additional disclosure from intervenors in adversarial proceedings; providing the commissioners with access to independent subject-matter experts; and making an appropriation.</v>
      </c>
      <c r="S3355" s="2" t="s">
        <v>65</v>
      </c>
    </row>
    <row r="3356" ht="15.75" customHeight="1">
      <c r="A3356" s="2" t="s">
        <v>9011</v>
      </c>
      <c r="B3356" s="2" t="s">
        <v>8906</v>
      </c>
      <c r="C3356" s="2" t="s">
        <v>8810</v>
      </c>
      <c r="D3356" s="2" t="s">
        <v>8761</v>
      </c>
      <c r="E3356" s="2" t="s">
        <v>8762</v>
      </c>
      <c r="F3356" s="2" t="s">
        <v>9107</v>
      </c>
      <c r="G3356" s="2" t="s">
        <v>19</v>
      </c>
      <c r="I3356" s="2">
        <v>24.0</v>
      </c>
      <c r="K3356" s="2" t="s">
        <v>9013</v>
      </c>
      <c r="L3356" s="2"/>
      <c r="M3356" s="2" t="s">
        <v>9108</v>
      </c>
      <c r="N3356" s="2" t="s">
        <v>9109</v>
      </c>
      <c r="O3356" s="2" t="s">
        <v>9110</v>
      </c>
      <c r="P3356" s="2"/>
      <c r="Q3356" s="2" t="str">
        <f t="shared" si="23"/>
        <v>Bill Title: Enterprise Zone Investment Tax Credit For Renewable Energy Investments - Bill Description: Concerning the enterprise zone investment tax credit for renewable energy investments, and, in connection therewith, extending the tax years that a taxpayer may elect to receive a refund of eighty percent of the amount of such credit and including investments in energy storage systems as qualified renewable energy investments.</v>
      </c>
      <c r="S3356" s="2" t="s">
        <v>260</v>
      </c>
    </row>
    <row r="3357" ht="15.75" customHeight="1">
      <c r="A3357" s="2" t="s">
        <v>9011</v>
      </c>
      <c r="B3357" s="2" t="s">
        <v>8906</v>
      </c>
      <c r="C3357" s="2" t="s">
        <v>8810</v>
      </c>
      <c r="D3357" s="2" t="s">
        <v>8761</v>
      </c>
      <c r="E3357" s="2" t="s">
        <v>8762</v>
      </c>
      <c r="F3357" s="2" t="s">
        <v>9111</v>
      </c>
      <c r="G3357" s="2" t="s">
        <v>19</v>
      </c>
      <c r="I3357" s="2">
        <v>23.0</v>
      </c>
      <c r="K3357" s="2" t="s">
        <v>9013</v>
      </c>
      <c r="L3357" s="2"/>
      <c r="M3357" s="2" t="s">
        <v>9112</v>
      </c>
      <c r="N3357" s="2" t="s">
        <v>9113</v>
      </c>
      <c r="O3357" s="2" t="s">
        <v>214</v>
      </c>
      <c r="P3357" s="2"/>
      <c r="Q3357" s="2" t="str">
        <f t="shared" si="23"/>
        <v>Bill Title: Transfer To Colorado Energy Office Energy Fund - Bill Description: Concerning a transfer of money from the general fund to the energy fund to finance programs of the Colorado energy office.</v>
      </c>
      <c r="S3357" s="2" t="s">
        <v>145</v>
      </c>
    </row>
    <row r="3358" ht="15.75" customHeight="1">
      <c r="A3358" s="2" t="s">
        <v>9011</v>
      </c>
      <c r="B3358" s="2" t="s">
        <v>8906</v>
      </c>
      <c r="C3358" s="2" t="s">
        <v>8810</v>
      </c>
      <c r="D3358" s="2" t="s">
        <v>8761</v>
      </c>
      <c r="E3358" s="2" t="s">
        <v>8762</v>
      </c>
      <c r="F3358" s="2" t="s">
        <v>9114</v>
      </c>
      <c r="G3358" s="2" t="s">
        <v>19</v>
      </c>
      <c r="I3358" s="2">
        <v>15.0</v>
      </c>
      <c r="K3358" s="2" t="s">
        <v>9013</v>
      </c>
      <c r="L3358" s="2"/>
      <c r="M3358" s="2" t="s">
        <v>9115</v>
      </c>
      <c r="N3358" s="2" t="s">
        <v>9116</v>
      </c>
      <c r="O3358" s="2" t="s">
        <v>89</v>
      </c>
      <c r="P3358" s="2"/>
      <c r="Q3358" s="2" t="str">
        <f t="shared" si="23"/>
        <v>Bill Title: Electric Car Manufacturers May Sell Directly To Consumers - Bill Description: Concerning increasing consumer access to electric motor vehicles by allowing electric motor vehicle manufacturers to sell their own electric motor vehicles directly to consumers.</v>
      </c>
      <c r="S3358" s="2" t="s">
        <v>79</v>
      </c>
    </row>
    <row r="3359" ht="15.75" customHeight="1">
      <c r="A3359" s="2" t="s">
        <v>9117</v>
      </c>
      <c r="B3359" s="2" t="s">
        <v>8760</v>
      </c>
      <c r="C3359" s="2" t="s">
        <v>8810</v>
      </c>
      <c r="D3359" s="2" t="s">
        <v>8761</v>
      </c>
      <c r="E3359" s="2" t="s">
        <v>8762</v>
      </c>
      <c r="F3359" s="2" t="s">
        <v>9118</v>
      </c>
      <c r="G3359" s="2" t="s">
        <v>19</v>
      </c>
      <c r="I3359" s="2">
        <v>63.0</v>
      </c>
      <c r="K3359" s="2" t="s">
        <v>9119</v>
      </c>
      <c r="L3359" s="2"/>
      <c r="M3359" s="2" t="s">
        <v>9120</v>
      </c>
      <c r="N3359" s="2" t="s">
        <v>9121</v>
      </c>
      <c r="O3359" s="2" t="s">
        <v>2469</v>
      </c>
      <c r="P3359" s="2"/>
      <c r="Q3359" s="2" t="str">
        <f t="shared" si="23"/>
        <v>Bill Title: Customer Right To Use Energy - Bill Description: Concerning a guarantee of a customer&amp;#039;s right to use energy.</v>
      </c>
      <c r="S3359" s="2" t="s">
        <v>44</v>
      </c>
    </row>
    <row r="3360" ht="15.75" customHeight="1">
      <c r="A3360" s="2" t="s">
        <v>9117</v>
      </c>
      <c r="B3360" s="2" t="s">
        <v>8760</v>
      </c>
      <c r="C3360" s="2" t="s">
        <v>8810</v>
      </c>
      <c r="D3360" s="2" t="s">
        <v>8761</v>
      </c>
      <c r="E3360" s="2" t="s">
        <v>8762</v>
      </c>
      <c r="F3360" s="2" t="s">
        <v>9122</v>
      </c>
      <c r="G3360" s="2" t="s">
        <v>19</v>
      </c>
      <c r="I3360" s="2">
        <v>50.0</v>
      </c>
      <c r="K3360" s="2" t="s">
        <v>9119</v>
      </c>
      <c r="L3360" s="2"/>
      <c r="M3360" s="2" t="s">
        <v>9123</v>
      </c>
      <c r="N3360" s="2" t="s">
        <v>9124</v>
      </c>
      <c r="O3360" s="2" t="s">
        <v>7713</v>
      </c>
      <c r="P3360" s="2"/>
      <c r="Q3360" s="2" t="str">
        <f t="shared" si="23"/>
        <v>Bill Title: Define Pumped Hydroelectricity As Renewable Energy - Bill Description: Concerning the inclusion of pumped hydroelectric energy generation in the definition of &amp;quot;eligible energy resources&amp;quot; for purposes of meeting Colorado&amp;#039;s renewable energy standard.</v>
      </c>
      <c r="S3360" s="2" t="s">
        <v>44</v>
      </c>
    </row>
    <row r="3361" ht="15.75" customHeight="1">
      <c r="A3361" s="2" t="s">
        <v>9117</v>
      </c>
      <c r="B3361" s="2" t="s">
        <v>8760</v>
      </c>
      <c r="C3361" s="2" t="s">
        <v>8810</v>
      </c>
      <c r="D3361" s="2" t="s">
        <v>8761</v>
      </c>
      <c r="E3361" s="2" t="s">
        <v>8762</v>
      </c>
      <c r="F3361" s="2" t="s">
        <v>9125</v>
      </c>
      <c r="G3361" s="2" t="s">
        <v>19</v>
      </c>
      <c r="I3361" s="2">
        <v>47.0</v>
      </c>
      <c r="K3361" s="2" t="s">
        <v>9119</v>
      </c>
      <c r="L3361" s="2"/>
      <c r="M3361" s="2" t="s">
        <v>9126</v>
      </c>
      <c r="N3361" s="2" t="s">
        <v>9127</v>
      </c>
      <c r="O3361" s="2" t="s">
        <v>1229</v>
      </c>
      <c r="P3361" s="2"/>
      <c r="Q3361" s="2" t="str">
        <f t="shared" si="23"/>
        <v>Bill Title: Plug-in Electric Motor Vehicle Registration Fees - Bill Description: Concerning the imposition of additional plug-in electric motor vehicle registration fees by the high-performance transportation enterprise, and, in connection therewith, making the total amount of registration fees imposed on such vehicles roughly equal to the combined amount of registration fees and motor fuel taxes imposed on vehicles powered by internal combustion engines.</v>
      </c>
      <c r="S3361" s="2" t="s">
        <v>79</v>
      </c>
    </row>
    <row r="3362" ht="15.75" customHeight="1">
      <c r="A3362" s="2" t="s">
        <v>9117</v>
      </c>
      <c r="B3362" s="2" t="s">
        <v>8760</v>
      </c>
      <c r="C3362" s="2" t="s">
        <v>8810</v>
      </c>
      <c r="D3362" s="2" t="s">
        <v>8761</v>
      </c>
      <c r="E3362" s="2" t="s">
        <v>8762</v>
      </c>
      <c r="F3362" s="2" t="s">
        <v>9128</v>
      </c>
      <c r="G3362" s="2" t="s">
        <v>19</v>
      </c>
      <c r="I3362" s="2">
        <v>38.0</v>
      </c>
      <c r="K3362" s="2" t="s">
        <v>9119</v>
      </c>
      <c r="L3362" s="2"/>
      <c r="M3362" s="2" t="s">
        <v>9129</v>
      </c>
      <c r="N3362" s="2" t="s">
        <v>9130</v>
      </c>
      <c r="O3362" s="2" t="s">
        <v>496</v>
      </c>
      <c r="P3362" s="2"/>
      <c r="Q3362" s="2" t="str">
        <f t="shared" si="23"/>
        <v>Bill Title: Consumer Right To Use Natural Gas Or Propane - Bill Description: Concerning a guarantee of customer choice in the use of gaseous fuels to produce thermal energy.</v>
      </c>
      <c r="S3362" s="2" t="s">
        <v>31</v>
      </c>
    </row>
    <row r="3363" ht="15.75" customHeight="1">
      <c r="A3363" s="2" t="s">
        <v>9117</v>
      </c>
      <c r="B3363" s="2" t="s">
        <v>8760</v>
      </c>
      <c r="C3363" s="2" t="s">
        <v>8810</v>
      </c>
      <c r="D3363" s="2" t="s">
        <v>8761</v>
      </c>
      <c r="E3363" s="2" t="s">
        <v>8762</v>
      </c>
      <c r="F3363" s="2" t="s">
        <v>9131</v>
      </c>
      <c r="G3363" s="2" t="s">
        <v>19</v>
      </c>
      <c r="I3363" s="2">
        <v>30.0</v>
      </c>
      <c r="K3363" s="2" t="s">
        <v>9119</v>
      </c>
      <c r="L3363" s="2"/>
      <c r="M3363" s="2" t="s">
        <v>9132</v>
      </c>
      <c r="N3363" s="2" t="s">
        <v>9133</v>
      </c>
      <c r="O3363" s="2" t="s">
        <v>9134</v>
      </c>
      <c r="P3363" s="2"/>
      <c r="Q3363" s="2" t="str">
        <f t="shared" si="23"/>
        <v>Bill Title: Alternative Energy Sources - Bill Description: Concerning alternative energy sources, and, in connection therewith, requiring a feasibility study for the use of small modular nuclear reactors as a source of carbon-free energy and for recycled energy, specifying the maximum nameplate capacity of a generation unit for pumped hydroelectricity.</v>
      </c>
      <c r="S3363" s="2" t="s">
        <v>44</v>
      </c>
    </row>
    <row r="3364" ht="15.75" customHeight="1">
      <c r="A3364" s="2" t="s">
        <v>9117</v>
      </c>
      <c r="B3364" s="2" t="s">
        <v>8760</v>
      </c>
      <c r="C3364" s="2" t="s">
        <v>8810</v>
      </c>
      <c r="D3364" s="2" t="s">
        <v>8761</v>
      </c>
      <c r="E3364" s="2" t="s">
        <v>8762</v>
      </c>
      <c r="F3364" s="2" t="s">
        <v>9135</v>
      </c>
      <c r="G3364" s="2" t="s">
        <v>19</v>
      </c>
      <c r="I3364" s="2">
        <v>25.0</v>
      </c>
      <c r="K3364" s="2" t="s">
        <v>9119</v>
      </c>
      <c r="L3364" s="2"/>
      <c r="M3364" s="2" t="s">
        <v>9136</v>
      </c>
      <c r="N3364" s="2" t="s">
        <v>9137</v>
      </c>
      <c r="O3364" s="2" t="s">
        <v>89</v>
      </c>
      <c r="P3364" s="2"/>
      <c r="Q3364" s="2" t="str">
        <f t="shared" si="23"/>
        <v>Bill Title: Electric Vehicle Road Usage Equalization Fee - Bill Description: Concerning a road usage equalization fee for plug-in electric motor vehicles.</v>
      </c>
      <c r="S3364" s="2" t="s">
        <v>145</v>
      </c>
    </row>
    <row r="3365" ht="15.75" customHeight="1">
      <c r="A3365" s="2" t="s">
        <v>9117</v>
      </c>
      <c r="B3365" s="2" t="s">
        <v>8760</v>
      </c>
      <c r="C3365" s="2" t="s">
        <v>8810</v>
      </c>
      <c r="D3365" s="2" t="s">
        <v>8761</v>
      </c>
      <c r="E3365" s="2" t="s">
        <v>8762</v>
      </c>
      <c r="F3365" s="2" t="s">
        <v>9138</v>
      </c>
      <c r="G3365" s="2" t="s">
        <v>19</v>
      </c>
      <c r="I3365" s="2">
        <v>10.0</v>
      </c>
      <c r="K3365" s="2" t="s">
        <v>9119</v>
      </c>
      <c r="L3365" s="2"/>
      <c r="M3365" s="2" t="s">
        <v>9139</v>
      </c>
      <c r="N3365" s="2" t="s">
        <v>9140</v>
      </c>
      <c r="O3365" s="2" t="s">
        <v>9141</v>
      </c>
      <c r="P3365" s="2"/>
      <c r="Q3365" s="2" t="str">
        <f t="shared" si="23"/>
        <v>Bill Title: Wind Energy Facilities Sited Near Military Operations - Bill Description: Concerning limitations on the construction of wind energy facilities sited near military resources.</v>
      </c>
      <c r="S3365" s="2" t="s">
        <v>31</v>
      </c>
    </row>
    <row r="3366" ht="15.75" customHeight="1">
      <c r="A3366" s="2" t="s">
        <v>9142</v>
      </c>
      <c r="B3366" s="2" t="s">
        <v>8906</v>
      </c>
      <c r="C3366" s="2" t="s">
        <v>8810</v>
      </c>
      <c r="D3366" s="2" t="s">
        <v>8761</v>
      </c>
      <c r="E3366" s="2" t="s">
        <v>8762</v>
      </c>
      <c r="F3366" s="2" t="s">
        <v>9143</v>
      </c>
      <c r="G3366" s="2" t="s">
        <v>19</v>
      </c>
      <c r="I3366" s="2">
        <v>91.0</v>
      </c>
      <c r="K3366" s="2" t="s">
        <v>9144</v>
      </c>
      <c r="L3366" s="2"/>
      <c r="M3366" s="2" t="s">
        <v>9145</v>
      </c>
      <c r="N3366" s="2" t="s">
        <v>9146</v>
      </c>
      <c r="O3366" s="2" t="s">
        <v>23</v>
      </c>
      <c r="P3366" s="2"/>
      <c r="Q3366" s="2" t="str">
        <f t="shared" si="23"/>
        <v>Bill Title: Enforce Requirements 811 Locate Underground Facilities - Bill Description: Concerning increased enforcement of requirements related to the location of underground facilities, and, in connection therewith, making an appropriation.</v>
      </c>
    </row>
    <row r="3367" ht="15.75" customHeight="1">
      <c r="A3367" s="2" t="s">
        <v>9142</v>
      </c>
      <c r="B3367" s="2" t="s">
        <v>8906</v>
      </c>
      <c r="C3367" s="2" t="s">
        <v>8810</v>
      </c>
      <c r="D3367" s="2" t="s">
        <v>8761</v>
      </c>
      <c r="E3367" s="2" t="s">
        <v>8762</v>
      </c>
      <c r="F3367" s="2" t="s">
        <v>9147</v>
      </c>
      <c r="G3367" s="2" t="s">
        <v>19</v>
      </c>
      <c r="I3367" s="2">
        <v>73.0</v>
      </c>
      <c r="K3367" s="2" t="s">
        <v>9144</v>
      </c>
      <c r="L3367" s="2"/>
      <c r="M3367" s="2" t="s">
        <v>9148</v>
      </c>
      <c r="N3367" s="2" t="s">
        <v>9149</v>
      </c>
      <c r="O3367" s="2" t="s">
        <v>9150</v>
      </c>
      <c r="P3367" s="2"/>
      <c r="Q3367" s="2" t="str">
        <f t="shared" si="23"/>
        <v>Bill Title: Energy-related Statutes - Bill Description: Concerning energy-related statutes.</v>
      </c>
      <c r="S3367" s="2" t="s">
        <v>65</v>
      </c>
    </row>
    <row r="3368" ht="15.75" customHeight="1">
      <c r="A3368" s="2" t="s">
        <v>9142</v>
      </c>
      <c r="B3368" s="2" t="s">
        <v>8906</v>
      </c>
      <c r="C3368" s="2" t="s">
        <v>8810</v>
      </c>
      <c r="D3368" s="2" t="s">
        <v>8761</v>
      </c>
      <c r="E3368" s="2" t="s">
        <v>8762</v>
      </c>
      <c r="F3368" s="2" t="s">
        <v>8765</v>
      </c>
      <c r="G3368" s="2" t="s">
        <v>19</v>
      </c>
      <c r="I3368" s="2">
        <v>69.0</v>
      </c>
      <c r="K3368" s="2" t="s">
        <v>9144</v>
      </c>
      <c r="L3368" s="2"/>
      <c r="M3368" s="2" t="s">
        <v>8766</v>
      </c>
      <c r="N3368" s="2" t="s">
        <v>8766</v>
      </c>
      <c r="O3368" s="2" t="s">
        <v>8767</v>
      </c>
      <c r="P3368" s="2"/>
      <c r="Q3368" s="2" t="str">
        <f t="shared" si="23"/>
        <v>Bill Title: Incent Util Convert Coal To Natural Gas - Bill Description: Incent Util Convert Coal To Natural Gas</v>
      </c>
    </row>
    <row r="3369" ht="15.75" customHeight="1">
      <c r="A3369" s="2" t="s">
        <v>9142</v>
      </c>
      <c r="B3369" s="2" t="s">
        <v>8906</v>
      </c>
      <c r="C3369" s="2" t="s">
        <v>8810</v>
      </c>
      <c r="D3369" s="2" t="s">
        <v>8761</v>
      </c>
      <c r="E3369" s="2" t="s">
        <v>8762</v>
      </c>
      <c r="F3369" s="2" t="s">
        <v>8772</v>
      </c>
      <c r="G3369" s="2" t="s">
        <v>19</v>
      </c>
      <c r="I3369" s="2">
        <v>56.0</v>
      </c>
      <c r="K3369" s="2" t="s">
        <v>9144</v>
      </c>
      <c r="L3369" s="2"/>
      <c r="M3369" s="2" t="s">
        <v>8773</v>
      </c>
      <c r="N3369" s="2" t="s">
        <v>8773</v>
      </c>
      <c r="O3369" s="2" t="s">
        <v>203</v>
      </c>
      <c r="P3369" s="2"/>
      <c r="Q3369" s="2" t="str">
        <f t="shared" si="23"/>
        <v>Bill Title: Reorganization Of Governor's Energy Office - Bill Description: Reorganization Of Governor's Energy Office</v>
      </c>
    </row>
    <row r="3370" ht="15.75" customHeight="1">
      <c r="A3370" s="2" t="s">
        <v>9142</v>
      </c>
      <c r="B3370" s="2" t="s">
        <v>8906</v>
      </c>
      <c r="C3370" s="2" t="s">
        <v>8810</v>
      </c>
      <c r="D3370" s="2" t="s">
        <v>8761</v>
      </c>
      <c r="E3370" s="2" t="s">
        <v>8762</v>
      </c>
      <c r="F3370" s="2" t="s">
        <v>9151</v>
      </c>
      <c r="G3370" s="2" t="s">
        <v>19</v>
      </c>
      <c r="I3370" s="2">
        <v>55.0</v>
      </c>
      <c r="K3370" s="2" t="s">
        <v>9144</v>
      </c>
      <c r="L3370" s="2"/>
      <c r="M3370" s="2" t="s">
        <v>9152</v>
      </c>
      <c r="N3370" s="2" t="s">
        <v>9153</v>
      </c>
      <c r="O3370" s="2" t="s">
        <v>9154</v>
      </c>
      <c r="P3370" s="2"/>
      <c r="Q3370" s="2" t="str">
        <f t="shared" si="23"/>
        <v>Bill Title: Colorado Energy Office - Bill Description: Concerning the Colorado energy office.</v>
      </c>
      <c r="S3370" s="2" t="s">
        <v>145</v>
      </c>
    </row>
    <row r="3371" ht="15.75" customHeight="1">
      <c r="A3371" s="2" t="s">
        <v>9142</v>
      </c>
      <c r="B3371" s="2" t="s">
        <v>8906</v>
      </c>
      <c r="C3371" s="2" t="s">
        <v>8810</v>
      </c>
      <c r="D3371" s="2" t="s">
        <v>8761</v>
      </c>
      <c r="E3371" s="2" t="s">
        <v>8762</v>
      </c>
      <c r="F3371" s="2" t="s">
        <v>9155</v>
      </c>
      <c r="G3371" s="2" t="s">
        <v>19</v>
      </c>
      <c r="I3371" s="2">
        <v>38.0</v>
      </c>
      <c r="K3371" s="2" t="s">
        <v>9144</v>
      </c>
      <c r="L3371" s="2"/>
      <c r="M3371" s="2" t="s">
        <v>9156</v>
      </c>
      <c r="N3371" s="2" t="s">
        <v>9156</v>
      </c>
      <c r="O3371" s="2" t="s">
        <v>89</v>
      </c>
      <c r="P3371" s="2"/>
      <c r="Q3371" s="2" t="str">
        <f t="shared" si="23"/>
        <v>Bill Title: Tax Incentives For Alternative Fuel Trucks - Bill Description: Tax Incentives For Alternative Fuel Trucks</v>
      </c>
      <c r="S3371" s="2" t="s">
        <v>145</v>
      </c>
    </row>
    <row r="3372" ht="15.75" customHeight="1">
      <c r="A3372" s="2" t="s">
        <v>9142</v>
      </c>
      <c r="B3372" s="2" t="s">
        <v>8906</v>
      </c>
      <c r="C3372" s="2" t="s">
        <v>8810</v>
      </c>
      <c r="D3372" s="2" t="s">
        <v>8761</v>
      </c>
      <c r="E3372" s="2" t="s">
        <v>8762</v>
      </c>
      <c r="F3372" s="2" t="s">
        <v>9157</v>
      </c>
      <c r="G3372" s="2" t="s">
        <v>19</v>
      </c>
      <c r="I3372" s="2">
        <v>38.0</v>
      </c>
      <c r="K3372" s="2" t="s">
        <v>9144</v>
      </c>
      <c r="L3372" s="2"/>
      <c r="M3372" s="2" t="s">
        <v>9158</v>
      </c>
      <c r="N3372" s="2" t="s">
        <v>9159</v>
      </c>
      <c r="O3372" s="2" t="s">
        <v>1773</v>
      </c>
      <c r="P3372" s="2"/>
      <c r="Q3372" s="2" t="str">
        <f t="shared" si="23"/>
        <v>Bill Title: Public Utilities Alternative Fuel Motor Vehicles - Bill Description: Concerning public utilities providing infrastructure to serve alternative fuel motor vehicles, and, in connection therewith, establishing a process at the Colorado public utilities commission whereby a public utility may undertake implementation of an alternative fuel motor vehicle infrastructure program within the area covered by the utility&amp;#039;s certificate of public convenience and necessity.</v>
      </c>
      <c r="S3372" s="2" t="s">
        <v>79</v>
      </c>
    </row>
    <row r="3373" ht="15.75" customHeight="1">
      <c r="A3373" s="2" t="s">
        <v>9142</v>
      </c>
      <c r="B3373" s="2" t="s">
        <v>8906</v>
      </c>
      <c r="C3373" s="2" t="s">
        <v>8810</v>
      </c>
      <c r="D3373" s="2" t="s">
        <v>8761</v>
      </c>
      <c r="E3373" s="2" t="s">
        <v>8762</v>
      </c>
      <c r="F3373" s="2" t="s">
        <v>9160</v>
      </c>
      <c r="G3373" s="2" t="s">
        <v>19</v>
      </c>
      <c r="I3373" s="2">
        <v>37.0</v>
      </c>
      <c r="K3373" s="2" t="s">
        <v>9144</v>
      </c>
      <c r="L3373" s="2"/>
      <c r="M3373" s="2" t="s">
        <v>9076</v>
      </c>
      <c r="N3373" s="2" t="s">
        <v>9161</v>
      </c>
      <c r="O3373" s="2" t="s">
        <v>9162</v>
      </c>
      <c r="P3373" s="2"/>
      <c r="Q3373" s="2" t="str">
        <f t="shared" si="23"/>
        <v>Bill Title: Promote Innovative And Clean Energy Technologies - Bill Description: Concerning measures to facilitate the use of innovative energy technologies by investor-owned public utilities, and, in connection therewith, authorizing the public utilities commission to review and approve investor-owned utilities&amp;#039; applications for low-emission dispatchable and innovative energy technologies based on meeting specified criteria.</v>
      </c>
      <c r="S3373" s="2" t="s">
        <v>31</v>
      </c>
    </row>
    <row r="3374" ht="15.75" customHeight="1">
      <c r="A3374" s="2" t="s">
        <v>9142</v>
      </c>
      <c r="B3374" s="2" t="s">
        <v>8906</v>
      </c>
      <c r="C3374" s="2" t="s">
        <v>8810</v>
      </c>
      <c r="D3374" s="2" t="s">
        <v>8761</v>
      </c>
      <c r="E3374" s="2" t="s">
        <v>8762</v>
      </c>
      <c r="F3374" s="2" t="s">
        <v>9163</v>
      </c>
      <c r="G3374" s="2" t="s">
        <v>19</v>
      </c>
      <c r="I3374" s="2">
        <v>29.0</v>
      </c>
      <c r="K3374" s="2" t="s">
        <v>9144</v>
      </c>
      <c r="L3374" s="2"/>
      <c r="M3374" s="2" t="s">
        <v>9164</v>
      </c>
      <c r="N3374" s="2" t="s">
        <v>9164</v>
      </c>
      <c r="O3374" s="2" t="s">
        <v>214</v>
      </c>
      <c r="P3374" s="2"/>
      <c r="Q3374" s="2" t="str">
        <f t="shared" si="23"/>
        <v>Bill Title: Energy Saving Mortgage Program - Bill Description: Energy Saving Mortgage Program</v>
      </c>
      <c r="S3374" s="2" t="s">
        <v>145</v>
      </c>
    </row>
    <row r="3375" ht="15.75" customHeight="1">
      <c r="A3375" s="2" t="s">
        <v>9142</v>
      </c>
      <c r="B3375" s="2" t="s">
        <v>8906</v>
      </c>
      <c r="C3375" s="2" t="s">
        <v>8810</v>
      </c>
      <c r="D3375" s="2" t="s">
        <v>8761</v>
      </c>
      <c r="E3375" s="2" t="s">
        <v>8762</v>
      </c>
      <c r="F3375" s="2" t="s">
        <v>9165</v>
      </c>
      <c r="G3375" s="2" t="s">
        <v>19</v>
      </c>
      <c r="I3375" s="2">
        <v>28.0</v>
      </c>
      <c r="K3375" s="2" t="s">
        <v>9144</v>
      </c>
      <c r="L3375" s="2"/>
      <c r="M3375" s="2" t="s">
        <v>9166</v>
      </c>
      <c r="N3375" s="2" t="s">
        <v>9166</v>
      </c>
      <c r="O3375" s="2" t="s">
        <v>5051</v>
      </c>
      <c r="P3375" s="2"/>
      <c r="Q3375" s="2" t="str">
        <f t="shared" si="23"/>
        <v>Bill Title: Kei Vehicle Roadway Registration For Use - Bill Description: Kei Vehicle Roadway Registration For Use</v>
      </c>
      <c r="S3375" s="2" t="s">
        <v>79</v>
      </c>
    </row>
    <row r="3376" ht="15.75" customHeight="1">
      <c r="A3376" s="2" t="s">
        <v>9142</v>
      </c>
      <c r="B3376" s="2" t="s">
        <v>8906</v>
      </c>
      <c r="C3376" s="2" t="s">
        <v>8810</v>
      </c>
      <c r="D3376" s="2" t="s">
        <v>8761</v>
      </c>
      <c r="E3376" s="2" t="s">
        <v>8762</v>
      </c>
      <c r="F3376" s="2" t="s">
        <v>8782</v>
      </c>
      <c r="G3376" s="2" t="s">
        <v>19</v>
      </c>
      <c r="I3376" s="2">
        <v>28.0</v>
      </c>
      <c r="K3376" s="2" t="s">
        <v>9144</v>
      </c>
      <c r="L3376" s="2"/>
      <c r="M3376" s="2" t="s">
        <v>8783</v>
      </c>
      <c r="N3376" s="2" t="s">
        <v>8783</v>
      </c>
      <c r="O3376" s="2" t="s">
        <v>527</v>
      </c>
      <c r="P3376" s="2"/>
      <c r="Q3376" s="2" t="str">
        <f t="shared" si="23"/>
        <v>Bill Title: Special Fuel Inspection &amp; Revenues - Bill Description: Special Fuel Inspection &amp; Revenues</v>
      </c>
    </row>
    <row r="3377" ht="15.75" customHeight="1">
      <c r="A3377" s="2" t="s">
        <v>9142</v>
      </c>
      <c r="B3377" s="2" t="s">
        <v>8906</v>
      </c>
      <c r="C3377" s="2" t="s">
        <v>8810</v>
      </c>
      <c r="D3377" s="2" t="s">
        <v>8761</v>
      </c>
      <c r="E3377" s="2" t="s">
        <v>8762</v>
      </c>
      <c r="F3377" s="2" t="s">
        <v>9167</v>
      </c>
      <c r="G3377" s="2" t="s">
        <v>19</v>
      </c>
      <c r="I3377" s="2">
        <v>24.0</v>
      </c>
      <c r="K3377" s="2" t="s">
        <v>9144</v>
      </c>
      <c r="L3377" s="2"/>
      <c r="M3377" s="2" t="s">
        <v>9168</v>
      </c>
      <c r="N3377" s="2" t="s">
        <v>9168</v>
      </c>
      <c r="O3377" s="2" t="s">
        <v>89</v>
      </c>
      <c r="P3377" s="2"/>
      <c r="Q3377" s="2" t="str">
        <f t="shared" si="23"/>
        <v>Bill Title: Alternative Fuel Motor Vehicle Income Tax Credits - Bill Description: Alternative Fuel Motor Vehicle Income Tax Credits</v>
      </c>
      <c r="S3377" s="2" t="s">
        <v>145</v>
      </c>
    </row>
    <row r="3378" ht="15.75" customHeight="1">
      <c r="A3378" s="2" t="s">
        <v>9142</v>
      </c>
      <c r="B3378" s="2" t="s">
        <v>8906</v>
      </c>
      <c r="C3378" s="2" t="s">
        <v>8810</v>
      </c>
      <c r="D3378" s="2" t="s">
        <v>8761</v>
      </c>
      <c r="E3378" s="2" t="s">
        <v>8762</v>
      </c>
      <c r="F3378" s="2" t="s">
        <v>9169</v>
      </c>
      <c r="G3378" s="2" t="s">
        <v>19</v>
      </c>
      <c r="I3378" s="2">
        <v>24.0</v>
      </c>
      <c r="K3378" s="2" t="s">
        <v>9144</v>
      </c>
      <c r="L3378" s="2"/>
      <c r="M3378" s="2" t="s">
        <v>9170</v>
      </c>
      <c r="N3378" s="2" t="s">
        <v>9170</v>
      </c>
      <c r="O3378" s="2" t="s">
        <v>89</v>
      </c>
      <c r="P3378" s="2"/>
      <c r="Q3378" s="2" t="str">
        <f t="shared" si="23"/>
        <v>Bill Title: Alt Fuel Vehicle Refueling Stations - Bill Description: Alt Fuel Vehicle Refueling Stations</v>
      </c>
    </row>
    <row r="3379" ht="15.75" customHeight="1">
      <c r="A3379" s="2" t="s">
        <v>9142</v>
      </c>
      <c r="B3379" s="2" t="s">
        <v>8906</v>
      </c>
      <c r="C3379" s="2" t="s">
        <v>8810</v>
      </c>
      <c r="D3379" s="2" t="s">
        <v>8761</v>
      </c>
      <c r="E3379" s="2" t="s">
        <v>8762</v>
      </c>
      <c r="F3379" s="2" t="s">
        <v>9171</v>
      </c>
      <c r="G3379" s="2" t="s">
        <v>19</v>
      </c>
      <c r="I3379" s="2">
        <v>23.0</v>
      </c>
      <c r="K3379" s="2" t="s">
        <v>9144</v>
      </c>
      <c r="L3379" s="2"/>
      <c r="M3379" s="2" t="s">
        <v>9172</v>
      </c>
      <c r="N3379" s="2" t="s">
        <v>9172</v>
      </c>
      <c r="O3379" s="2" t="s">
        <v>89</v>
      </c>
      <c r="P3379" s="2"/>
      <c r="Q3379" s="2" t="str">
        <f t="shared" si="23"/>
        <v>Bill Title: Alternative Fuel Vehicles &amp; High Occupancy Lanes - Bill Description: Alternative Fuel Vehicles &amp; High Occupancy Lanes</v>
      </c>
      <c r="S3379" s="2" t="s">
        <v>79</v>
      </c>
    </row>
    <row r="3380" ht="15.75" customHeight="1">
      <c r="A3380" s="2" t="s">
        <v>9142</v>
      </c>
      <c r="B3380" s="2" t="s">
        <v>8906</v>
      </c>
      <c r="C3380" s="2" t="s">
        <v>8810</v>
      </c>
      <c r="D3380" s="2" t="s">
        <v>8761</v>
      </c>
      <c r="E3380" s="2" t="s">
        <v>8762</v>
      </c>
      <c r="F3380" s="2" t="s">
        <v>9173</v>
      </c>
      <c r="G3380" s="2" t="s">
        <v>19</v>
      </c>
      <c r="I3380" s="2">
        <v>19.0</v>
      </c>
      <c r="K3380" s="2" t="s">
        <v>9144</v>
      </c>
      <c r="L3380" s="2"/>
      <c r="M3380" s="2" t="s">
        <v>9174</v>
      </c>
      <c r="N3380" s="2" t="s">
        <v>9174</v>
      </c>
      <c r="O3380" s="2" t="s">
        <v>92</v>
      </c>
      <c r="P3380" s="2"/>
      <c r="Q3380" s="2" t="str">
        <f t="shared" si="23"/>
        <v>Bill Title: E-15 Gasoline Income Tax Credit For Retail Dealers - Bill Description: E-15 Gasoline Income Tax Credit For Retail Dealers</v>
      </c>
      <c r="S3380" s="2" t="s">
        <v>145</v>
      </c>
    </row>
    <row r="3381" ht="15.75" customHeight="1">
      <c r="A3381" s="2" t="s">
        <v>9142</v>
      </c>
      <c r="B3381" s="2" t="s">
        <v>8906</v>
      </c>
      <c r="C3381" s="2" t="s">
        <v>8810</v>
      </c>
      <c r="D3381" s="2" t="s">
        <v>8761</v>
      </c>
      <c r="E3381" s="2" t="s">
        <v>8762</v>
      </c>
      <c r="F3381" s="2" t="s">
        <v>9175</v>
      </c>
      <c r="G3381" s="2" t="s">
        <v>19</v>
      </c>
      <c r="I3381" s="2">
        <v>18.0</v>
      </c>
      <c r="K3381" s="2" t="s">
        <v>9144</v>
      </c>
      <c r="L3381" s="2"/>
      <c r="M3381" s="2" t="s">
        <v>9176</v>
      </c>
      <c r="N3381" s="2" t="s">
        <v>9177</v>
      </c>
      <c r="O3381" s="2" t="s">
        <v>77</v>
      </c>
      <c r="P3381" s="2"/>
      <c r="Q3381" s="2" t="str">
        <f t="shared" si="23"/>
        <v>Bill Title: Gasoline And Special Fuel Tax Restructuring - Bill Description: Concerning the restructuring of the gasoline and special fuel tax.</v>
      </c>
      <c r="S3381" s="2" t="s">
        <v>79</v>
      </c>
    </row>
    <row r="3382" ht="15.75" customHeight="1">
      <c r="A3382" s="2" t="s">
        <v>9142</v>
      </c>
      <c r="B3382" s="2" t="s">
        <v>8906</v>
      </c>
      <c r="C3382" s="2" t="s">
        <v>8810</v>
      </c>
      <c r="D3382" s="2" t="s">
        <v>8761</v>
      </c>
      <c r="E3382" s="2" t="s">
        <v>8762</v>
      </c>
      <c r="F3382" s="2" t="s">
        <v>9178</v>
      </c>
      <c r="G3382" s="2" t="s">
        <v>19</v>
      </c>
      <c r="I3382" s="2">
        <v>15.0</v>
      </c>
      <c r="K3382" s="2" t="s">
        <v>9144</v>
      </c>
      <c r="L3382" s="2"/>
      <c r="M3382" s="2" t="s">
        <v>9179</v>
      </c>
      <c r="N3382" s="2" t="s">
        <v>9180</v>
      </c>
      <c r="O3382" s="2" t="s">
        <v>704</v>
      </c>
      <c r="P3382" s="2"/>
      <c r="Q3382" s="2" t="str">
        <f t="shared" si="23"/>
        <v>Bill Title: Modifications To Severance Tax - Bill Description: Concerning the state severance tax on oil and gas, and, in connection therewith, making an appropriation.</v>
      </c>
      <c r="S3382" s="2" t="s">
        <v>368</v>
      </c>
    </row>
    <row r="3383" ht="15.75" customHeight="1">
      <c r="A3383" s="2" t="s">
        <v>9142</v>
      </c>
      <c r="B3383" s="2" t="s">
        <v>8906</v>
      </c>
      <c r="C3383" s="2" t="s">
        <v>8810</v>
      </c>
      <c r="D3383" s="2" t="s">
        <v>8761</v>
      </c>
      <c r="E3383" s="2" t="s">
        <v>8762</v>
      </c>
      <c r="F3383" s="2" t="s">
        <v>9181</v>
      </c>
      <c r="G3383" s="2" t="s">
        <v>19</v>
      </c>
      <c r="I3383" s="2">
        <v>14.0</v>
      </c>
      <c r="K3383" s="2" t="s">
        <v>9144</v>
      </c>
      <c r="L3383" s="2"/>
      <c r="M3383" s="2" t="s">
        <v>9182</v>
      </c>
      <c r="N3383" s="2" t="s">
        <v>9182</v>
      </c>
      <c r="O3383" s="2" t="s">
        <v>92</v>
      </c>
      <c r="P3383" s="2"/>
      <c r="Q3383" s="2" t="str">
        <f t="shared" si="23"/>
        <v>Bill Title: Extend Credit For Alt Fuel Facilities - Bill Description: Extend Credit For Alt Fuel Facilities</v>
      </c>
    </row>
    <row r="3384" ht="15.75" customHeight="1">
      <c r="A3384" s="2" t="s">
        <v>9142</v>
      </c>
      <c r="B3384" s="2" t="s">
        <v>8906</v>
      </c>
      <c r="C3384" s="2" t="s">
        <v>8810</v>
      </c>
      <c r="D3384" s="2" t="s">
        <v>8761</v>
      </c>
      <c r="E3384" s="2" t="s">
        <v>8762</v>
      </c>
      <c r="F3384" s="2" t="s">
        <v>9183</v>
      </c>
      <c r="G3384" s="2" t="s">
        <v>19</v>
      </c>
      <c r="I3384" s="2">
        <v>13.0</v>
      </c>
      <c r="K3384" s="2" t="s">
        <v>9144</v>
      </c>
      <c r="L3384" s="2"/>
      <c r="M3384" s="2" t="s">
        <v>9184</v>
      </c>
      <c r="N3384" s="2" t="s">
        <v>9184</v>
      </c>
      <c r="O3384" s="2" t="s">
        <v>89</v>
      </c>
      <c r="P3384" s="2"/>
      <c r="Q3384" s="2" t="str">
        <f t="shared" si="23"/>
        <v>Bill Title: Retail Hydrogen Fuel Systems Regulation - Bill Description: Retail Hydrogen Fuel Systems Regulation</v>
      </c>
      <c r="S3384" s="2" t="s">
        <v>79</v>
      </c>
    </row>
    <row r="3385" ht="15.75" customHeight="1">
      <c r="A3385" s="2" t="s">
        <v>9142</v>
      </c>
      <c r="B3385" s="2" t="s">
        <v>8906</v>
      </c>
      <c r="C3385" s="2" t="s">
        <v>8810</v>
      </c>
      <c r="D3385" s="2" t="s">
        <v>8761</v>
      </c>
      <c r="E3385" s="2" t="s">
        <v>8762</v>
      </c>
      <c r="F3385" s="2" t="s">
        <v>9185</v>
      </c>
      <c r="G3385" s="2" t="s">
        <v>19</v>
      </c>
      <c r="I3385" s="2">
        <v>7.0</v>
      </c>
      <c r="K3385" s="2" t="s">
        <v>9144</v>
      </c>
      <c r="L3385" s="2"/>
      <c r="M3385" s="2" t="s">
        <v>9186</v>
      </c>
      <c r="N3385" s="2" t="s">
        <v>9186</v>
      </c>
      <c r="O3385" s="2" t="s">
        <v>35</v>
      </c>
      <c r="P3385" s="2"/>
      <c r="Q3385" s="2" t="str">
        <f t="shared" si="23"/>
        <v>Bill Title: Renew Energy Facility Prop Tax Valuation - Bill Description: Renew Energy Facility Prop Tax Valuation</v>
      </c>
    </row>
    <row r="3386" ht="15.75" customHeight="1">
      <c r="A3386" s="2" t="s">
        <v>9187</v>
      </c>
      <c r="B3386" s="2" t="s">
        <v>8965</v>
      </c>
      <c r="C3386" s="2" t="s">
        <v>8810</v>
      </c>
      <c r="D3386" s="2" t="s">
        <v>8761</v>
      </c>
      <c r="E3386" s="2" t="s">
        <v>8762</v>
      </c>
      <c r="F3386" s="2" t="s">
        <v>9188</v>
      </c>
      <c r="G3386" s="2" t="s">
        <v>19</v>
      </c>
      <c r="I3386" s="2">
        <v>129.0</v>
      </c>
      <c r="K3386" s="2" t="s">
        <v>9189</v>
      </c>
      <c r="L3386" s="2"/>
      <c r="M3386" s="2" t="s">
        <v>9190</v>
      </c>
      <c r="N3386" s="2" t="s">
        <v>9191</v>
      </c>
      <c r="O3386" s="2" t="s">
        <v>9192</v>
      </c>
      <c r="P3386" s="2"/>
      <c r="Q3386" s="2" t="str">
        <f t="shared" si="23"/>
        <v>Bill Title: Energy Performance For Buildings - Bill Description: Concerning measures to improve energy efficiency, and, in connection therewith, requiring owners of large buildings to collect and report on energy-use benchmarking data and comply with rules regarding performance standards related to energy and greenhouse gas emissions and modifying statutory requirements regarding energy performance contracts.</v>
      </c>
      <c r="S3386" s="2" t="s">
        <v>287</v>
      </c>
    </row>
    <row r="3387" ht="15.75" customHeight="1">
      <c r="A3387" s="2" t="s">
        <v>9187</v>
      </c>
      <c r="B3387" s="2" t="s">
        <v>8965</v>
      </c>
      <c r="C3387" s="2" t="s">
        <v>8810</v>
      </c>
      <c r="D3387" s="2" t="s">
        <v>8761</v>
      </c>
      <c r="E3387" s="2" t="s">
        <v>8762</v>
      </c>
      <c r="F3387" s="2" t="s">
        <v>9193</v>
      </c>
      <c r="G3387" s="2" t="s">
        <v>19</v>
      </c>
      <c r="I3387" s="2">
        <v>120.0</v>
      </c>
      <c r="K3387" s="2" t="s">
        <v>9189</v>
      </c>
      <c r="L3387" s="2"/>
      <c r="M3387" s="2" t="s">
        <v>9194</v>
      </c>
      <c r="N3387" s="2" t="s">
        <v>9195</v>
      </c>
      <c r="O3387" s="2" t="s">
        <v>9196</v>
      </c>
      <c r="P3387" s="2"/>
      <c r="Q3387" s="2" t="str">
        <f t="shared" si="23"/>
        <v>Bill Title: Building Greenhouse Gas Emissions - Bill Description: Concerning the reduction of building greenhouse gas emissions, and, in connection therewith, requiring the director of the Colorado energy office and the executive director of the department of local affairs to appoint an energy code board that develops two model codes, requiring local governments and certain state agencies to adopt and enforce codes that are consistent with the model codes developed by the energy code board, creating the building electrification for public buildings grant program, creating the high-efficiency electric heating and appliances grant program, and establishing the clean air building investments fund.</v>
      </c>
      <c r="S3387" s="2" t="s">
        <v>172</v>
      </c>
    </row>
    <row r="3388" ht="15.75" customHeight="1">
      <c r="A3388" s="2" t="s">
        <v>9187</v>
      </c>
      <c r="B3388" s="2" t="s">
        <v>8965</v>
      </c>
      <c r="C3388" s="2" t="s">
        <v>8810</v>
      </c>
      <c r="D3388" s="2" t="s">
        <v>8761</v>
      </c>
      <c r="E3388" s="2" t="s">
        <v>8762</v>
      </c>
      <c r="F3388" s="2" t="s">
        <v>9197</v>
      </c>
      <c r="G3388" s="2" t="s">
        <v>19</v>
      </c>
      <c r="I3388" s="2">
        <v>89.0</v>
      </c>
      <c r="K3388" s="2" t="s">
        <v>9189</v>
      </c>
      <c r="L3388" s="2"/>
      <c r="M3388" s="2" t="s">
        <v>9198</v>
      </c>
      <c r="N3388" s="2" t="s">
        <v>9199</v>
      </c>
      <c r="O3388" s="2" t="s">
        <v>877</v>
      </c>
      <c r="P3388" s="2"/>
      <c r="Q3388" s="2" t="str">
        <f t="shared" si="23"/>
        <v>Bill Title: Reduce Employee Single-occupancy Vehicle Trips - Bill Description: Concerning the creation of programs to reduce the number of single-occupancy vehicle commuter trips by improving access to alternative transportation options.</v>
      </c>
      <c r="S3388" s="2" t="s">
        <v>145</v>
      </c>
    </row>
    <row r="3389" ht="15.75" customHeight="1">
      <c r="A3389" s="2" t="s">
        <v>9187</v>
      </c>
      <c r="B3389" s="2" t="s">
        <v>8965</v>
      </c>
      <c r="C3389" s="2" t="s">
        <v>8810</v>
      </c>
      <c r="D3389" s="2" t="s">
        <v>8761</v>
      </c>
      <c r="E3389" s="2" t="s">
        <v>8762</v>
      </c>
      <c r="F3389" s="2" t="s">
        <v>9200</v>
      </c>
      <c r="G3389" s="2" t="s">
        <v>19</v>
      </c>
      <c r="I3389" s="2">
        <v>68.0</v>
      </c>
      <c r="K3389" s="2" t="s">
        <v>9189</v>
      </c>
      <c r="L3389" s="2"/>
      <c r="M3389" s="2" t="s">
        <v>9201</v>
      </c>
      <c r="N3389" s="2" t="s">
        <v>9202</v>
      </c>
      <c r="O3389" s="2" t="s">
        <v>1922</v>
      </c>
      <c r="P3389" s="2"/>
      <c r="Q3389" s="2" t="str">
        <f t="shared" si="23"/>
        <v>Bill Title: Resource Efficiency Buildings Electric Vehicles - Bill Description: Concerning resource efficiency related to constructing a building for occupancy.</v>
      </c>
      <c r="S3389" s="2" t="s">
        <v>79</v>
      </c>
    </row>
    <row r="3390" ht="15.75" customHeight="1">
      <c r="A3390" s="2" t="s">
        <v>9187</v>
      </c>
      <c r="B3390" s="2" t="s">
        <v>8965</v>
      </c>
      <c r="C3390" s="2" t="s">
        <v>8810</v>
      </c>
      <c r="D3390" s="2" t="s">
        <v>8761</v>
      </c>
      <c r="E3390" s="2" t="s">
        <v>8762</v>
      </c>
      <c r="F3390" s="2" t="s">
        <v>9203</v>
      </c>
      <c r="G3390" s="2" t="s">
        <v>19</v>
      </c>
      <c r="I3390" s="2">
        <v>61.0</v>
      </c>
      <c r="K3390" s="2" t="s">
        <v>9189</v>
      </c>
      <c r="L3390" s="2"/>
      <c r="M3390" s="2" t="s">
        <v>9204</v>
      </c>
      <c r="N3390" s="2" t="s">
        <v>9205</v>
      </c>
      <c r="O3390" s="2" t="s">
        <v>9206</v>
      </c>
      <c r="P3390" s="2"/>
      <c r="Q3390" s="2" t="str">
        <f t="shared" si="23"/>
        <v>Bill Title: Electric Utility Promote Beneficial Electrification - Bill Description: Concerning measures to encourage beneficial electrification, and, in connection therewith, directing the public utilities commission and Colorado utilities to promote compliance with current environmental and labor standards and making an appropriation.</v>
      </c>
      <c r="S3390" s="2" t="s">
        <v>65</v>
      </c>
    </row>
    <row r="3391" ht="15.75" customHeight="1">
      <c r="A3391" s="2" t="s">
        <v>9187</v>
      </c>
      <c r="B3391" s="2" t="s">
        <v>8965</v>
      </c>
      <c r="C3391" s="2" t="s">
        <v>8810</v>
      </c>
      <c r="D3391" s="2" t="s">
        <v>8761</v>
      </c>
      <c r="E3391" s="2" t="s">
        <v>8762</v>
      </c>
      <c r="F3391" s="2" t="s">
        <v>9207</v>
      </c>
      <c r="G3391" s="2" t="s">
        <v>19</v>
      </c>
      <c r="I3391" s="2">
        <v>59.0</v>
      </c>
      <c r="K3391" s="2" t="s">
        <v>9189</v>
      </c>
      <c r="L3391" s="2"/>
      <c r="M3391" s="2" t="s">
        <v>9208</v>
      </c>
      <c r="N3391" s="2" t="s">
        <v>9209</v>
      </c>
      <c r="O3391" s="2" t="s">
        <v>1882</v>
      </c>
      <c r="P3391" s="2"/>
      <c r="Q3391" s="2" t="str">
        <f t="shared" si="23"/>
        <v>Bill Title: Electrician Plumber Licensing Apprentice Ratio - Bill Description: Concerning state requirements applicable to certain licensed construction professionals, and, in connection therewith, requiring the state electrical board and the state plumbing board to direct enforcement of state licensing and supervisor-to-apprentice ratio requirements, specifying who is authorized to apply for electrical and plumbing permits, and making an appropriation.</v>
      </c>
    </row>
    <row r="3392" ht="15.75" customHeight="1">
      <c r="A3392" s="2" t="s">
        <v>9187</v>
      </c>
      <c r="B3392" s="2" t="s">
        <v>8965</v>
      </c>
      <c r="C3392" s="2" t="s">
        <v>8810</v>
      </c>
      <c r="D3392" s="2" t="s">
        <v>8761</v>
      </c>
      <c r="E3392" s="2" t="s">
        <v>8762</v>
      </c>
      <c r="F3392" s="2" t="s">
        <v>9210</v>
      </c>
      <c r="G3392" s="2" t="s">
        <v>19</v>
      </c>
      <c r="I3392" s="2">
        <v>49.0</v>
      </c>
      <c r="K3392" s="2" t="s">
        <v>9189</v>
      </c>
      <c r="L3392" s="2"/>
      <c r="M3392" s="2" t="s">
        <v>9211</v>
      </c>
      <c r="N3392" s="2" t="s">
        <v>9212</v>
      </c>
      <c r="O3392" s="2" t="s">
        <v>3575</v>
      </c>
      <c r="P3392" s="2"/>
      <c r="Q3392" s="2" t="str">
        <f t="shared" si="23"/>
        <v>Bill Title: Sustainable Severance &amp;amp; Property Tax Policies - Bill Description: Concerning tax policy that promotes environmental sustainability.</v>
      </c>
      <c r="S3392" s="2" t="s">
        <v>145</v>
      </c>
    </row>
    <row r="3393" ht="15.75" customHeight="1">
      <c r="A3393" s="2" t="s">
        <v>9187</v>
      </c>
      <c r="B3393" s="2" t="s">
        <v>8965</v>
      </c>
      <c r="C3393" s="2" t="s">
        <v>8810</v>
      </c>
      <c r="D3393" s="2" t="s">
        <v>8761</v>
      </c>
      <c r="E3393" s="2" t="s">
        <v>8762</v>
      </c>
      <c r="F3393" s="2" t="s">
        <v>9213</v>
      </c>
      <c r="G3393" s="2" t="s">
        <v>19</v>
      </c>
      <c r="I3393" s="2">
        <v>43.0</v>
      </c>
      <c r="K3393" s="2" t="s">
        <v>9189</v>
      </c>
      <c r="L3393" s="2"/>
      <c r="M3393" s="2" t="s">
        <v>9214</v>
      </c>
      <c r="N3393" s="2" t="s">
        <v>9215</v>
      </c>
      <c r="O3393" s="2" t="s">
        <v>5143</v>
      </c>
      <c r="P3393" s="2"/>
      <c r="Q3393" s="2" t="str">
        <f t="shared" si="23"/>
        <v>Bill Title: Colorado Clean Pass Act - Bill Description: Concerning the conditions under which operation of a plug-in electric motor vehicle on an express lane without regard to the number of persons in the vehicle and without payment of a toll or with payment of a reduced toll is allowed.</v>
      </c>
      <c r="S3393" s="2" t="s">
        <v>79</v>
      </c>
    </row>
    <row r="3394" ht="15.75" customHeight="1">
      <c r="A3394" s="2" t="s">
        <v>9187</v>
      </c>
      <c r="B3394" s="2" t="s">
        <v>8965</v>
      </c>
      <c r="C3394" s="2" t="s">
        <v>8810</v>
      </c>
      <c r="D3394" s="2" t="s">
        <v>8761</v>
      </c>
      <c r="E3394" s="2" t="s">
        <v>8762</v>
      </c>
      <c r="F3394" s="2" t="s">
        <v>9216</v>
      </c>
      <c r="G3394" s="2" t="s">
        <v>19</v>
      </c>
      <c r="I3394" s="2">
        <v>42.0</v>
      </c>
      <c r="K3394" s="2" t="s">
        <v>9189</v>
      </c>
      <c r="L3394" s="2"/>
      <c r="M3394" s="2" t="s">
        <v>9217</v>
      </c>
      <c r="N3394" s="2" t="s">
        <v>9218</v>
      </c>
      <c r="O3394" s="2" t="s">
        <v>4484</v>
      </c>
      <c r="P3394" s="2"/>
      <c r="Q3394" s="2" t="str">
        <f t="shared" si="23"/>
        <v>Bill Title: Public Utilities Commission Encourage Renewable Energy Generation - Bill Description: Concerning measures to increase the deployment of renewable energy generation facilities to meet Colorado&amp;#039;s energy needs, and, in connection therewith, raising the allowable capacity of customer-sited renewable energy generation facilities, giving customers additional options for increasing the scale and flexibility of new installations, and making an appropriation.</v>
      </c>
      <c r="S3394" s="2" t="s">
        <v>44</v>
      </c>
    </row>
    <row r="3395" ht="15.75" customHeight="1">
      <c r="A3395" s="2" t="s">
        <v>9187</v>
      </c>
      <c r="B3395" s="2" t="s">
        <v>8965</v>
      </c>
      <c r="C3395" s="2" t="s">
        <v>8810</v>
      </c>
      <c r="D3395" s="2" t="s">
        <v>8761</v>
      </c>
      <c r="E3395" s="2" t="s">
        <v>8762</v>
      </c>
      <c r="F3395" s="2" t="s">
        <v>9219</v>
      </c>
      <c r="G3395" s="2" t="s">
        <v>19</v>
      </c>
      <c r="I3395" s="2">
        <v>40.0</v>
      </c>
      <c r="K3395" s="2" t="s">
        <v>9189</v>
      </c>
      <c r="L3395" s="2"/>
      <c r="M3395" s="2" t="s">
        <v>9220</v>
      </c>
      <c r="N3395" s="2" t="s">
        <v>9221</v>
      </c>
      <c r="O3395" s="2" t="s">
        <v>9222</v>
      </c>
      <c r="P3395" s="2"/>
      <c r="Q3395" s="2" t="str">
        <f t="shared" si="23"/>
        <v>Bill Title: Global Warming Potential For Public Project Materials - Bill Description: Concerning measures to limit the global warming potential for certain materials used in public projects, and, in connection therewith, making an appropriation.</v>
      </c>
    </row>
    <row r="3396" ht="15.75" customHeight="1">
      <c r="A3396" s="2" t="s">
        <v>9187</v>
      </c>
      <c r="B3396" s="2" t="s">
        <v>8965</v>
      </c>
      <c r="C3396" s="2" t="s">
        <v>8810</v>
      </c>
      <c r="D3396" s="2" t="s">
        <v>8761</v>
      </c>
      <c r="E3396" s="2" t="s">
        <v>8762</v>
      </c>
      <c r="F3396" s="2" t="s">
        <v>9223</v>
      </c>
      <c r="G3396" s="2" t="s">
        <v>19</v>
      </c>
      <c r="I3396" s="2">
        <v>34.0</v>
      </c>
      <c r="K3396" s="2" t="s">
        <v>9189</v>
      </c>
      <c r="L3396" s="2"/>
      <c r="M3396" s="2" t="s">
        <v>9224</v>
      </c>
      <c r="N3396" s="2" t="s">
        <v>9225</v>
      </c>
      <c r="O3396" s="2" t="s">
        <v>35</v>
      </c>
      <c r="P3396" s="2"/>
      <c r="Q3396" s="2" t="str">
        <f t="shared" si="23"/>
        <v>Bill Title: Home Owners&amp;#039; Associations Governance Funding Record Keeping - Bill Description: Concerning increased protections for unit owners in the governance of unit owners&amp;#039; associations under the &amp;quot;Colorado Common Interest Ownership Act&amp;quot;.</v>
      </c>
    </row>
    <row r="3397" ht="15.75" customHeight="1">
      <c r="A3397" s="2" t="s">
        <v>9187</v>
      </c>
      <c r="B3397" s="2" t="s">
        <v>8965</v>
      </c>
      <c r="C3397" s="2" t="s">
        <v>8810</v>
      </c>
      <c r="D3397" s="2" t="s">
        <v>8761</v>
      </c>
      <c r="E3397" s="2" t="s">
        <v>8762</v>
      </c>
      <c r="F3397" s="2" t="s">
        <v>9226</v>
      </c>
      <c r="G3397" s="2" t="s">
        <v>19</v>
      </c>
      <c r="I3397" s="2">
        <v>32.0</v>
      </c>
      <c r="K3397" s="2" t="s">
        <v>9189</v>
      </c>
      <c r="L3397" s="2"/>
      <c r="M3397" s="2" t="s">
        <v>9227</v>
      </c>
      <c r="N3397" s="2" t="s">
        <v>9228</v>
      </c>
      <c r="O3397" s="2" t="s">
        <v>72</v>
      </c>
      <c r="P3397" s="2"/>
      <c r="Q3397" s="2" t="str">
        <f t="shared" si="23"/>
        <v>Bill Title: Greenhouse Gas Pollution Impact In Fiscal Notes - Bill Description: Concerning the inclusion of the net impact on greenhouse gas pollution in the fiscal notes prepared for legislative measures, and, in connection therewith, making an appropriation.</v>
      </c>
      <c r="S3397" s="2" t="s">
        <v>172</v>
      </c>
    </row>
    <row r="3398" ht="15.75" customHeight="1">
      <c r="A3398" s="2" t="s">
        <v>9187</v>
      </c>
      <c r="B3398" s="2" t="s">
        <v>8965</v>
      </c>
      <c r="C3398" s="2" t="s">
        <v>8810</v>
      </c>
      <c r="D3398" s="2" t="s">
        <v>8761</v>
      </c>
      <c r="E3398" s="2" t="s">
        <v>8762</v>
      </c>
      <c r="F3398" s="2" t="s">
        <v>9229</v>
      </c>
      <c r="G3398" s="2" t="s">
        <v>19</v>
      </c>
      <c r="I3398" s="2">
        <v>31.0</v>
      </c>
      <c r="K3398" s="2" t="s">
        <v>9189</v>
      </c>
      <c r="L3398" s="2"/>
      <c r="M3398" s="2" t="s">
        <v>9230</v>
      </c>
      <c r="N3398" s="2" t="s">
        <v>9231</v>
      </c>
      <c r="O3398" s="2" t="s">
        <v>800</v>
      </c>
      <c r="P3398" s="2"/>
      <c r="Q3398" s="2" t="str">
        <f t="shared" si="23"/>
        <v>Bill Title: Hazard Mitigation Grant Program - Bill Description: Concerning the creation of an enterprise that is exempt from the requirements of section 20 of article X of the state constitution to administer a fee-based hazard mitigation grant program.</v>
      </c>
    </row>
    <row r="3399" ht="15.75" customHeight="1">
      <c r="A3399" s="2" t="s">
        <v>9187</v>
      </c>
      <c r="B3399" s="2" t="s">
        <v>8965</v>
      </c>
      <c r="C3399" s="2" t="s">
        <v>8810</v>
      </c>
      <c r="D3399" s="2" t="s">
        <v>8761</v>
      </c>
      <c r="E3399" s="2" t="s">
        <v>8762</v>
      </c>
      <c r="F3399" s="2" t="s">
        <v>9232</v>
      </c>
      <c r="G3399" s="2" t="s">
        <v>19</v>
      </c>
      <c r="I3399" s="2">
        <v>29.0</v>
      </c>
      <c r="K3399" s="2" t="s">
        <v>9189</v>
      </c>
      <c r="L3399" s="2"/>
      <c r="M3399" s="2" t="s">
        <v>9233</v>
      </c>
      <c r="N3399" s="2" t="s">
        <v>9234</v>
      </c>
      <c r="O3399" s="2" t="s">
        <v>89</v>
      </c>
      <c r="P3399" s="2"/>
      <c r="Q3399" s="2" t="str">
        <f t="shared" si="23"/>
        <v>Bill Title: Electric Motor Vehicle Manufacturer And Dealer - Bill Description: Concerning increasing consumer access to electric motor vehicles by allowing manufacturers to sell their own electric motor vehicles directly to consumers.</v>
      </c>
      <c r="S3399" s="2" t="s">
        <v>79</v>
      </c>
    </row>
    <row r="3400" ht="15.75" customHeight="1">
      <c r="A3400" s="2" t="s">
        <v>9187</v>
      </c>
      <c r="B3400" s="2" t="s">
        <v>8965</v>
      </c>
      <c r="C3400" s="2" t="s">
        <v>8810</v>
      </c>
      <c r="D3400" s="2" t="s">
        <v>8761</v>
      </c>
      <c r="E3400" s="2" t="s">
        <v>8762</v>
      </c>
      <c r="F3400" s="2" t="s">
        <v>9235</v>
      </c>
      <c r="G3400" s="2" t="s">
        <v>19</v>
      </c>
      <c r="I3400" s="2">
        <v>22.0</v>
      </c>
      <c r="K3400" s="2" t="s">
        <v>9189</v>
      </c>
      <c r="L3400" s="2"/>
      <c r="M3400" s="2" t="s">
        <v>9236</v>
      </c>
      <c r="N3400" s="2" t="s">
        <v>9237</v>
      </c>
      <c r="O3400" s="2" t="s">
        <v>441</v>
      </c>
      <c r="P3400" s="2"/>
      <c r="Q3400" s="2" t="str">
        <f t="shared" si="23"/>
        <v>Bill Title: Low-emission Vehicle Managed Lane Access - Bill Description: Concerning a requirement that the executive director of the department of transportation adopt rules that allow preferential access to managed lanes for low-emission vehicles.</v>
      </c>
      <c r="S3400" s="2" t="s">
        <v>79</v>
      </c>
    </row>
    <row r="3401" ht="15.75" customHeight="1">
      <c r="A3401" s="2" t="s">
        <v>9238</v>
      </c>
      <c r="B3401" s="2" t="s">
        <v>8760</v>
      </c>
      <c r="C3401" s="2" t="s">
        <v>8810</v>
      </c>
      <c r="D3401" s="2" t="s">
        <v>8761</v>
      </c>
      <c r="E3401" s="2" t="s">
        <v>8762</v>
      </c>
      <c r="F3401" s="2" t="s">
        <v>9239</v>
      </c>
      <c r="G3401" s="2" t="s">
        <v>19</v>
      </c>
      <c r="I3401" s="2">
        <v>48.0</v>
      </c>
      <c r="K3401" s="2" t="s">
        <v>9240</v>
      </c>
      <c r="L3401" s="2"/>
      <c r="M3401" s="2" t="s">
        <v>9241</v>
      </c>
      <c r="N3401" s="2" t="s">
        <v>9242</v>
      </c>
      <c r="O3401" s="2" t="s">
        <v>366</v>
      </c>
      <c r="P3401" s="2"/>
      <c r="Q3401" s="2" t="str">
        <f t="shared" si="23"/>
        <v>Bill Title: Study Emerging Technologies For Water Management - Bill Description: Concerning a requirement that Colorado institutions of higher education study potential uses of emerging technologies to more effectively manage Colorado&amp;#039;s water supply, and, in connection therewith, making an appropriation, conditioned on the receipt of matching funds from gifts, grants, and donations.</v>
      </c>
    </row>
    <row r="3402" ht="15.75" customHeight="1">
      <c r="A3402" s="2" t="s">
        <v>9238</v>
      </c>
      <c r="B3402" s="2" t="s">
        <v>8760</v>
      </c>
      <c r="C3402" s="2" t="s">
        <v>8810</v>
      </c>
      <c r="D3402" s="2" t="s">
        <v>8761</v>
      </c>
      <c r="E3402" s="2" t="s">
        <v>8762</v>
      </c>
      <c r="F3402" s="2" t="s">
        <v>9243</v>
      </c>
      <c r="G3402" s="2" t="s">
        <v>19</v>
      </c>
      <c r="I3402" s="2">
        <v>37.0</v>
      </c>
      <c r="K3402" s="2" t="s">
        <v>9240</v>
      </c>
      <c r="L3402" s="2"/>
      <c r="M3402" s="2" t="s">
        <v>9244</v>
      </c>
      <c r="N3402" s="2" t="s">
        <v>9244</v>
      </c>
      <c r="O3402" s="2" t="s">
        <v>112</v>
      </c>
      <c r="P3402" s="2"/>
      <c r="Q3402" s="2" t="str">
        <f t="shared" si="23"/>
        <v>Bill Title: Pub Util Commn Elec Transmission Lines Certificate - Bill Description: Pub Util Commn Elec Transmission Lines Certificate</v>
      </c>
    </row>
    <row r="3403" ht="15.75" customHeight="1">
      <c r="A3403" s="2" t="s">
        <v>9238</v>
      </c>
      <c r="B3403" s="2" t="s">
        <v>8760</v>
      </c>
      <c r="C3403" s="2" t="s">
        <v>8810</v>
      </c>
      <c r="D3403" s="2" t="s">
        <v>8761</v>
      </c>
      <c r="E3403" s="2" t="s">
        <v>8762</v>
      </c>
      <c r="F3403" s="2" t="s">
        <v>9245</v>
      </c>
      <c r="G3403" s="2" t="s">
        <v>19</v>
      </c>
      <c r="I3403" s="2">
        <v>33.0</v>
      </c>
      <c r="K3403" s="2" t="s">
        <v>9240</v>
      </c>
      <c r="L3403" s="2"/>
      <c r="M3403" s="2" t="s">
        <v>9246</v>
      </c>
      <c r="N3403" s="2" t="s">
        <v>9247</v>
      </c>
      <c r="O3403" s="2" t="s">
        <v>800</v>
      </c>
      <c r="P3403" s="2"/>
      <c r="Q3403" s="2" t="str">
        <f t="shared" si="23"/>
        <v>Bill Title: Recreation Of The Colorado Water Institute - Bill Description: Concerning the recreation of the Colorado water institute.</v>
      </c>
    </row>
    <row r="3404" ht="15.75" customHeight="1">
      <c r="A3404" s="2" t="s">
        <v>9238</v>
      </c>
      <c r="B3404" s="2" t="s">
        <v>8760</v>
      </c>
      <c r="C3404" s="2" t="s">
        <v>8810</v>
      </c>
      <c r="D3404" s="2" t="s">
        <v>8761</v>
      </c>
      <c r="E3404" s="2" t="s">
        <v>8762</v>
      </c>
      <c r="F3404" s="2" t="s">
        <v>9248</v>
      </c>
      <c r="G3404" s="2" t="s">
        <v>19</v>
      </c>
      <c r="I3404" s="2">
        <v>33.0</v>
      </c>
      <c r="K3404" s="2" t="s">
        <v>9240</v>
      </c>
      <c r="L3404" s="2"/>
      <c r="M3404" s="2" t="s">
        <v>9249</v>
      </c>
      <c r="N3404" s="2" t="s">
        <v>9249</v>
      </c>
      <c r="O3404" s="2" t="s">
        <v>112</v>
      </c>
      <c r="P3404" s="2"/>
      <c r="Q3404" s="2" t="str">
        <f t="shared" si="23"/>
        <v>Bill Title: Nonresident Disaster Relief Worker Tax Exemption - Bill Description: Nonresident Disaster Relief Worker Tax Exemption</v>
      </c>
    </row>
    <row r="3405" ht="15.75" customHeight="1">
      <c r="A3405" s="2" t="s">
        <v>9238</v>
      </c>
      <c r="B3405" s="2" t="s">
        <v>8760</v>
      </c>
      <c r="C3405" s="2" t="s">
        <v>8810</v>
      </c>
      <c r="D3405" s="2" t="s">
        <v>8761</v>
      </c>
      <c r="E3405" s="2" t="s">
        <v>8762</v>
      </c>
      <c r="F3405" s="2" t="s">
        <v>9250</v>
      </c>
      <c r="G3405" s="2" t="s">
        <v>19</v>
      </c>
      <c r="I3405" s="2">
        <v>26.0</v>
      </c>
      <c r="K3405" s="2" t="s">
        <v>9240</v>
      </c>
      <c r="L3405" s="2"/>
      <c r="M3405" s="2" t="s">
        <v>9251</v>
      </c>
      <c r="N3405" s="2" t="s">
        <v>9251</v>
      </c>
      <c r="O3405" s="2" t="s">
        <v>496</v>
      </c>
      <c r="P3405" s="2"/>
      <c r="Q3405" s="2" t="str">
        <f t="shared" si="23"/>
        <v>Bill Title: State Provide Utilities Facility Info To Local Gov - Bill Description: State Provide Utilities Facility Info To Local Gov</v>
      </c>
      <c r="S3405" s="2" t="s">
        <v>31</v>
      </c>
    </row>
    <row r="3406" ht="15.75" customHeight="1">
      <c r="A3406" s="2" t="s">
        <v>9238</v>
      </c>
      <c r="B3406" s="2" t="s">
        <v>8760</v>
      </c>
      <c r="C3406" s="2" t="s">
        <v>8810</v>
      </c>
      <c r="D3406" s="2" t="s">
        <v>8761</v>
      </c>
      <c r="E3406" s="2" t="s">
        <v>8762</v>
      </c>
      <c r="F3406" s="2" t="s">
        <v>9252</v>
      </c>
      <c r="G3406" s="2" t="s">
        <v>19</v>
      </c>
      <c r="I3406" s="2">
        <v>21.0</v>
      </c>
      <c r="K3406" s="2" t="s">
        <v>9240</v>
      </c>
      <c r="L3406" s="2"/>
      <c r="M3406" s="2" t="s">
        <v>9253</v>
      </c>
      <c r="N3406" s="2" t="s">
        <v>9253</v>
      </c>
      <c r="O3406" s="2" t="s">
        <v>274</v>
      </c>
      <c r="P3406" s="2"/>
      <c r="Q3406" s="2" t="str">
        <f t="shared" si="23"/>
        <v>Bill Title: Renewable Energy Inv Tax Credit Carryover Years - Bill Description: Renewable Energy Inv Tax Credit Carryover Years</v>
      </c>
      <c r="S3406" s="2" t="s">
        <v>260</v>
      </c>
    </row>
    <row r="3407" ht="15.75" customHeight="1">
      <c r="A3407" s="2" t="s">
        <v>9238</v>
      </c>
      <c r="B3407" s="2" t="s">
        <v>8760</v>
      </c>
      <c r="C3407" s="2" t="s">
        <v>8810</v>
      </c>
      <c r="D3407" s="2" t="s">
        <v>8761</v>
      </c>
      <c r="E3407" s="2" t="s">
        <v>8762</v>
      </c>
      <c r="F3407" s="2" t="s">
        <v>9254</v>
      </c>
      <c r="G3407" s="2" t="s">
        <v>19</v>
      </c>
      <c r="I3407" s="2">
        <v>16.0</v>
      </c>
      <c r="K3407" s="2" t="s">
        <v>9240</v>
      </c>
      <c r="L3407" s="2"/>
      <c r="M3407" s="2" t="s">
        <v>9255</v>
      </c>
      <c r="N3407" s="2" t="s">
        <v>9255</v>
      </c>
      <c r="O3407" s="2" t="s">
        <v>63</v>
      </c>
      <c r="P3407" s="2"/>
      <c r="Q3407" s="2" t="str">
        <f t="shared" si="23"/>
        <v>Bill Title: Sales &amp; Use Tax Exemption Residential Energy - Bill Description: Sales &amp; Use Tax Exemption Residential Energy</v>
      </c>
      <c r="S3407" s="2" t="s">
        <v>25</v>
      </c>
    </row>
    <row r="3408" ht="15.75" customHeight="1">
      <c r="A3408" s="2" t="s">
        <v>9256</v>
      </c>
      <c r="B3408" s="2" t="s">
        <v>8760</v>
      </c>
      <c r="C3408" s="2" t="s">
        <v>8761</v>
      </c>
      <c r="E3408" s="2" t="s">
        <v>8762</v>
      </c>
      <c r="F3408" s="2" t="s">
        <v>8844</v>
      </c>
      <c r="G3408" s="2" t="s">
        <v>407</v>
      </c>
      <c r="I3408" s="2">
        <v>19.0</v>
      </c>
      <c r="M3408" s="2" t="s">
        <v>8846</v>
      </c>
      <c r="N3408" s="2" t="s">
        <v>8846</v>
      </c>
      <c r="O3408" s="2" t="s">
        <v>1229</v>
      </c>
      <c r="P3408" s="2" t="str">
        <f t="shared" ref="P3408:P3428" si="24">SUBSTITUTE(O3408, "ncsl_database__energy_legislation_tracking_database__ncsl_topic__", "")</f>
        <v>transportation; transportation_alt_fuel/hybrid; ncsl_database__ncsl_transportation_funding_finance_legis_database__ncsl_topic__alternative_fuels_and_electric_vehicles</v>
      </c>
      <c r="Q3408" s="2" t="str">
        <f t="shared" ref="Q3408:Q3428" si="25">CONCATENATE("Bill Title: ",M3408, ", Bill Description: ", N3408, ". ")</f>
        <v>Bill Title: Special Fuel Tax &amp; Electric Vehicle Fee, Bill Description: Special Fuel Tax &amp; Electric Vehicle Fee. </v>
      </c>
      <c r="S3408" s="2" t="s">
        <v>79</v>
      </c>
    </row>
    <row r="3409" ht="15.75" customHeight="1">
      <c r="A3409" s="2" t="s">
        <v>9256</v>
      </c>
      <c r="B3409" s="2" t="s">
        <v>8760</v>
      </c>
      <c r="C3409" s="2" t="s">
        <v>8761</v>
      </c>
      <c r="E3409" s="2" t="s">
        <v>8762</v>
      </c>
      <c r="F3409" s="2" t="s">
        <v>9257</v>
      </c>
      <c r="G3409" s="2" t="s">
        <v>407</v>
      </c>
      <c r="I3409" s="2">
        <v>17.0</v>
      </c>
      <c r="M3409" s="2" t="s">
        <v>9258</v>
      </c>
      <c r="N3409" s="2" t="s">
        <v>9258</v>
      </c>
      <c r="O3409" s="2" t="s">
        <v>100</v>
      </c>
      <c r="P3409" s="2" t="str">
        <f t="shared" si="24"/>
        <v>renewable_energy; renewable_energy_solar</v>
      </c>
      <c r="Q3409" s="2" t="str">
        <f t="shared" si="25"/>
        <v>Bill Title: Renewable Energy Stds Solar Certif, Bill Description: Renewable Energy Stds Solar Certif. </v>
      </c>
    </row>
    <row r="3410" ht="15.75" customHeight="1">
      <c r="A3410" s="2" t="s">
        <v>9256</v>
      </c>
      <c r="B3410" s="2" t="s">
        <v>8760</v>
      </c>
      <c r="C3410" s="2" t="s">
        <v>8761</v>
      </c>
      <c r="E3410" s="2" t="s">
        <v>8762</v>
      </c>
      <c r="F3410" s="2" t="s">
        <v>9259</v>
      </c>
      <c r="G3410" s="2" t="s">
        <v>407</v>
      </c>
      <c r="I3410" s="2">
        <v>16.0</v>
      </c>
      <c r="M3410" s="2" t="s">
        <v>9260</v>
      </c>
      <c r="N3410" s="2" t="s">
        <v>9260</v>
      </c>
      <c r="O3410" s="2" t="s">
        <v>89</v>
      </c>
      <c r="P3410" s="2" t="str">
        <f t="shared" si="24"/>
        <v>transportation; transportation_alt_fuel/hybrid</v>
      </c>
      <c r="Q3410" s="2" t="str">
        <f t="shared" si="25"/>
        <v>Bill Title: Alternative Fuel Vehicle Charging Facilities, Bill Description: Alternative Fuel Vehicle Charging Facilities. </v>
      </c>
    </row>
    <row r="3411" ht="15.75" customHeight="1">
      <c r="A3411" s="2" t="s">
        <v>9256</v>
      </c>
      <c r="B3411" s="2" t="s">
        <v>8760</v>
      </c>
      <c r="C3411" s="2" t="s">
        <v>8761</v>
      </c>
      <c r="E3411" s="2" t="s">
        <v>8762</v>
      </c>
      <c r="F3411" s="2" t="s">
        <v>8823</v>
      </c>
      <c r="G3411" s="2" t="s">
        <v>407</v>
      </c>
      <c r="I3411" s="2">
        <v>12.0</v>
      </c>
      <c r="M3411" s="2" t="s">
        <v>8824</v>
      </c>
      <c r="N3411" s="2" t="s">
        <v>8824</v>
      </c>
      <c r="O3411" s="2" t="s">
        <v>2960</v>
      </c>
      <c r="P3411" s="2" t="str">
        <f t="shared" si="24"/>
        <v>fossil_energy; fossil_energy_coal; fossil_energy_natural_gas; renewable_energy</v>
      </c>
      <c r="Q3411" s="2" t="str">
        <f t="shared" si="25"/>
        <v>Bill Title: Captured Methane From Coal Mines, Bill Description: Captured Methane From Coal Mines. </v>
      </c>
    </row>
    <row r="3412" ht="15.75" customHeight="1">
      <c r="A3412" s="2" t="s">
        <v>9256</v>
      </c>
      <c r="B3412" s="2" t="s">
        <v>8760</v>
      </c>
      <c r="C3412" s="2" t="s">
        <v>8761</v>
      </c>
      <c r="E3412" s="2" t="s">
        <v>8762</v>
      </c>
      <c r="F3412" s="2" t="s">
        <v>8825</v>
      </c>
      <c r="G3412" s="2" t="s">
        <v>407</v>
      </c>
      <c r="I3412" s="2">
        <v>11.0</v>
      </c>
      <c r="M3412" s="2" t="s">
        <v>8826</v>
      </c>
      <c r="N3412" s="2" t="s">
        <v>8826</v>
      </c>
      <c r="O3412" s="2" t="s">
        <v>35</v>
      </c>
      <c r="P3412" s="2" t="str">
        <f t="shared" si="24"/>
        <v>renewable_energy</v>
      </c>
      <c r="Q3412" s="2" t="str">
        <f t="shared" si="25"/>
        <v>Bill Title: Recycled Energy Includes Gas Derived From Waste, Bill Description: Recycled Energy Includes Gas Derived From Waste. </v>
      </c>
    </row>
    <row r="3413" ht="15.75" customHeight="1">
      <c r="A3413" s="2" t="s">
        <v>9256</v>
      </c>
      <c r="B3413" s="2" t="s">
        <v>8760</v>
      </c>
      <c r="C3413" s="2" t="s">
        <v>8761</v>
      </c>
      <c r="E3413" s="2" t="s">
        <v>8762</v>
      </c>
      <c r="F3413" s="2" t="s">
        <v>9261</v>
      </c>
      <c r="G3413" s="2" t="s">
        <v>407</v>
      </c>
      <c r="I3413" s="2">
        <v>10.0</v>
      </c>
      <c r="M3413" s="2" t="s">
        <v>9262</v>
      </c>
      <c r="N3413" s="2" t="s">
        <v>9262</v>
      </c>
      <c r="O3413" s="2" t="s">
        <v>35</v>
      </c>
      <c r="P3413" s="2" t="str">
        <f t="shared" si="24"/>
        <v>renewable_energy</v>
      </c>
      <c r="Q3413" s="2" t="str">
        <f t="shared" si="25"/>
        <v>Bill Title: Promote Geothermal Energy Development, Bill Description: Promote Geothermal Energy Development. </v>
      </c>
    </row>
    <row r="3414" ht="15.75" customHeight="1">
      <c r="A3414" s="2" t="s">
        <v>9256</v>
      </c>
      <c r="B3414" s="2" t="s">
        <v>8760</v>
      </c>
      <c r="C3414" s="2" t="s">
        <v>8761</v>
      </c>
      <c r="E3414" s="2" t="s">
        <v>8762</v>
      </c>
      <c r="F3414" s="2" t="s">
        <v>8847</v>
      </c>
      <c r="G3414" s="2" t="s">
        <v>407</v>
      </c>
      <c r="I3414" s="2">
        <v>10.0</v>
      </c>
      <c r="M3414" s="2" t="s">
        <v>8848</v>
      </c>
      <c r="N3414" s="2" t="s">
        <v>8848</v>
      </c>
      <c r="O3414" s="2" t="s">
        <v>704</v>
      </c>
      <c r="P3414" s="2" t="str">
        <f t="shared" si="24"/>
        <v>fossil_energy</v>
      </c>
      <c r="Q3414" s="2" t="str">
        <f t="shared" si="25"/>
        <v>Bill Title: Adjust Oil And Gas Well Regulation, Bill Description: Adjust Oil And Gas Well Regulation. </v>
      </c>
    </row>
    <row r="3415" ht="15.75" customHeight="1">
      <c r="A3415" s="2" t="s">
        <v>9256</v>
      </c>
      <c r="B3415" s="2" t="s">
        <v>8760</v>
      </c>
      <c r="C3415" s="2" t="s">
        <v>8761</v>
      </c>
      <c r="E3415" s="2" t="s">
        <v>8762</v>
      </c>
      <c r="F3415" s="2" t="s">
        <v>9263</v>
      </c>
      <c r="G3415" s="2" t="s">
        <v>407</v>
      </c>
      <c r="I3415" s="2">
        <v>9.0</v>
      </c>
      <c r="M3415" s="2" t="s">
        <v>9264</v>
      </c>
      <c r="N3415" s="2" t="s">
        <v>9264</v>
      </c>
      <c r="O3415" s="2" t="s">
        <v>35</v>
      </c>
      <c r="P3415" s="2" t="str">
        <f t="shared" si="24"/>
        <v>renewable_energy</v>
      </c>
      <c r="Q3415" s="2" t="str">
        <f t="shared" si="25"/>
        <v>Bill Title: Promote Biomass Energy Development, Bill Description: Promote Biomass Energy Development. </v>
      </c>
    </row>
    <row r="3416" ht="15.75" customHeight="1">
      <c r="A3416" s="2" t="s">
        <v>9256</v>
      </c>
      <c r="B3416" s="2" t="s">
        <v>8760</v>
      </c>
      <c r="C3416" s="2" t="s">
        <v>8761</v>
      </c>
      <c r="E3416" s="2" t="s">
        <v>8762</v>
      </c>
      <c r="F3416" s="2" t="s">
        <v>8811</v>
      </c>
      <c r="G3416" s="2" t="s">
        <v>407</v>
      </c>
      <c r="I3416" s="2">
        <v>9.0</v>
      </c>
      <c r="M3416" s="2" t="s">
        <v>8813</v>
      </c>
      <c r="N3416" s="2" t="s">
        <v>8813</v>
      </c>
      <c r="O3416" s="2" t="s">
        <v>35</v>
      </c>
      <c r="P3416" s="2" t="str">
        <f t="shared" si="24"/>
        <v>renewable_energy</v>
      </c>
      <c r="Q3416" s="2" t="str">
        <f t="shared" si="25"/>
        <v>Bill Title: Renewable Energy Std Adjust REAs Distributed Gen, Bill Description: Renewable Energy Std Adjust REAs Distributed Gen. </v>
      </c>
      <c r="S3416" s="2" t="s">
        <v>44</v>
      </c>
    </row>
    <row r="3417" ht="15.75" customHeight="1">
      <c r="A3417" s="2" t="s">
        <v>9256</v>
      </c>
      <c r="B3417" s="2" t="s">
        <v>8760</v>
      </c>
      <c r="C3417" s="2" t="s">
        <v>8761</v>
      </c>
      <c r="E3417" s="2" t="s">
        <v>8762</v>
      </c>
      <c r="F3417" s="2" t="s">
        <v>9265</v>
      </c>
      <c r="G3417" s="2" t="s">
        <v>407</v>
      </c>
      <c r="I3417" s="2">
        <v>9.0</v>
      </c>
      <c r="M3417" s="2" t="s">
        <v>9266</v>
      </c>
      <c r="N3417" s="2" t="s">
        <v>9266</v>
      </c>
      <c r="O3417" s="2" t="s">
        <v>23</v>
      </c>
      <c r="P3417" s="2" t="str">
        <f t="shared" si="24"/>
        <v>fossil_energy; fossil_energy_natural_gas</v>
      </c>
      <c r="Q3417" s="2" t="str">
        <f t="shared" si="25"/>
        <v>Bill Title: Oil Spills Gas Releases Reporting, Bill Description: Oil Spills Gas Releases Reporting. </v>
      </c>
      <c r="S3417" s="2" t="s">
        <v>368</v>
      </c>
    </row>
    <row r="3418" ht="15.75" customHeight="1">
      <c r="A3418" s="2" t="s">
        <v>9256</v>
      </c>
      <c r="B3418" s="2" t="s">
        <v>8760</v>
      </c>
      <c r="C3418" s="2" t="s">
        <v>8761</v>
      </c>
      <c r="E3418" s="2" t="s">
        <v>8762</v>
      </c>
      <c r="F3418" s="2" t="s">
        <v>9267</v>
      </c>
      <c r="G3418" s="2" t="s">
        <v>407</v>
      </c>
      <c r="I3418" s="2">
        <v>8.0</v>
      </c>
      <c r="M3418" s="2" t="s">
        <v>9268</v>
      </c>
      <c r="N3418" s="2" t="s">
        <v>9268</v>
      </c>
      <c r="O3418" s="2" t="s">
        <v>4307</v>
      </c>
      <c r="P3418" s="2" t="str">
        <f t="shared" si="24"/>
        <v>energy_efficiency; green_jobs; renewable_energy</v>
      </c>
      <c r="Q3418" s="2" t="str">
        <f t="shared" si="25"/>
        <v>Bill Title: Energy Efficiency and Renewable Energy Jobs Act, Bill Description: Energy Efficiency and Renewable Energy Jobs Act. </v>
      </c>
      <c r="S3418" s="2" t="s">
        <v>287</v>
      </c>
    </row>
    <row r="3419" ht="15.75" customHeight="1">
      <c r="A3419" s="2" t="s">
        <v>9256</v>
      </c>
      <c r="B3419" s="2" t="s">
        <v>8760</v>
      </c>
      <c r="C3419" s="2" t="s">
        <v>8761</v>
      </c>
      <c r="E3419" s="2" t="s">
        <v>8762</v>
      </c>
      <c r="F3419" s="2" t="s">
        <v>9243</v>
      </c>
      <c r="G3419" s="2" t="s">
        <v>407</v>
      </c>
      <c r="I3419" s="2">
        <v>7.0</v>
      </c>
      <c r="M3419" s="2" t="s">
        <v>9244</v>
      </c>
      <c r="N3419" s="2" t="s">
        <v>9244</v>
      </c>
      <c r="O3419" s="2" t="s">
        <v>112</v>
      </c>
      <c r="P3419" s="2" t="str">
        <f t="shared" si="24"/>
        <v>energy_security_and_critical_infrastructure</v>
      </c>
      <c r="Q3419" s="2" t="str">
        <f t="shared" si="25"/>
        <v>Bill Title: Pub Util Commn Elec Transmission Lines Certificate, Bill Description: Pub Util Commn Elec Transmission Lines Certificate. </v>
      </c>
    </row>
    <row r="3420" ht="15.75" customHeight="1">
      <c r="A3420" s="2" t="s">
        <v>9256</v>
      </c>
      <c r="B3420" s="2" t="s">
        <v>8760</v>
      </c>
      <c r="C3420" s="2" t="s">
        <v>8761</v>
      </c>
      <c r="E3420" s="2" t="s">
        <v>8762</v>
      </c>
      <c r="F3420" s="2" t="s">
        <v>9269</v>
      </c>
      <c r="G3420" s="2" t="s">
        <v>407</v>
      </c>
      <c r="I3420" s="2">
        <v>7.0</v>
      </c>
      <c r="M3420" s="2" t="s">
        <v>9270</v>
      </c>
      <c r="N3420" s="2" t="s">
        <v>9270</v>
      </c>
      <c r="O3420" s="2" t="s">
        <v>35</v>
      </c>
      <c r="P3420" s="2" t="str">
        <f t="shared" si="24"/>
        <v>renewable_energy</v>
      </c>
      <c r="Q3420" s="2" t="str">
        <f t="shared" si="25"/>
        <v>Bill Title: Community-based Renewable Energy Proj, Bill Description: Community-based Renewable Energy Proj. </v>
      </c>
    </row>
    <row r="3421" ht="15.75" customHeight="1">
      <c r="A3421" s="2" t="s">
        <v>9256</v>
      </c>
      <c r="B3421" s="2" t="s">
        <v>8760</v>
      </c>
      <c r="C3421" s="2" t="s">
        <v>8761</v>
      </c>
      <c r="E3421" s="2" t="s">
        <v>8762</v>
      </c>
      <c r="F3421" s="2" t="s">
        <v>9271</v>
      </c>
      <c r="G3421" s="2" t="s">
        <v>407</v>
      </c>
      <c r="I3421" s="2">
        <v>7.0</v>
      </c>
      <c r="M3421" s="2" t="s">
        <v>9272</v>
      </c>
      <c r="N3421" s="2" t="s">
        <v>9272</v>
      </c>
      <c r="O3421" s="2" t="s">
        <v>143</v>
      </c>
      <c r="P3421" s="2" t="str">
        <f t="shared" si="24"/>
        <v>energy_efficiency</v>
      </c>
      <c r="Q3421" s="2" t="str">
        <f t="shared" si="25"/>
        <v>Bill Title: Tax Credit For Improving Energy Efficiency, Bill Description: Tax Credit For Improving Energy Efficiency. </v>
      </c>
      <c r="S3421" s="2" t="s">
        <v>145</v>
      </c>
    </row>
    <row r="3422" ht="15.75" customHeight="1">
      <c r="A3422" s="2" t="s">
        <v>9256</v>
      </c>
      <c r="B3422" s="2" t="s">
        <v>8760</v>
      </c>
      <c r="C3422" s="2" t="s">
        <v>8761</v>
      </c>
      <c r="E3422" s="2" t="s">
        <v>8762</v>
      </c>
      <c r="F3422" s="2" t="s">
        <v>9273</v>
      </c>
      <c r="G3422" s="2" t="s">
        <v>407</v>
      </c>
      <c r="I3422" s="2">
        <v>7.0</v>
      </c>
      <c r="M3422" s="2" t="s">
        <v>9274</v>
      </c>
      <c r="N3422" s="2" t="s">
        <v>9274</v>
      </c>
      <c r="O3422" s="2" t="s">
        <v>143</v>
      </c>
      <c r="P3422" s="2" t="str">
        <f t="shared" si="24"/>
        <v>energy_efficiency</v>
      </c>
      <c r="Q3422" s="2" t="str">
        <f t="shared" si="25"/>
        <v>Bill Title: Colo Smart Grid Task Force, Bill Description: Colo Smart Grid Task Force. </v>
      </c>
    </row>
    <row r="3423" ht="15.75" customHeight="1">
      <c r="A3423" s="2" t="s">
        <v>9256</v>
      </c>
      <c r="B3423" s="2" t="s">
        <v>8760</v>
      </c>
      <c r="C3423" s="2" t="s">
        <v>8761</v>
      </c>
      <c r="E3423" s="2" t="s">
        <v>8762</v>
      </c>
      <c r="F3423" s="2" t="s">
        <v>9275</v>
      </c>
      <c r="G3423" s="2" t="s">
        <v>407</v>
      </c>
      <c r="I3423" s="2">
        <v>7.0</v>
      </c>
      <c r="M3423" s="2" t="s">
        <v>9276</v>
      </c>
      <c r="N3423" s="2" t="s">
        <v>9276</v>
      </c>
      <c r="O3423" s="2" t="s">
        <v>35</v>
      </c>
      <c r="P3423" s="2" t="str">
        <f t="shared" si="24"/>
        <v>renewable_energy</v>
      </c>
      <c r="Q3423" s="2" t="str">
        <f t="shared" si="25"/>
        <v>Bill Title: EZ Investment Tax Credit For Renewable Energy, Bill Description: EZ Investment Tax Credit For Renewable Energy. </v>
      </c>
      <c r="S3423" s="2" t="s">
        <v>260</v>
      </c>
    </row>
    <row r="3424" ht="15.75" customHeight="1">
      <c r="A3424" s="2" t="s">
        <v>9256</v>
      </c>
      <c r="B3424" s="2" t="s">
        <v>8760</v>
      </c>
      <c r="C3424" s="2" t="s">
        <v>8761</v>
      </c>
      <c r="E3424" s="2" t="s">
        <v>8762</v>
      </c>
      <c r="F3424" s="2" t="s">
        <v>9277</v>
      </c>
      <c r="G3424" s="2" t="s">
        <v>407</v>
      </c>
      <c r="I3424" s="2">
        <v>7.0</v>
      </c>
      <c r="M3424" s="2" t="s">
        <v>9278</v>
      </c>
      <c r="N3424" s="2" t="s">
        <v>9278</v>
      </c>
      <c r="O3424" s="2" t="s">
        <v>35</v>
      </c>
      <c r="P3424" s="2" t="str">
        <f t="shared" si="24"/>
        <v>renewable_energy</v>
      </c>
      <c r="Q3424" s="2" t="str">
        <f t="shared" si="25"/>
        <v>Bill Title: Clean Energy Dev Auth Financing Limits, Bill Description: Clean Energy Dev Auth Financing Limits. </v>
      </c>
    </row>
    <row r="3425" ht="15.75" customHeight="1">
      <c r="A3425" s="2" t="s">
        <v>9256</v>
      </c>
      <c r="B3425" s="2" t="s">
        <v>8760</v>
      </c>
      <c r="C3425" s="2" t="s">
        <v>8761</v>
      </c>
      <c r="E3425" s="2" t="s">
        <v>8762</v>
      </c>
      <c r="F3425" s="2" t="s">
        <v>9279</v>
      </c>
      <c r="G3425" s="2" t="s">
        <v>407</v>
      </c>
      <c r="I3425" s="2">
        <v>4.0</v>
      </c>
      <c r="M3425" s="2" t="s">
        <v>9280</v>
      </c>
      <c r="N3425" s="2" t="s">
        <v>9280</v>
      </c>
      <c r="O3425" s="2" t="s">
        <v>89</v>
      </c>
      <c r="P3425" s="2" t="str">
        <f t="shared" si="24"/>
        <v>transportation; transportation_alt_fuel/hybrid</v>
      </c>
      <c r="Q3425" s="2" t="str">
        <f t="shared" si="25"/>
        <v>Bill Title: Fleet Vehicle Energy Cost-savings Contracts, Bill Description: Fleet Vehicle Energy Cost-savings Contracts. </v>
      </c>
      <c r="S3425" s="2" t="s">
        <v>79</v>
      </c>
    </row>
    <row r="3426" ht="15.75" customHeight="1">
      <c r="A3426" s="2" t="s">
        <v>9256</v>
      </c>
      <c r="B3426" s="2" t="s">
        <v>8760</v>
      </c>
      <c r="C3426" s="2" t="s">
        <v>8761</v>
      </c>
      <c r="E3426" s="2" t="s">
        <v>8762</v>
      </c>
      <c r="F3426" s="2" t="s">
        <v>9281</v>
      </c>
      <c r="G3426" s="2" t="s">
        <v>407</v>
      </c>
      <c r="I3426" s="2">
        <v>4.0</v>
      </c>
      <c r="M3426" s="2" t="s">
        <v>9282</v>
      </c>
      <c r="N3426" s="2" t="s">
        <v>9282</v>
      </c>
      <c r="O3426" s="2" t="s">
        <v>128</v>
      </c>
      <c r="P3426" s="2" t="str">
        <f t="shared" si="24"/>
        <v>renewable_energy; renewable_energy_wind</v>
      </c>
      <c r="Q3426" s="2" t="str">
        <f t="shared" si="25"/>
        <v>Bill Title: Wind Energy Property Rights, Bill Description: Wind Energy Property Rights. </v>
      </c>
    </row>
    <row r="3427" ht="15.75" customHeight="1">
      <c r="A3427" s="2" t="s">
        <v>9256</v>
      </c>
      <c r="B3427" s="2" t="s">
        <v>8760</v>
      </c>
      <c r="C3427" s="2" t="s">
        <v>8761</v>
      </c>
      <c r="E3427" s="2" t="s">
        <v>8762</v>
      </c>
      <c r="F3427" s="2" t="s">
        <v>9163</v>
      </c>
      <c r="G3427" s="2" t="s">
        <v>407</v>
      </c>
      <c r="I3427" s="2">
        <v>3.0</v>
      </c>
      <c r="M3427" s="2" t="s">
        <v>9164</v>
      </c>
      <c r="N3427" s="2" t="s">
        <v>9164</v>
      </c>
      <c r="O3427" s="2" t="s">
        <v>214</v>
      </c>
      <c r="P3427" s="2" t="str">
        <f t="shared" si="24"/>
        <v>energy_efficiency; financing_energy_efficiency_and_renewable_energy</v>
      </c>
      <c r="Q3427" s="2" t="str">
        <f t="shared" si="25"/>
        <v>Bill Title: Energy Saving Mortgage Program, Bill Description: Energy Saving Mortgage Program. </v>
      </c>
      <c r="S3427" s="2" t="s">
        <v>145</v>
      </c>
    </row>
    <row r="3428" ht="15.75" customHeight="1">
      <c r="A3428" s="2" t="s">
        <v>9256</v>
      </c>
      <c r="B3428" s="2" t="s">
        <v>8760</v>
      </c>
      <c r="C3428" s="2" t="s">
        <v>8761</v>
      </c>
      <c r="E3428" s="2" t="s">
        <v>8762</v>
      </c>
      <c r="F3428" s="2" t="s">
        <v>9283</v>
      </c>
      <c r="G3428" s="2" t="s">
        <v>407</v>
      </c>
      <c r="I3428" s="2">
        <v>3.0</v>
      </c>
      <c r="M3428" s="2" t="s">
        <v>9284</v>
      </c>
      <c r="N3428" s="2" t="s">
        <v>9284</v>
      </c>
      <c r="O3428" s="2" t="s">
        <v>72</v>
      </c>
      <c r="P3428" s="2" t="str">
        <f t="shared" si="24"/>
        <v>climate_change; climate_change_emissions_reduction</v>
      </c>
      <c r="Q3428" s="2" t="str">
        <f t="shared" si="25"/>
        <v>Bill Title: Social Cost Of Carbon In Certain Fiscal Notes, Bill Description: Social Cost Of Carbon In Certain Fiscal Notes. </v>
      </c>
      <c r="S3428" s="2" t="s">
        <v>172</v>
      </c>
    </row>
    <row r="3429" ht="15.75" customHeight="1">
      <c r="A3429" s="2" t="s">
        <v>9285</v>
      </c>
      <c r="B3429" s="2" t="s">
        <v>8760</v>
      </c>
      <c r="C3429" s="2" t="s">
        <v>8810</v>
      </c>
      <c r="D3429" s="2" t="s">
        <v>8761</v>
      </c>
      <c r="E3429" s="2" t="s">
        <v>8762</v>
      </c>
      <c r="F3429" s="2" t="s">
        <v>9286</v>
      </c>
      <c r="G3429" s="2" t="s">
        <v>19</v>
      </c>
      <c r="I3429" s="2">
        <v>51.0</v>
      </c>
      <c r="K3429" s="2" t="s">
        <v>9287</v>
      </c>
      <c r="L3429" s="2"/>
      <c r="M3429" s="2" t="s">
        <v>9288</v>
      </c>
      <c r="N3429" s="2" t="s">
        <v>9288</v>
      </c>
      <c r="O3429" s="2" t="s">
        <v>366</v>
      </c>
      <c r="P3429" s="2"/>
      <c r="Q3429" s="2" t="str">
        <f t="shared" ref="Q3429:Q3588" si="26">CONCATENATE("Bill Title: ", M3429, " - Bill Description: ", N3429)</f>
        <v>Bill Title: Local Government Fracking Ban Liable Royalties - Bill Description: Local Government Fracking Ban Liable Royalties</v>
      </c>
      <c r="S3429" s="2" t="s">
        <v>368</v>
      </c>
    </row>
    <row r="3430" ht="15.75" customHeight="1">
      <c r="A3430" s="2" t="s">
        <v>9285</v>
      </c>
      <c r="B3430" s="2" t="s">
        <v>8760</v>
      </c>
      <c r="C3430" s="2" t="s">
        <v>8810</v>
      </c>
      <c r="D3430" s="2" t="s">
        <v>8761</v>
      </c>
      <c r="E3430" s="2" t="s">
        <v>8762</v>
      </c>
      <c r="F3430" s="2" t="s">
        <v>9289</v>
      </c>
      <c r="G3430" s="2" t="s">
        <v>19</v>
      </c>
      <c r="I3430" s="2">
        <v>42.0</v>
      </c>
      <c r="K3430" s="2" t="s">
        <v>9287</v>
      </c>
      <c r="L3430" s="2"/>
      <c r="M3430" s="2" t="s">
        <v>9290</v>
      </c>
      <c r="N3430" s="2" t="s">
        <v>9291</v>
      </c>
      <c r="O3430" s="2" t="s">
        <v>366</v>
      </c>
      <c r="P3430" s="2"/>
      <c r="Q3430" s="2" t="str">
        <f t="shared" si="26"/>
        <v>Bill Title: Local Government Liable Fracking Ban Oil And Gas Moratorium - Bill Description: Concerning a requirement that a local government that interferes with oil and gas operations compensate persons damaged by the interference.</v>
      </c>
      <c r="S3430" s="2" t="s">
        <v>368</v>
      </c>
    </row>
    <row r="3431" ht="15.75" customHeight="1">
      <c r="A3431" s="2" t="s">
        <v>9285</v>
      </c>
      <c r="B3431" s="2" t="s">
        <v>8760</v>
      </c>
      <c r="C3431" s="2" t="s">
        <v>8810</v>
      </c>
      <c r="D3431" s="2" t="s">
        <v>8761</v>
      </c>
      <c r="E3431" s="2" t="s">
        <v>8762</v>
      </c>
      <c r="F3431" s="2" t="s">
        <v>9292</v>
      </c>
      <c r="G3431" s="2" t="s">
        <v>19</v>
      </c>
      <c r="I3431" s="2">
        <v>35.0</v>
      </c>
      <c r="K3431" s="2" t="s">
        <v>9287</v>
      </c>
      <c r="L3431" s="2"/>
      <c r="M3431" s="2" t="s">
        <v>9290</v>
      </c>
      <c r="N3431" s="2" t="s">
        <v>9291</v>
      </c>
      <c r="O3431" s="2" t="s">
        <v>366</v>
      </c>
      <c r="P3431" s="2"/>
      <c r="Q3431" s="2" t="str">
        <f t="shared" si="26"/>
        <v>Bill Title: Local Government Liable Fracking Ban Oil And Gas Moratorium - Bill Description: Concerning a requirement that a local government that interferes with oil and gas operations compensate persons damaged by the interference.</v>
      </c>
      <c r="S3431" s="2" t="s">
        <v>368</v>
      </c>
    </row>
    <row r="3432" ht="15.75" customHeight="1">
      <c r="A3432" s="2" t="s">
        <v>9285</v>
      </c>
      <c r="B3432" s="2" t="s">
        <v>8760</v>
      </c>
      <c r="C3432" s="2" t="s">
        <v>8810</v>
      </c>
      <c r="D3432" s="2" t="s">
        <v>8761</v>
      </c>
      <c r="E3432" s="2" t="s">
        <v>8762</v>
      </c>
      <c r="F3432" s="2" t="s">
        <v>9293</v>
      </c>
      <c r="G3432" s="2" t="s">
        <v>19</v>
      </c>
      <c r="I3432" s="2">
        <v>35.0</v>
      </c>
      <c r="K3432" s="2" t="s">
        <v>9287</v>
      </c>
      <c r="L3432" s="2"/>
      <c r="M3432" s="2" t="s">
        <v>9294</v>
      </c>
      <c r="N3432" s="2" t="s">
        <v>9295</v>
      </c>
      <c r="O3432" s="2" t="s">
        <v>366</v>
      </c>
      <c r="P3432" s="2"/>
      <c r="Q3432" s="2" t="str">
        <f t="shared" si="26"/>
        <v>Bill Title: Local Control Approvals Oil And Gas Applications - Bill Description: Concerning a requirement that the state approve an oil and gas permit to drill that has been approved by a local government.</v>
      </c>
      <c r="S3432" s="2" t="s">
        <v>368</v>
      </c>
    </row>
    <row r="3433" ht="15.75" customHeight="1">
      <c r="A3433" s="2" t="s">
        <v>9285</v>
      </c>
      <c r="B3433" s="2" t="s">
        <v>8760</v>
      </c>
      <c r="C3433" s="2" t="s">
        <v>8810</v>
      </c>
      <c r="D3433" s="2" t="s">
        <v>8761</v>
      </c>
      <c r="E3433" s="2" t="s">
        <v>8762</v>
      </c>
      <c r="F3433" s="2" t="s">
        <v>9296</v>
      </c>
      <c r="G3433" s="2" t="s">
        <v>19</v>
      </c>
      <c r="I3433" s="2">
        <v>33.0</v>
      </c>
      <c r="K3433" s="2" t="s">
        <v>9287</v>
      </c>
      <c r="L3433" s="2"/>
      <c r="M3433" s="2" t="s">
        <v>9290</v>
      </c>
      <c r="N3433" s="2" t="s">
        <v>9291</v>
      </c>
      <c r="O3433" s="2" t="s">
        <v>366</v>
      </c>
      <c r="P3433" s="2"/>
      <c r="Q3433" s="2" t="str">
        <f t="shared" si="26"/>
        <v>Bill Title: Local Government Liable Fracking Ban Oil And Gas Moratorium - Bill Description: Concerning a requirement that a local government that interferes with oil and gas operations compensate persons damaged by the interference.</v>
      </c>
      <c r="S3433" s="2" t="s">
        <v>368</v>
      </c>
    </row>
    <row r="3434" ht="15.75" customHeight="1">
      <c r="A3434" s="2" t="s">
        <v>9285</v>
      </c>
      <c r="B3434" s="2" t="s">
        <v>8760</v>
      </c>
      <c r="C3434" s="2" t="s">
        <v>8810</v>
      </c>
      <c r="D3434" s="2" t="s">
        <v>8761</v>
      </c>
      <c r="E3434" s="2" t="s">
        <v>8762</v>
      </c>
      <c r="F3434" s="2" t="s">
        <v>9297</v>
      </c>
      <c r="G3434" s="2" t="s">
        <v>19</v>
      </c>
      <c r="I3434" s="2">
        <v>28.0</v>
      </c>
      <c r="K3434" s="2" t="s">
        <v>9287</v>
      </c>
      <c r="L3434" s="2"/>
      <c r="M3434" s="2" t="s">
        <v>9290</v>
      </c>
      <c r="N3434" s="2" t="s">
        <v>9291</v>
      </c>
      <c r="O3434" s="2" t="s">
        <v>366</v>
      </c>
      <c r="P3434" s="2"/>
      <c r="Q3434" s="2" t="str">
        <f t="shared" si="26"/>
        <v>Bill Title: Local Government Liable Fracking Ban Oil And Gas Moratorium - Bill Description: Concerning a requirement that a local government that interferes with oil and gas operations compensate persons damaged by the interference.</v>
      </c>
      <c r="S3434" s="2" t="s">
        <v>368</v>
      </c>
    </row>
    <row r="3435" ht="15.75" customHeight="1">
      <c r="A3435" s="2" t="s">
        <v>9285</v>
      </c>
      <c r="B3435" s="2" t="s">
        <v>8760</v>
      </c>
      <c r="C3435" s="2" t="s">
        <v>8810</v>
      </c>
      <c r="D3435" s="2" t="s">
        <v>8761</v>
      </c>
      <c r="E3435" s="2" t="s">
        <v>8762</v>
      </c>
      <c r="F3435" s="2" t="s">
        <v>9298</v>
      </c>
      <c r="G3435" s="2" t="s">
        <v>19</v>
      </c>
      <c r="I3435" s="2">
        <v>28.0</v>
      </c>
      <c r="K3435" s="2" t="s">
        <v>9287</v>
      </c>
      <c r="L3435" s="2"/>
      <c r="M3435" s="2" t="s">
        <v>9299</v>
      </c>
      <c r="N3435" s="2" t="s">
        <v>9299</v>
      </c>
      <c r="O3435" s="2" t="s">
        <v>427</v>
      </c>
      <c r="P3435" s="2"/>
      <c r="Q3435" s="2" t="str">
        <f t="shared" si="26"/>
        <v>Bill Title: Sev Tax Distribution To Local Gov Limits Oil &amp; Gas - Bill Description: Sev Tax Distribution To Local Gov Limits Oil &amp; Gas</v>
      </c>
      <c r="S3435" s="2" t="s">
        <v>368</v>
      </c>
    </row>
    <row r="3436" ht="15.75" customHeight="1">
      <c r="A3436" s="2" t="s">
        <v>9285</v>
      </c>
      <c r="B3436" s="2" t="s">
        <v>8760</v>
      </c>
      <c r="C3436" s="2" t="s">
        <v>8810</v>
      </c>
      <c r="D3436" s="2" t="s">
        <v>8761</v>
      </c>
      <c r="E3436" s="2" t="s">
        <v>8762</v>
      </c>
      <c r="F3436" s="2" t="s">
        <v>9300</v>
      </c>
      <c r="G3436" s="2" t="s">
        <v>19</v>
      </c>
      <c r="I3436" s="2">
        <v>28.0</v>
      </c>
      <c r="K3436" s="2" t="s">
        <v>9287</v>
      </c>
      <c r="L3436" s="2"/>
      <c r="M3436" s="2" t="s">
        <v>9301</v>
      </c>
      <c r="N3436" s="2" t="s">
        <v>9302</v>
      </c>
      <c r="O3436" s="2" t="s">
        <v>23</v>
      </c>
      <c r="P3436" s="2"/>
      <c r="Q3436" s="2" t="str">
        <f t="shared" si="26"/>
        <v>Bill Title: Modify Laws Drilling Units Pooling Orders - Bill Description: Concerning modification of the laws governing the establishment of drilling units for oil and gas wells, and, in connection therewith, clarifying that a drilling unit may include more than one well, providing limited immunity to nonconsenting owners subject to pooling orders, adjusting cost recovery from nonconsenting owners, and modifying the conditions upon which a pooling order may be entered.</v>
      </c>
      <c r="S3436" s="2" t="s">
        <v>368</v>
      </c>
    </row>
    <row r="3437" ht="15.75" customHeight="1">
      <c r="A3437" s="2" t="s">
        <v>9285</v>
      </c>
      <c r="B3437" s="2" t="s">
        <v>8760</v>
      </c>
      <c r="C3437" s="2" t="s">
        <v>8810</v>
      </c>
      <c r="D3437" s="2" t="s">
        <v>8761</v>
      </c>
      <c r="E3437" s="2" t="s">
        <v>8762</v>
      </c>
      <c r="F3437" s="2" t="s">
        <v>9303</v>
      </c>
      <c r="G3437" s="2" t="s">
        <v>19</v>
      </c>
      <c r="I3437" s="2">
        <v>25.0</v>
      </c>
      <c r="K3437" s="2" t="s">
        <v>9287</v>
      </c>
      <c r="L3437" s="2"/>
      <c r="M3437" s="2" t="s">
        <v>9288</v>
      </c>
      <c r="N3437" s="2" t="s">
        <v>9288</v>
      </c>
      <c r="O3437" s="2" t="s">
        <v>366</v>
      </c>
      <c r="P3437" s="2"/>
      <c r="Q3437" s="2" t="str">
        <f t="shared" si="26"/>
        <v>Bill Title: Local Government Fracking Ban Liable Royalties - Bill Description: Local Government Fracking Ban Liable Royalties</v>
      </c>
      <c r="S3437" s="2" t="s">
        <v>368</v>
      </c>
    </row>
    <row r="3438" ht="15.75" customHeight="1">
      <c r="A3438" s="2" t="s">
        <v>9285</v>
      </c>
      <c r="B3438" s="2" t="s">
        <v>8760</v>
      </c>
      <c r="C3438" s="2" t="s">
        <v>8810</v>
      </c>
      <c r="D3438" s="2" t="s">
        <v>8761</v>
      </c>
      <c r="E3438" s="2" t="s">
        <v>8762</v>
      </c>
      <c r="F3438" s="2" t="s">
        <v>9304</v>
      </c>
      <c r="G3438" s="2" t="s">
        <v>19</v>
      </c>
      <c r="I3438" s="2">
        <v>10.0</v>
      </c>
      <c r="K3438" s="2" t="s">
        <v>9287</v>
      </c>
      <c r="L3438" s="2"/>
      <c r="M3438" s="2" t="s">
        <v>9305</v>
      </c>
      <c r="N3438" s="2" t="s">
        <v>9305</v>
      </c>
      <c r="O3438" s="2" t="s">
        <v>9306</v>
      </c>
      <c r="P3438" s="2"/>
      <c r="Q3438" s="2" t="str">
        <f t="shared" si="26"/>
        <v>Bill Title: Colorado Coal - Bill Description: Colorado Coal</v>
      </c>
    </row>
    <row r="3439" ht="15.75" customHeight="1">
      <c r="A3439" s="2" t="s">
        <v>9285</v>
      </c>
      <c r="B3439" s="2" t="s">
        <v>8760</v>
      </c>
      <c r="C3439" s="2" t="s">
        <v>8810</v>
      </c>
      <c r="D3439" s="2" t="s">
        <v>8761</v>
      </c>
      <c r="E3439" s="2" t="s">
        <v>8762</v>
      </c>
      <c r="F3439" s="2" t="s">
        <v>9307</v>
      </c>
      <c r="G3439" s="2" t="s">
        <v>19</v>
      </c>
      <c r="I3439" s="2">
        <v>5.0</v>
      </c>
      <c r="K3439" s="2" t="s">
        <v>9287</v>
      </c>
      <c r="L3439" s="2"/>
      <c r="M3439" s="2" t="s">
        <v>9308</v>
      </c>
      <c r="N3439" s="2" t="s">
        <v>9309</v>
      </c>
      <c r="O3439" s="2" t="s">
        <v>493</v>
      </c>
      <c r="P3439" s="2"/>
      <c r="Q3439" s="2" t="str">
        <f t="shared" si="26"/>
        <v>Bill Title: Colorado Energy Development. - Bill Description: Concerning Colorado energy development.</v>
      </c>
    </row>
    <row r="3440" ht="15.75" customHeight="1">
      <c r="A3440" s="2" t="s">
        <v>9285</v>
      </c>
      <c r="B3440" s="2" t="s">
        <v>8760</v>
      </c>
      <c r="C3440" s="2" t="s">
        <v>8810</v>
      </c>
      <c r="D3440" s="2" t="s">
        <v>8761</v>
      </c>
      <c r="E3440" s="2" t="s">
        <v>8762</v>
      </c>
      <c r="F3440" s="2" t="s">
        <v>9310</v>
      </c>
      <c r="G3440" s="2" t="s">
        <v>19</v>
      </c>
      <c r="I3440" s="2">
        <v>4.0</v>
      </c>
      <c r="K3440" s="2" t="s">
        <v>9287</v>
      </c>
      <c r="L3440" s="2"/>
      <c r="M3440" s="2" t="s">
        <v>9311</v>
      </c>
      <c r="N3440" s="2" t="s">
        <v>9311</v>
      </c>
      <c r="O3440" s="2" t="s">
        <v>427</v>
      </c>
      <c r="P3440" s="2"/>
      <c r="Q3440" s="2" t="str">
        <f t="shared" si="26"/>
        <v>Bill Title: Recognize Importance Oil Gas Industry CO Citizens - Bill Description: Recognize Importance Oil Gas Industry CO Citizens</v>
      </c>
    </row>
    <row r="3441" ht="15.75" customHeight="1">
      <c r="A3441" s="2" t="s">
        <v>9312</v>
      </c>
      <c r="B3441" s="2" t="s">
        <v>8906</v>
      </c>
      <c r="C3441" s="2" t="s">
        <v>8810</v>
      </c>
      <c r="D3441" s="2" t="s">
        <v>8761</v>
      </c>
      <c r="E3441" s="2" t="s">
        <v>8762</v>
      </c>
      <c r="F3441" s="2" t="s">
        <v>9313</v>
      </c>
      <c r="G3441" s="2" t="s">
        <v>19</v>
      </c>
      <c r="I3441" s="2">
        <v>55.0</v>
      </c>
      <c r="K3441" s="2" t="s">
        <v>9314</v>
      </c>
      <c r="L3441" s="2"/>
      <c r="M3441" s="2" t="s">
        <v>9315</v>
      </c>
      <c r="N3441" s="2" t="s">
        <v>9316</v>
      </c>
      <c r="O3441" s="2" t="s">
        <v>112</v>
      </c>
      <c r="P3441" s="2"/>
      <c r="Q3441" s="2" t="str">
        <f t="shared" si="26"/>
        <v>Bill Title: Microgrids For Community Resilience Grant Program - Bill Description: Concerning the creation of a grant program to build community resilience regarding electric grid disruptions through the development of microgrids, and, in connection therewith, making an appropriation.</v>
      </c>
      <c r="S3441" s="2" t="s">
        <v>145</v>
      </c>
    </row>
    <row r="3442" ht="15.75" customHeight="1">
      <c r="A3442" s="2" t="s">
        <v>9312</v>
      </c>
      <c r="B3442" s="2" t="s">
        <v>8906</v>
      </c>
      <c r="C3442" s="2" t="s">
        <v>8810</v>
      </c>
      <c r="D3442" s="2" t="s">
        <v>8761</v>
      </c>
      <c r="E3442" s="2" t="s">
        <v>8762</v>
      </c>
      <c r="F3442" s="2" t="s">
        <v>9317</v>
      </c>
      <c r="G3442" s="2" t="s">
        <v>19</v>
      </c>
      <c r="I3442" s="2">
        <v>52.0</v>
      </c>
      <c r="K3442" s="2" t="s">
        <v>9314</v>
      </c>
      <c r="L3442" s="2"/>
      <c r="M3442" s="2" t="s">
        <v>9318</v>
      </c>
      <c r="N3442" s="2" t="s">
        <v>9319</v>
      </c>
      <c r="O3442" s="2" t="s">
        <v>9320</v>
      </c>
      <c r="P3442" s="2"/>
      <c r="Q3442" s="2" t="str">
        <f t="shared" si="26"/>
        <v>Bill Title: Low-income Utility Payment Assistance Contributions - Bill Description: Concerning utility customers&amp;#039; financial contributions for low-income utility assistance.</v>
      </c>
      <c r="S3442" s="2" t="s">
        <v>65</v>
      </c>
    </row>
    <row r="3443" ht="15.75" customHeight="1">
      <c r="A3443" s="2" t="s">
        <v>9312</v>
      </c>
      <c r="B3443" s="2" t="s">
        <v>8906</v>
      </c>
      <c r="C3443" s="2" t="s">
        <v>8810</v>
      </c>
      <c r="D3443" s="2" t="s">
        <v>8761</v>
      </c>
      <c r="E3443" s="2" t="s">
        <v>8762</v>
      </c>
      <c r="F3443" s="2" t="s">
        <v>9321</v>
      </c>
      <c r="G3443" s="2" t="s">
        <v>19</v>
      </c>
      <c r="I3443" s="2">
        <v>33.0</v>
      </c>
      <c r="K3443" s="2" t="s">
        <v>9314</v>
      </c>
      <c r="L3443" s="2"/>
      <c r="M3443" s="2" t="s">
        <v>9322</v>
      </c>
      <c r="N3443" s="2" t="s">
        <v>9323</v>
      </c>
      <c r="O3443" s="2" t="s">
        <v>214</v>
      </c>
      <c r="P3443" s="2"/>
      <c r="Q3443" s="2" t="str">
        <f t="shared" si="26"/>
        <v>Bill Title: Energy Efficiency Improvement Programs Funding - Bill Description: Concerning the stabilization of state funding for energy efficiency improvement programs.</v>
      </c>
      <c r="S3443" s="2" t="s">
        <v>145</v>
      </c>
    </row>
    <row r="3444" ht="15.75" customHeight="1">
      <c r="A3444" s="2" t="s">
        <v>9312</v>
      </c>
      <c r="B3444" s="2" t="s">
        <v>8906</v>
      </c>
      <c r="C3444" s="2" t="s">
        <v>8810</v>
      </c>
      <c r="D3444" s="2" t="s">
        <v>8761</v>
      </c>
      <c r="E3444" s="2" t="s">
        <v>8762</v>
      </c>
      <c r="F3444" s="2" t="s">
        <v>9324</v>
      </c>
      <c r="G3444" s="2" t="s">
        <v>19</v>
      </c>
      <c r="I3444" s="2">
        <v>31.0</v>
      </c>
      <c r="K3444" s="2" t="s">
        <v>9314</v>
      </c>
      <c r="L3444" s="2"/>
      <c r="M3444" s="2" t="s">
        <v>9325</v>
      </c>
      <c r="N3444" s="2" t="s">
        <v>9326</v>
      </c>
      <c r="O3444" s="2" t="s">
        <v>51</v>
      </c>
      <c r="P3444" s="2"/>
      <c r="Q3444" s="2" t="str">
        <f t="shared" si="26"/>
        <v>Bill Title: Cooperative Electric Associations Governance Requirements - Bill Description: Concerning governance requirements for cooperative electric associations.</v>
      </c>
      <c r="S3444" s="2" t="s">
        <v>65</v>
      </c>
    </row>
    <row r="3445" ht="15.75" customHeight="1">
      <c r="A3445" s="2" t="s">
        <v>9312</v>
      </c>
      <c r="B3445" s="2" t="s">
        <v>8906</v>
      </c>
      <c r="C3445" s="2" t="s">
        <v>8810</v>
      </c>
      <c r="D3445" s="2" t="s">
        <v>8761</v>
      </c>
      <c r="E3445" s="2" t="s">
        <v>8762</v>
      </c>
      <c r="F3445" s="2" t="s">
        <v>9327</v>
      </c>
      <c r="G3445" s="2" t="s">
        <v>19</v>
      </c>
      <c r="I3445" s="2">
        <v>29.0</v>
      </c>
      <c r="K3445" s="2" t="s">
        <v>9314</v>
      </c>
      <c r="L3445" s="2"/>
      <c r="M3445" s="2" t="s">
        <v>9328</v>
      </c>
      <c r="N3445" s="2" t="s">
        <v>9329</v>
      </c>
      <c r="O3445" s="2" t="s">
        <v>872</v>
      </c>
      <c r="P3445" s="2"/>
      <c r="Q3445" s="2" t="str">
        <f t="shared" si="26"/>
        <v>Bill Title: Renewable And Clean Energy Project Grants - Bill Description: Concerning a general fund transfer to the local government severance tax fund to fund grants to local governments for renewable and clean energy infrastructure projects, and, in connection therewith, making an appropriation.</v>
      </c>
      <c r="S3445" s="2" t="s">
        <v>31</v>
      </c>
    </row>
    <row r="3446" ht="15.75" customHeight="1">
      <c r="A3446" s="2" t="s">
        <v>9312</v>
      </c>
      <c r="B3446" s="2" t="s">
        <v>8906</v>
      </c>
      <c r="C3446" s="2" t="s">
        <v>8810</v>
      </c>
      <c r="D3446" s="2" t="s">
        <v>8761</v>
      </c>
      <c r="E3446" s="2" t="s">
        <v>8762</v>
      </c>
      <c r="F3446" s="2" t="s">
        <v>9330</v>
      </c>
      <c r="G3446" s="2" t="s">
        <v>19</v>
      </c>
      <c r="I3446" s="2">
        <v>29.0</v>
      </c>
      <c r="K3446" s="2" t="s">
        <v>9314</v>
      </c>
      <c r="L3446" s="2"/>
      <c r="M3446" s="2" t="s">
        <v>9331</v>
      </c>
      <c r="N3446" s="2" t="s">
        <v>9332</v>
      </c>
      <c r="O3446" s="2" t="s">
        <v>9333</v>
      </c>
      <c r="P3446" s="2"/>
      <c r="Q3446" s="2" t="str">
        <f t="shared" si="26"/>
        <v>Bill Title: Energy Sector Career Pathway In Higher Education - Bill Description: Concerning supporting an energy sector career pathway for Colorado, and, in connection therewith, making an appropriation.</v>
      </c>
      <c r="S3446" s="2" t="s">
        <v>260</v>
      </c>
    </row>
    <row r="3447" ht="15.75" customHeight="1">
      <c r="A3447" s="2" t="s">
        <v>9312</v>
      </c>
      <c r="B3447" s="2" t="s">
        <v>8906</v>
      </c>
      <c r="C3447" s="2" t="s">
        <v>8810</v>
      </c>
      <c r="D3447" s="2" t="s">
        <v>8761</v>
      </c>
      <c r="E3447" s="2" t="s">
        <v>8762</v>
      </c>
      <c r="F3447" s="2" t="s">
        <v>9334</v>
      </c>
      <c r="G3447" s="2" t="s">
        <v>19</v>
      </c>
      <c r="I3447" s="2">
        <v>27.0</v>
      </c>
      <c r="K3447" s="2" t="s">
        <v>9314</v>
      </c>
      <c r="L3447" s="2"/>
      <c r="M3447" s="2" t="s">
        <v>9335</v>
      </c>
      <c r="N3447" s="2" t="s">
        <v>9336</v>
      </c>
      <c r="O3447" s="2" t="s">
        <v>5434</v>
      </c>
      <c r="P3447" s="2"/>
      <c r="Q3447" s="2" t="str">
        <f t="shared" si="26"/>
        <v>Bill Title: Fund Just Transition Community And Worker Supports - Bill Description: Concerning funding for just transition programs to assist communities with economic transitions, and, in connection therewith, making an appropriation.</v>
      </c>
      <c r="S3447" s="2" t="s">
        <v>260</v>
      </c>
    </row>
    <row r="3448" ht="15.75" customHeight="1">
      <c r="A3448" s="2" t="s">
        <v>9312</v>
      </c>
      <c r="B3448" s="2" t="s">
        <v>8906</v>
      </c>
      <c r="C3448" s="2" t="s">
        <v>8810</v>
      </c>
      <c r="D3448" s="2" t="s">
        <v>8761</v>
      </c>
      <c r="E3448" s="2" t="s">
        <v>8762</v>
      </c>
      <c r="F3448" s="2" t="s">
        <v>9337</v>
      </c>
      <c r="G3448" s="2" t="s">
        <v>19</v>
      </c>
      <c r="I3448" s="2">
        <v>21.0</v>
      </c>
      <c r="K3448" s="2" t="s">
        <v>9314</v>
      </c>
      <c r="L3448" s="2"/>
      <c r="M3448" s="2" t="s">
        <v>9338</v>
      </c>
      <c r="N3448" s="2" t="s">
        <v>9339</v>
      </c>
      <c r="O3448" s="2" t="s">
        <v>183</v>
      </c>
      <c r="P3448" s="2"/>
      <c r="Q3448" s="2" t="str">
        <f t="shared" si="26"/>
        <v>Bill Title: School Construction Guideline Utility Consultation - Bill Description: Concerning adding to the public school facility construction guidelines a requirement to consult with the local electric utility.</v>
      </c>
      <c r="S3448" s="2" t="s">
        <v>44</v>
      </c>
    </row>
    <row r="3449" ht="15.75" customHeight="1">
      <c r="A3449" s="2" t="s">
        <v>9312</v>
      </c>
      <c r="B3449" s="2" t="s">
        <v>8906</v>
      </c>
      <c r="C3449" s="2" t="s">
        <v>8810</v>
      </c>
      <c r="D3449" s="2" t="s">
        <v>8761</v>
      </c>
      <c r="E3449" s="2" t="s">
        <v>8762</v>
      </c>
      <c r="F3449" s="2" t="s">
        <v>9340</v>
      </c>
      <c r="G3449" s="2" t="s">
        <v>19</v>
      </c>
      <c r="I3449" s="2">
        <v>17.0</v>
      </c>
      <c r="K3449" s="2" t="s">
        <v>9314</v>
      </c>
      <c r="L3449" s="2"/>
      <c r="M3449" s="2" t="s">
        <v>9341</v>
      </c>
      <c r="N3449" s="2" t="s">
        <v>9342</v>
      </c>
      <c r="O3449" s="2" t="s">
        <v>555</v>
      </c>
      <c r="P3449" s="2"/>
      <c r="Q3449" s="2" t="str">
        <f t="shared" si="26"/>
        <v>Bill Title: COVID-19 Utility Bill Payment-related Assistance - Bill Description: Concerning assistance for individuals unable to pay their utility bills due to economic hardship caused by the COVID-19 pandemic, and, in connection therewith, transferring money received from the federal government pursuant to the &amp;quot;CARES Act&amp;quot; to the energy outreach Colorado low-income energy assistance fund to provide such assistance.</v>
      </c>
      <c r="S3449" s="2" t="s">
        <v>145</v>
      </c>
    </row>
    <row r="3450" ht="15.75" customHeight="1">
      <c r="A3450" s="2" t="s">
        <v>9312</v>
      </c>
      <c r="B3450" s="2" t="s">
        <v>8906</v>
      </c>
      <c r="C3450" s="2" t="s">
        <v>8810</v>
      </c>
      <c r="D3450" s="2" t="s">
        <v>8761</v>
      </c>
      <c r="E3450" s="2" t="s">
        <v>8762</v>
      </c>
      <c r="F3450" s="2" t="s">
        <v>9343</v>
      </c>
      <c r="G3450" s="2" t="s">
        <v>19</v>
      </c>
      <c r="I3450" s="2">
        <v>15.0</v>
      </c>
      <c r="K3450" s="2" t="s">
        <v>9314</v>
      </c>
      <c r="L3450" s="2"/>
      <c r="M3450" s="2" t="s">
        <v>9344</v>
      </c>
      <c r="N3450" s="2" t="s">
        <v>9345</v>
      </c>
      <c r="O3450" s="2" t="s">
        <v>9346</v>
      </c>
      <c r="P3450" s="2"/>
      <c r="Q3450" s="2" t="str">
        <f t="shared" si="26"/>
        <v>Bill Title: Colorado Energy Office Geothermal Energy Grant Program - Bill Description: Concerning the creation of a geothermal energy grant program to facilitate the development of geothermal energy resources.</v>
      </c>
      <c r="S3450" s="2" t="s">
        <v>145</v>
      </c>
    </row>
    <row r="3451" ht="15.75" customHeight="1">
      <c r="A3451" s="2" t="s">
        <v>9312</v>
      </c>
      <c r="B3451" s="2" t="s">
        <v>8906</v>
      </c>
      <c r="C3451" s="2" t="s">
        <v>8810</v>
      </c>
      <c r="D3451" s="2" t="s">
        <v>8761</v>
      </c>
      <c r="E3451" s="2" t="s">
        <v>8762</v>
      </c>
      <c r="F3451" s="2" t="s">
        <v>9347</v>
      </c>
      <c r="G3451" s="2" t="s">
        <v>19</v>
      </c>
      <c r="I3451" s="2">
        <v>12.0</v>
      </c>
      <c r="K3451" s="2" t="s">
        <v>9314</v>
      </c>
      <c r="L3451" s="2"/>
      <c r="M3451" s="2" t="s">
        <v>9348</v>
      </c>
      <c r="N3451" s="2" t="s">
        <v>9349</v>
      </c>
      <c r="O3451" s="2" t="s">
        <v>143</v>
      </c>
      <c r="P3451" s="2"/>
      <c r="Q3451" s="2" t="str">
        <f t="shared" si="26"/>
        <v>Bill Title: Energy Office Weatherization Assistance Grants - Bill Description: Concerning a transfer of money from the general fund to the energy fund to finance the weatherization assistance program of the Colorado energy office.</v>
      </c>
      <c r="S3451" s="2" t="s">
        <v>145</v>
      </c>
    </row>
    <row r="3452" ht="15.75" customHeight="1">
      <c r="A3452" s="2" t="s">
        <v>9312</v>
      </c>
      <c r="B3452" s="2" t="s">
        <v>8906</v>
      </c>
      <c r="C3452" s="2" t="s">
        <v>8810</v>
      </c>
      <c r="D3452" s="2" t="s">
        <v>8761</v>
      </c>
      <c r="E3452" s="2" t="s">
        <v>8762</v>
      </c>
      <c r="F3452" s="2" t="s">
        <v>9350</v>
      </c>
      <c r="G3452" s="2" t="s">
        <v>19</v>
      </c>
      <c r="I3452" s="2">
        <v>12.0</v>
      </c>
      <c r="K3452" s="2" t="s">
        <v>9314</v>
      </c>
      <c r="L3452" s="2"/>
      <c r="M3452" s="2" t="s">
        <v>9351</v>
      </c>
      <c r="N3452" s="2" t="s">
        <v>9352</v>
      </c>
      <c r="O3452" s="2" t="s">
        <v>9353</v>
      </c>
      <c r="P3452" s="2"/>
      <c r="Q3452" s="2" t="str">
        <f t="shared" si="26"/>
        <v>Bill Title: Fund Just Transition Coal Workforce Programs - Bill Description: Concerning adjustments to expenditures from funds dedicated to assisting those impacted by the transition to a clean energy economy, and, in connection therewith, making an appropriation.</v>
      </c>
      <c r="S3452" s="2" t="s">
        <v>260</v>
      </c>
    </row>
    <row r="3453" ht="15.75" customHeight="1">
      <c r="A3453" s="2" t="s">
        <v>9354</v>
      </c>
      <c r="B3453" s="2" t="s">
        <v>8906</v>
      </c>
      <c r="C3453" s="2" t="s">
        <v>8810</v>
      </c>
      <c r="D3453" s="2" t="s">
        <v>8761</v>
      </c>
      <c r="E3453" s="2" t="s">
        <v>8762</v>
      </c>
      <c r="F3453" s="2" t="s">
        <v>9257</v>
      </c>
      <c r="G3453" s="2" t="s">
        <v>19</v>
      </c>
      <c r="I3453" s="2">
        <v>72.0</v>
      </c>
      <c r="K3453" s="2" t="s">
        <v>9355</v>
      </c>
      <c r="L3453" s="2"/>
      <c r="M3453" s="2" t="s">
        <v>9258</v>
      </c>
      <c r="N3453" s="2" t="s">
        <v>9258</v>
      </c>
      <c r="O3453" s="2" t="s">
        <v>100</v>
      </c>
      <c r="P3453" s="2"/>
      <c r="Q3453" s="2" t="str">
        <f t="shared" si="26"/>
        <v>Bill Title: Renewable Energy Stds Solar Certif - Bill Description: Renewable Energy Stds Solar Certif</v>
      </c>
    </row>
    <row r="3454" ht="15.75" customHeight="1">
      <c r="A3454" s="2" t="s">
        <v>9354</v>
      </c>
      <c r="B3454" s="2" t="s">
        <v>8906</v>
      </c>
      <c r="C3454" s="2" t="s">
        <v>8810</v>
      </c>
      <c r="D3454" s="2" t="s">
        <v>8761</v>
      </c>
      <c r="E3454" s="2" t="s">
        <v>8762</v>
      </c>
      <c r="F3454" s="2" t="s">
        <v>9356</v>
      </c>
      <c r="G3454" s="2" t="s">
        <v>19</v>
      </c>
      <c r="I3454" s="2">
        <v>53.0</v>
      </c>
      <c r="K3454" s="2" t="s">
        <v>9355</v>
      </c>
      <c r="L3454" s="2"/>
      <c r="M3454" s="2" t="s">
        <v>9357</v>
      </c>
      <c r="N3454" s="2" t="s">
        <v>9358</v>
      </c>
      <c r="O3454" s="2" t="s">
        <v>274</v>
      </c>
      <c r="P3454" s="2"/>
      <c r="Q3454" s="2" t="str">
        <f t="shared" si="26"/>
        <v>Bill Title: Property Tax Classification And Assessment Rates - Bill Description: Concerning property taxation, and, in connection therewith, establishing subclasses of residential and nonresidential property; for the 2022 and 2023 property tax years, temporarily reducing the assessment rate for property classified as agricultural property or renewable energy production property from twenty-nine percent to twenty-six and four-tenths percent, for property classified as multi-family residential real property from seven and fifteen one-hundredths percent to six and eight-tenths percent, contingent on the assessment rate not otherwise being reduced by an initiated measure, and for all other residential real property from seven and fifteen one-hundredths percent to six and ninety-five one-hundredths percent; restructuring the assessment rate laws; expanding the property tax deferral program to allow taxpayers to defer increases in property taxes in limited circumstances; and making an appropriation.</v>
      </c>
      <c r="S3454" s="2" t="s">
        <v>65</v>
      </c>
    </row>
    <row r="3455" ht="15.75" customHeight="1">
      <c r="A3455" s="2" t="s">
        <v>9354</v>
      </c>
      <c r="B3455" s="2" t="s">
        <v>8906</v>
      </c>
      <c r="C3455" s="2" t="s">
        <v>8810</v>
      </c>
      <c r="D3455" s="2" t="s">
        <v>8761</v>
      </c>
      <c r="E3455" s="2" t="s">
        <v>8762</v>
      </c>
      <c r="F3455" s="2" t="s">
        <v>9281</v>
      </c>
      <c r="G3455" s="2" t="s">
        <v>19</v>
      </c>
      <c r="I3455" s="2">
        <v>50.0</v>
      </c>
      <c r="K3455" s="2" t="s">
        <v>9355</v>
      </c>
      <c r="L3455" s="2"/>
      <c r="M3455" s="2" t="s">
        <v>9282</v>
      </c>
      <c r="N3455" s="2" t="s">
        <v>9282</v>
      </c>
      <c r="O3455" s="2" t="s">
        <v>128</v>
      </c>
      <c r="P3455" s="2"/>
      <c r="Q3455" s="2" t="str">
        <f t="shared" si="26"/>
        <v>Bill Title: Wind Energy Property Rights - Bill Description: Wind Energy Property Rights</v>
      </c>
    </row>
    <row r="3456" ht="15.75" customHeight="1">
      <c r="A3456" s="2" t="s">
        <v>9354</v>
      </c>
      <c r="B3456" s="2" t="s">
        <v>8906</v>
      </c>
      <c r="C3456" s="2" t="s">
        <v>8810</v>
      </c>
      <c r="D3456" s="2" t="s">
        <v>8761</v>
      </c>
      <c r="E3456" s="2" t="s">
        <v>8762</v>
      </c>
      <c r="F3456" s="2" t="s">
        <v>9359</v>
      </c>
      <c r="G3456" s="2" t="s">
        <v>19</v>
      </c>
      <c r="I3456" s="2">
        <v>45.0</v>
      </c>
      <c r="K3456" s="2" t="s">
        <v>9355</v>
      </c>
      <c r="L3456" s="2"/>
      <c r="M3456" s="2" t="s">
        <v>9360</v>
      </c>
      <c r="N3456" s="2" t="s">
        <v>9360</v>
      </c>
      <c r="O3456" s="2" t="s">
        <v>35</v>
      </c>
      <c r="P3456" s="2"/>
      <c r="Q3456" s="2" t="str">
        <f t="shared" si="26"/>
        <v>Bill Title: Hydroelectric Generation Incentive - Bill Description: Hydroelectric Generation Incentive</v>
      </c>
      <c r="S3456" s="2" t="s">
        <v>31</v>
      </c>
    </row>
    <row r="3457" ht="15.75" customHeight="1">
      <c r="A3457" s="2" t="s">
        <v>9354</v>
      </c>
      <c r="B3457" s="2" t="s">
        <v>8906</v>
      </c>
      <c r="C3457" s="2" t="s">
        <v>8810</v>
      </c>
      <c r="D3457" s="2" t="s">
        <v>8761</v>
      </c>
      <c r="E3457" s="2" t="s">
        <v>8762</v>
      </c>
      <c r="F3457" s="2" t="s">
        <v>9259</v>
      </c>
      <c r="G3457" s="2" t="s">
        <v>19</v>
      </c>
      <c r="I3457" s="2">
        <v>44.0</v>
      </c>
      <c r="K3457" s="2" t="s">
        <v>9355</v>
      </c>
      <c r="L3457" s="2"/>
      <c r="M3457" s="2" t="s">
        <v>9260</v>
      </c>
      <c r="N3457" s="2" t="s">
        <v>9260</v>
      </c>
      <c r="O3457" s="2" t="s">
        <v>89</v>
      </c>
      <c r="P3457" s="2"/>
      <c r="Q3457" s="2" t="str">
        <f t="shared" si="26"/>
        <v>Bill Title: Alternative Fuel Vehicle Charging Facilities - Bill Description: Alternative Fuel Vehicle Charging Facilities</v>
      </c>
    </row>
    <row r="3458" ht="15.75" customHeight="1">
      <c r="A3458" s="2" t="s">
        <v>9354</v>
      </c>
      <c r="B3458" s="2" t="s">
        <v>8906</v>
      </c>
      <c r="C3458" s="2" t="s">
        <v>8810</v>
      </c>
      <c r="D3458" s="2" t="s">
        <v>8761</v>
      </c>
      <c r="E3458" s="2" t="s">
        <v>8762</v>
      </c>
      <c r="F3458" s="2" t="s">
        <v>9361</v>
      </c>
      <c r="G3458" s="2" t="s">
        <v>19</v>
      </c>
      <c r="I3458" s="2">
        <v>43.0</v>
      </c>
      <c r="K3458" s="2" t="s">
        <v>9355</v>
      </c>
      <c r="L3458" s="2"/>
      <c r="M3458" s="2" t="s">
        <v>9362</v>
      </c>
      <c r="N3458" s="2" t="s">
        <v>9363</v>
      </c>
      <c r="O3458" s="2" t="s">
        <v>100</v>
      </c>
      <c r="P3458" s="2"/>
      <c r="Q3458" s="2" t="str">
        <f t="shared" si="26"/>
        <v>Bill Title: Energy Equipment And Facility Property Tax Valuation - Bill Description: Concerning the valuation of property related to renewable energy for purposes of the property tax.</v>
      </c>
      <c r="S3458" s="2" t="s">
        <v>145</v>
      </c>
    </row>
    <row r="3459" ht="15.75" customHeight="1">
      <c r="A3459" s="2" t="s">
        <v>9354</v>
      </c>
      <c r="B3459" s="2" t="s">
        <v>8906</v>
      </c>
      <c r="C3459" s="2" t="s">
        <v>8810</v>
      </c>
      <c r="D3459" s="2" t="s">
        <v>8761</v>
      </c>
      <c r="E3459" s="2" t="s">
        <v>8762</v>
      </c>
      <c r="F3459" s="2" t="s">
        <v>9275</v>
      </c>
      <c r="G3459" s="2" t="s">
        <v>19</v>
      </c>
      <c r="I3459" s="2">
        <v>41.0</v>
      </c>
      <c r="K3459" s="2" t="s">
        <v>9355</v>
      </c>
      <c r="L3459" s="2"/>
      <c r="M3459" s="2" t="s">
        <v>9276</v>
      </c>
      <c r="N3459" s="2" t="s">
        <v>9276</v>
      </c>
      <c r="O3459" s="2" t="s">
        <v>35</v>
      </c>
      <c r="P3459" s="2"/>
      <c r="Q3459" s="2" t="str">
        <f t="shared" si="26"/>
        <v>Bill Title: EZ Investment Tax Credit For Renewable Energy - Bill Description: EZ Investment Tax Credit For Renewable Energy</v>
      </c>
      <c r="S3459" s="2" t="s">
        <v>260</v>
      </c>
    </row>
    <row r="3460" ht="15.75" customHeight="1">
      <c r="A3460" s="2" t="s">
        <v>9354</v>
      </c>
      <c r="B3460" s="2" t="s">
        <v>8906</v>
      </c>
      <c r="C3460" s="2" t="s">
        <v>8810</v>
      </c>
      <c r="D3460" s="2" t="s">
        <v>8761</v>
      </c>
      <c r="E3460" s="2" t="s">
        <v>8762</v>
      </c>
      <c r="F3460" s="2" t="s">
        <v>9364</v>
      </c>
      <c r="G3460" s="2" t="s">
        <v>19</v>
      </c>
      <c r="I3460" s="2">
        <v>41.0</v>
      </c>
      <c r="K3460" s="2" t="s">
        <v>9355</v>
      </c>
      <c r="L3460" s="2"/>
      <c r="M3460" s="2" t="s">
        <v>9365</v>
      </c>
      <c r="N3460" s="2" t="s">
        <v>9366</v>
      </c>
      <c r="O3460" s="2" t="s">
        <v>35</v>
      </c>
      <c r="P3460" s="2"/>
      <c r="Q3460" s="2" t="str">
        <f t="shared" si="26"/>
        <v>Bill Title: Valuation Of Energy Storage Equipment - Bill Description: Concerning the valuation of property used to store electricity.</v>
      </c>
      <c r="S3460" s="2" t="s">
        <v>145</v>
      </c>
    </row>
    <row r="3461" ht="15.75" customHeight="1">
      <c r="A3461" s="2" t="s">
        <v>9354</v>
      </c>
      <c r="B3461" s="2" t="s">
        <v>8906</v>
      </c>
      <c r="C3461" s="2" t="s">
        <v>8810</v>
      </c>
      <c r="D3461" s="2" t="s">
        <v>8761</v>
      </c>
      <c r="E3461" s="2" t="s">
        <v>8762</v>
      </c>
      <c r="F3461" s="2" t="s">
        <v>9367</v>
      </c>
      <c r="G3461" s="2" t="s">
        <v>19</v>
      </c>
      <c r="I3461" s="2">
        <v>38.0</v>
      </c>
      <c r="K3461" s="2" t="s">
        <v>9355</v>
      </c>
      <c r="L3461" s="2"/>
      <c r="M3461" s="2" t="s">
        <v>9368</v>
      </c>
      <c r="N3461" s="2" t="s">
        <v>9368</v>
      </c>
      <c r="O3461" s="2" t="s">
        <v>143</v>
      </c>
      <c r="P3461" s="2"/>
      <c r="Q3461" s="2" t="str">
        <f t="shared" si="26"/>
        <v>Bill Title: Residential Energy Efficiency Tax Credit - Bill Description: Residential Energy Efficiency Tax Credit</v>
      </c>
      <c r="S3461" s="2" t="s">
        <v>145</v>
      </c>
    </row>
    <row r="3462" ht="15.75" customHeight="1">
      <c r="A3462" s="2" t="s">
        <v>9354</v>
      </c>
      <c r="B3462" s="2" t="s">
        <v>8906</v>
      </c>
      <c r="C3462" s="2" t="s">
        <v>8810</v>
      </c>
      <c r="D3462" s="2" t="s">
        <v>8761</v>
      </c>
      <c r="E3462" s="2" t="s">
        <v>8762</v>
      </c>
      <c r="F3462" s="2" t="s">
        <v>9369</v>
      </c>
      <c r="G3462" s="2" t="s">
        <v>19</v>
      </c>
      <c r="I3462" s="2">
        <v>37.0</v>
      </c>
      <c r="K3462" s="2" t="s">
        <v>9355</v>
      </c>
      <c r="L3462" s="2"/>
      <c r="M3462" s="2" t="s">
        <v>9370</v>
      </c>
      <c r="N3462" s="2" t="s">
        <v>9370</v>
      </c>
      <c r="O3462" s="2" t="s">
        <v>89</v>
      </c>
      <c r="P3462" s="2"/>
      <c r="Q3462" s="2" t="str">
        <f t="shared" si="26"/>
        <v>Bill Title: Elim Certain Cars Qualified For Tax Cred - Bill Description: Elim Certain Cars Qualified For Tax Cred</v>
      </c>
    </row>
    <row r="3463" ht="15.75" customHeight="1">
      <c r="A3463" s="2" t="s">
        <v>9354</v>
      </c>
      <c r="B3463" s="2" t="s">
        <v>8906</v>
      </c>
      <c r="C3463" s="2" t="s">
        <v>8810</v>
      </c>
      <c r="D3463" s="2" t="s">
        <v>8761</v>
      </c>
      <c r="E3463" s="2" t="s">
        <v>8762</v>
      </c>
      <c r="F3463" s="2" t="s">
        <v>9271</v>
      </c>
      <c r="G3463" s="2" t="s">
        <v>19</v>
      </c>
      <c r="I3463" s="2">
        <v>35.0</v>
      </c>
      <c r="K3463" s="2" t="s">
        <v>9355</v>
      </c>
      <c r="L3463" s="2"/>
      <c r="M3463" s="2" t="s">
        <v>9272</v>
      </c>
      <c r="N3463" s="2" t="s">
        <v>9272</v>
      </c>
      <c r="O3463" s="2" t="s">
        <v>143</v>
      </c>
      <c r="P3463" s="2"/>
      <c r="Q3463" s="2" t="str">
        <f t="shared" si="26"/>
        <v>Bill Title: Tax Credit For Improving Energy Efficiency - Bill Description: Tax Credit For Improving Energy Efficiency</v>
      </c>
      <c r="S3463" s="2" t="s">
        <v>145</v>
      </c>
    </row>
    <row r="3464" ht="15.75" customHeight="1">
      <c r="A3464" s="2" t="s">
        <v>9354</v>
      </c>
      <c r="B3464" s="2" t="s">
        <v>8906</v>
      </c>
      <c r="C3464" s="2" t="s">
        <v>8810</v>
      </c>
      <c r="D3464" s="2" t="s">
        <v>8761</v>
      </c>
      <c r="E3464" s="2" t="s">
        <v>8762</v>
      </c>
      <c r="F3464" s="2" t="s">
        <v>9371</v>
      </c>
      <c r="G3464" s="2" t="s">
        <v>19</v>
      </c>
      <c r="I3464" s="2">
        <v>34.0</v>
      </c>
      <c r="K3464" s="2" t="s">
        <v>9355</v>
      </c>
      <c r="L3464" s="2"/>
      <c r="M3464" s="2" t="s">
        <v>9372</v>
      </c>
      <c r="N3464" s="2" t="s">
        <v>9373</v>
      </c>
      <c r="O3464" s="2" t="s">
        <v>35</v>
      </c>
      <c r="P3464" s="2"/>
      <c r="Q3464" s="2" t="str">
        <f t="shared" si="26"/>
        <v>Bill Title: Transmit Renewable Energy Conservation Easements - Bill Description: Concerning the transmission of renewable energy through transmission lines that cross property subject to a conservation easement.</v>
      </c>
      <c r="S3464" s="2" t="s">
        <v>31</v>
      </c>
    </row>
    <row r="3465" ht="15.75" customHeight="1">
      <c r="A3465" s="2" t="s">
        <v>9354</v>
      </c>
      <c r="B3465" s="2" t="s">
        <v>8906</v>
      </c>
      <c r="C3465" s="2" t="s">
        <v>8810</v>
      </c>
      <c r="D3465" s="2" t="s">
        <v>8761</v>
      </c>
      <c r="E3465" s="2" t="s">
        <v>8762</v>
      </c>
      <c r="F3465" s="2" t="s">
        <v>9374</v>
      </c>
      <c r="G3465" s="2" t="s">
        <v>19</v>
      </c>
      <c r="I3465" s="2">
        <v>31.0</v>
      </c>
      <c r="K3465" s="2" t="s">
        <v>9355</v>
      </c>
      <c r="L3465" s="2"/>
      <c r="M3465" s="2" t="s">
        <v>9375</v>
      </c>
      <c r="N3465" s="2" t="s">
        <v>9375</v>
      </c>
      <c r="O3465" s="2" t="s">
        <v>183</v>
      </c>
      <c r="P3465" s="2"/>
      <c r="Q3465" s="2" t="str">
        <f t="shared" si="26"/>
        <v>Bill Title: Incl Comm Prop In New Energy Imp Dist - Bill Description: Incl Comm Prop In New Energy Imp Dist</v>
      </c>
    </row>
    <row r="3466" ht="15.75" customHeight="1">
      <c r="A3466" s="2" t="s">
        <v>9354</v>
      </c>
      <c r="B3466" s="2" t="s">
        <v>8906</v>
      </c>
      <c r="C3466" s="2" t="s">
        <v>8810</v>
      </c>
      <c r="D3466" s="2" t="s">
        <v>8761</v>
      </c>
      <c r="E3466" s="2" t="s">
        <v>8762</v>
      </c>
      <c r="F3466" s="2" t="s">
        <v>9376</v>
      </c>
      <c r="G3466" s="2" t="s">
        <v>19</v>
      </c>
      <c r="I3466" s="2">
        <v>31.0</v>
      </c>
      <c r="K3466" s="2" t="s">
        <v>9355</v>
      </c>
      <c r="L3466" s="2"/>
      <c r="M3466" s="2" t="s">
        <v>9377</v>
      </c>
      <c r="N3466" s="2" t="s">
        <v>9377</v>
      </c>
      <c r="O3466" s="2" t="s">
        <v>9378</v>
      </c>
      <c r="P3466" s="2"/>
      <c r="Q3466" s="2" t="str">
        <f t="shared" si="26"/>
        <v>Bill Title: K-12 School Energy Resource Efficiency - Bill Description: K-12 School Energy Resource Efficiency</v>
      </c>
      <c r="S3466" s="2" t="s">
        <v>287</v>
      </c>
    </row>
    <row r="3467" ht="15.75" customHeight="1">
      <c r="A3467" s="2" t="s">
        <v>9354</v>
      </c>
      <c r="B3467" s="2" t="s">
        <v>8906</v>
      </c>
      <c r="C3467" s="2" t="s">
        <v>8810</v>
      </c>
      <c r="D3467" s="2" t="s">
        <v>8761</v>
      </c>
      <c r="E3467" s="2" t="s">
        <v>8762</v>
      </c>
      <c r="F3467" s="2" t="s">
        <v>9379</v>
      </c>
      <c r="G3467" s="2" t="s">
        <v>19</v>
      </c>
      <c r="I3467" s="2">
        <v>30.0</v>
      </c>
      <c r="K3467" s="2" t="s">
        <v>9355</v>
      </c>
      <c r="L3467" s="2"/>
      <c r="M3467" s="2" t="s">
        <v>9380</v>
      </c>
      <c r="N3467" s="2" t="s">
        <v>9380</v>
      </c>
      <c r="O3467" s="2" t="s">
        <v>128</v>
      </c>
      <c r="P3467" s="2"/>
      <c r="Q3467" s="2" t="str">
        <f t="shared" si="26"/>
        <v>Bill Title: Wind Energy Devel Agreement Recording &amp; Expiration - Bill Description: Wind Energy Devel Agreement Recording &amp; Expiration</v>
      </c>
      <c r="S3467" s="2" t="s">
        <v>44</v>
      </c>
    </row>
    <row r="3468" ht="15.75" customHeight="1">
      <c r="A3468" s="2" t="s">
        <v>9354</v>
      </c>
      <c r="B3468" s="2" t="s">
        <v>8906</v>
      </c>
      <c r="C3468" s="2" t="s">
        <v>8810</v>
      </c>
      <c r="D3468" s="2" t="s">
        <v>8761</v>
      </c>
      <c r="E3468" s="2" t="s">
        <v>8762</v>
      </c>
      <c r="F3468" s="2" t="s">
        <v>9381</v>
      </c>
      <c r="G3468" s="2" t="s">
        <v>19</v>
      </c>
      <c r="I3468" s="2">
        <v>28.0</v>
      </c>
      <c r="K3468" s="2" t="s">
        <v>9355</v>
      </c>
      <c r="L3468" s="2"/>
      <c r="M3468" s="2" t="s">
        <v>9382</v>
      </c>
      <c r="N3468" s="2" t="s">
        <v>9382</v>
      </c>
      <c r="P3468" s="2"/>
      <c r="Q3468" s="2" t="str">
        <f t="shared" si="26"/>
        <v>Bill Title: Solid Waste User Fees - Bill Description: Solid Waste User Fees</v>
      </c>
    </row>
    <row r="3469" ht="15.75" customHeight="1">
      <c r="A3469" s="2" t="s">
        <v>9354</v>
      </c>
      <c r="B3469" s="2" t="s">
        <v>8906</v>
      </c>
      <c r="C3469" s="2" t="s">
        <v>8810</v>
      </c>
      <c r="D3469" s="2" t="s">
        <v>8761</v>
      </c>
      <c r="E3469" s="2" t="s">
        <v>8762</v>
      </c>
      <c r="F3469" s="2" t="s">
        <v>8800</v>
      </c>
      <c r="G3469" s="2" t="s">
        <v>19</v>
      </c>
      <c r="I3469" s="2">
        <v>27.0</v>
      </c>
      <c r="K3469" s="2" t="s">
        <v>9355</v>
      </c>
      <c r="L3469" s="2"/>
      <c r="M3469" s="2" t="s">
        <v>8801</v>
      </c>
      <c r="N3469" s="2" t="s">
        <v>8801</v>
      </c>
      <c r="O3469" s="2" t="s">
        <v>100</v>
      </c>
      <c r="P3469" s="2"/>
      <c r="Q3469" s="2" t="str">
        <f t="shared" si="26"/>
        <v>Bill Title: Limit Gov Fee Install Solar Energy Panel - Bill Description: Limit Gov Fee Install Solar Energy Panel</v>
      </c>
    </row>
    <row r="3470" ht="15.75" customHeight="1">
      <c r="A3470" s="2" t="s">
        <v>9354</v>
      </c>
      <c r="B3470" s="2" t="s">
        <v>8906</v>
      </c>
      <c r="C3470" s="2" t="s">
        <v>8810</v>
      </c>
      <c r="D3470" s="2" t="s">
        <v>8761</v>
      </c>
      <c r="E3470" s="2" t="s">
        <v>8762</v>
      </c>
      <c r="F3470" s="2" t="s">
        <v>9383</v>
      </c>
      <c r="G3470" s="2" t="s">
        <v>19</v>
      </c>
      <c r="I3470" s="2">
        <v>25.0</v>
      </c>
      <c r="K3470" s="2" t="s">
        <v>9355</v>
      </c>
      <c r="L3470" s="2"/>
      <c r="M3470" s="2" t="s">
        <v>9384</v>
      </c>
      <c r="N3470" s="2" t="s">
        <v>9384</v>
      </c>
      <c r="O3470" s="2" t="s">
        <v>1248</v>
      </c>
      <c r="P3470" s="2"/>
      <c r="Q3470" s="2" t="str">
        <f t="shared" si="26"/>
        <v>Bill Title: Community Solar Garden Bus Per Prop Tax Exemption - Bill Description: Community Solar Garden Bus Per Prop Tax Exemption</v>
      </c>
      <c r="S3470" s="2" t="s">
        <v>145</v>
      </c>
    </row>
    <row r="3471" ht="15.75" customHeight="1">
      <c r="A3471" s="2" t="s">
        <v>9354</v>
      </c>
      <c r="B3471" s="2" t="s">
        <v>8906</v>
      </c>
      <c r="C3471" s="2" t="s">
        <v>8810</v>
      </c>
      <c r="D3471" s="2" t="s">
        <v>8761</v>
      </c>
      <c r="E3471" s="2" t="s">
        <v>8762</v>
      </c>
      <c r="F3471" s="2" t="s">
        <v>9385</v>
      </c>
      <c r="G3471" s="2" t="s">
        <v>19</v>
      </c>
      <c r="I3471" s="2">
        <v>25.0</v>
      </c>
      <c r="K3471" s="2" t="s">
        <v>9355</v>
      </c>
      <c r="L3471" s="2"/>
      <c r="M3471" s="2" t="s">
        <v>9386</v>
      </c>
      <c r="N3471" s="2" t="s">
        <v>9386</v>
      </c>
      <c r="O3471" s="2" t="s">
        <v>89</v>
      </c>
      <c r="P3471" s="2"/>
      <c r="Q3471" s="2" t="str">
        <f t="shared" si="26"/>
        <v>Bill Title: Plug-in Electric Motor Vehicle Definition - Bill Description: Plug-in Electric Motor Vehicle Definition</v>
      </c>
      <c r="S3471" s="2" t="s">
        <v>79</v>
      </c>
    </row>
    <row r="3472" ht="15.75" customHeight="1">
      <c r="A3472" s="2" t="s">
        <v>9354</v>
      </c>
      <c r="B3472" s="2" t="s">
        <v>8906</v>
      </c>
      <c r="C3472" s="2" t="s">
        <v>8810</v>
      </c>
      <c r="D3472" s="2" t="s">
        <v>8761</v>
      </c>
      <c r="E3472" s="2" t="s">
        <v>8762</v>
      </c>
      <c r="F3472" s="2" t="s">
        <v>9387</v>
      </c>
      <c r="G3472" s="2" t="s">
        <v>19</v>
      </c>
      <c r="I3472" s="2">
        <v>24.0</v>
      </c>
      <c r="K3472" s="2" t="s">
        <v>9355</v>
      </c>
      <c r="L3472" s="2"/>
      <c r="M3472" s="2" t="s">
        <v>9388</v>
      </c>
      <c r="N3472" s="2" t="s">
        <v>9389</v>
      </c>
      <c r="O3472" s="2" t="s">
        <v>9390</v>
      </c>
      <c r="P3472" s="2"/>
      <c r="Q3472" s="2" t="str">
        <f t="shared" si="26"/>
        <v>Bill Title: Encourage Geothermal Energy Use - Bill Description: Concerning the encouragement of the use of geothermal energy by providing similar treatment to solar energy, and, in connection therewith, making an appropriation.</v>
      </c>
      <c r="S3472" s="2" t="s">
        <v>44</v>
      </c>
    </row>
    <row r="3473" ht="15.75" customHeight="1">
      <c r="A3473" s="2" t="s">
        <v>9354</v>
      </c>
      <c r="B3473" s="2" t="s">
        <v>8906</v>
      </c>
      <c r="C3473" s="2" t="s">
        <v>8810</v>
      </c>
      <c r="D3473" s="2" t="s">
        <v>8761</v>
      </c>
      <c r="E3473" s="2" t="s">
        <v>8762</v>
      </c>
      <c r="F3473" s="2" t="s">
        <v>9263</v>
      </c>
      <c r="G3473" s="2" t="s">
        <v>19</v>
      </c>
      <c r="I3473" s="2">
        <v>24.0</v>
      </c>
      <c r="K3473" s="2" t="s">
        <v>9355</v>
      </c>
      <c r="L3473" s="2"/>
      <c r="M3473" s="2" t="s">
        <v>9264</v>
      </c>
      <c r="N3473" s="2" t="s">
        <v>9264</v>
      </c>
      <c r="O3473" s="2" t="s">
        <v>35</v>
      </c>
      <c r="P3473" s="2"/>
      <c r="Q3473" s="2" t="str">
        <f t="shared" si="26"/>
        <v>Bill Title: Promote Biomass Energy Development - Bill Description: Promote Biomass Energy Development</v>
      </c>
    </row>
    <row r="3474" ht="15.75" customHeight="1">
      <c r="A3474" s="2" t="s">
        <v>9354</v>
      </c>
      <c r="B3474" s="2" t="s">
        <v>8906</v>
      </c>
      <c r="C3474" s="2" t="s">
        <v>8810</v>
      </c>
      <c r="D3474" s="2" t="s">
        <v>8761</v>
      </c>
      <c r="E3474" s="2" t="s">
        <v>8762</v>
      </c>
      <c r="F3474" s="2" t="s">
        <v>9391</v>
      </c>
      <c r="G3474" s="2" t="s">
        <v>19</v>
      </c>
      <c r="I3474" s="2">
        <v>24.0</v>
      </c>
      <c r="K3474" s="2" t="s">
        <v>9355</v>
      </c>
      <c r="L3474" s="2"/>
      <c r="M3474" s="2" t="s">
        <v>9392</v>
      </c>
      <c r="N3474" s="2" t="s">
        <v>9392</v>
      </c>
      <c r="O3474" s="2" t="s">
        <v>1248</v>
      </c>
      <c r="P3474" s="2"/>
      <c r="Q3474" s="2" t="str">
        <f t="shared" si="26"/>
        <v>Bill Title: Shared Renewable Generation Facilities For REAs - Bill Description: Shared Renewable Generation Facilities For REAs</v>
      </c>
      <c r="S3474" s="2" t="s">
        <v>44</v>
      </c>
    </row>
    <row r="3475" ht="15.75" customHeight="1">
      <c r="A3475" s="2" t="s">
        <v>9354</v>
      </c>
      <c r="B3475" s="2" t="s">
        <v>8906</v>
      </c>
      <c r="C3475" s="2" t="s">
        <v>8810</v>
      </c>
      <c r="D3475" s="2" t="s">
        <v>8761</v>
      </c>
      <c r="E3475" s="2" t="s">
        <v>8762</v>
      </c>
      <c r="F3475" s="2" t="s">
        <v>9393</v>
      </c>
      <c r="G3475" s="2" t="s">
        <v>19</v>
      </c>
      <c r="I3475" s="2">
        <v>24.0</v>
      </c>
      <c r="K3475" s="2" t="s">
        <v>9355</v>
      </c>
      <c r="L3475" s="2"/>
      <c r="M3475" s="2" t="s">
        <v>9394</v>
      </c>
      <c r="N3475" s="2" t="s">
        <v>9394</v>
      </c>
      <c r="O3475" s="2" t="s">
        <v>100</v>
      </c>
      <c r="P3475" s="2"/>
      <c r="Q3475" s="2" t="str">
        <f t="shared" si="26"/>
        <v>Bill Title: Renewable Energy Std New Solar Extend Date - Bill Description: Renewable Energy Std New Solar Extend Date</v>
      </c>
      <c r="S3475" s="2" t="s">
        <v>44</v>
      </c>
    </row>
    <row r="3476" ht="15.75" customHeight="1">
      <c r="A3476" s="2" t="s">
        <v>9354</v>
      </c>
      <c r="B3476" s="2" t="s">
        <v>8906</v>
      </c>
      <c r="C3476" s="2" t="s">
        <v>8810</v>
      </c>
      <c r="D3476" s="2" t="s">
        <v>8761</v>
      </c>
      <c r="E3476" s="2" t="s">
        <v>8762</v>
      </c>
      <c r="F3476" s="2" t="s">
        <v>8770</v>
      </c>
      <c r="G3476" s="2" t="s">
        <v>19</v>
      </c>
      <c r="I3476" s="2">
        <v>23.0</v>
      </c>
      <c r="K3476" s="2" t="s">
        <v>9355</v>
      </c>
      <c r="L3476" s="2"/>
      <c r="M3476" s="2" t="s">
        <v>8771</v>
      </c>
      <c r="N3476" s="2" t="s">
        <v>8771</v>
      </c>
      <c r="O3476" s="2" t="s">
        <v>100</v>
      </c>
      <c r="P3476" s="2"/>
      <c r="Q3476" s="2" t="str">
        <f t="shared" si="26"/>
        <v>Bill Title: Community Solar Gardens Util Elec Std - Bill Description: Community Solar Gardens Util Elec Std</v>
      </c>
    </row>
    <row r="3477" ht="15.75" customHeight="1">
      <c r="A3477" s="2" t="s">
        <v>9354</v>
      </c>
      <c r="B3477" s="2" t="s">
        <v>8906</v>
      </c>
      <c r="C3477" s="2" t="s">
        <v>8810</v>
      </c>
      <c r="D3477" s="2" t="s">
        <v>8761</v>
      </c>
      <c r="E3477" s="2" t="s">
        <v>8762</v>
      </c>
      <c r="F3477" s="2" t="s">
        <v>9395</v>
      </c>
      <c r="G3477" s="2" t="s">
        <v>19</v>
      </c>
      <c r="I3477" s="2">
        <v>23.0</v>
      </c>
      <c r="K3477" s="2" t="s">
        <v>9355</v>
      </c>
      <c r="L3477" s="2"/>
      <c r="M3477" s="2" t="s">
        <v>9396</v>
      </c>
      <c r="N3477" s="2" t="s">
        <v>9396</v>
      </c>
      <c r="O3477" s="2" t="s">
        <v>143</v>
      </c>
      <c r="P3477" s="2"/>
      <c r="Q3477" s="2" t="str">
        <f t="shared" si="26"/>
        <v>Bill Title: New Energy District Finance Water Conservation - Bill Description: New Energy District Finance Water Conservation</v>
      </c>
    </row>
    <row r="3478" ht="15.75" customHeight="1">
      <c r="A3478" s="2" t="s">
        <v>9354</v>
      </c>
      <c r="B3478" s="2" t="s">
        <v>8906</v>
      </c>
      <c r="C3478" s="2" t="s">
        <v>8810</v>
      </c>
      <c r="D3478" s="2" t="s">
        <v>8761</v>
      </c>
      <c r="E3478" s="2" t="s">
        <v>8762</v>
      </c>
      <c r="F3478" s="2" t="s">
        <v>9397</v>
      </c>
      <c r="G3478" s="2" t="s">
        <v>19</v>
      </c>
      <c r="I3478" s="2">
        <v>22.0</v>
      </c>
      <c r="K3478" s="2" t="s">
        <v>9355</v>
      </c>
      <c r="L3478" s="2"/>
      <c r="M3478" s="2" t="s">
        <v>9398</v>
      </c>
      <c r="N3478" s="2" t="s">
        <v>9398</v>
      </c>
      <c r="O3478" s="2" t="s">
        <v>214</v>
      </c>
      <c r="P3478" s="2"/>
      <c r="Q3478" s="2" t="str">
        <f t="shared" si="26"/>
        <v>Bill Title: Energy Efficient School Buildings - Bill Description: Energy Efficient School Buildings</v>
      </c>
    </row>
    <row r="3479" ht="15.75" customHeight="1">
      <c r="A3479" s="2" t="s">
        <v>9354</v>
      </c>
      <c r="B3479" s="2" t="s">
        <v>8906</v>
      </c>
      <c r="C3479" s="2" t="s">
        <v>8810</v>
      </c>
      <c r="D3479" s="2" t="s">
        <v>8761</v>
      </c>
      <c r="E3479" s="2" t="s">
        <v>8762</v>
      </c>
      <c r="F3479" s="2" t="s">
        <v>9399</v>
      </c>
      <c r="G3479" s="2" t="s">
        <v>19</v>
      </c>
      <c r="I3479" s="2">
        <v>21.0</v>
      </c>
      <c r="K3479" s="2" t="s">
        <v>9355</v>
      </c>
      <c r="L3479" s="2"/>
      <c r="M3479" s="2" t="s">
        <v>9400</v>
      </c>
      <c r="N3479" s="2" t="s">
        <v>9400</v>
      </c>
      <c r="O3479" s="2" t="s">
        <v>35</v>
      </c>
      <c r="P3479" s="2"/>
      <c r="Q3479" s="2" t="str">
        <f t="shared" si="26"/>
        <v>Bill Title: Alternative Energy For Schools Grant Program - Bill Description: Alternative Energy For Schools Grant Program</v>
      </c>
      <c r="S3479" s="2" t="s">
        <v>145</v>
      </c>
    </row>
    <row r="3480" ht="15.75" customHeight="1">
      <c r="A3480" s="2" t="s">
        <v>9354</v>
      </c>
      <c r="B3480" s="2" t="s">
        <v>8906</v>
      </c>
      <c r="C3480" s="2" t="s">
        <v>8810</v>
      </c>
      <c r="D3480" s="2" t="s">
        <v>8761</v>
      </c>
      <c r="E3480" s="2" t="s">
        <v>8762</v>
      </c>
      <c r="F3480" s="2" t="s">
        <v>9261</v>
      </c>
      <c r="G3480" s="2" t="s">
        <v>19</v>
      </c>
      <c r="I3480" s="2">
        <v>21.0</v>
      </c>
      <c r="K3480" s="2" t="s">
        <v>9355</v>
      </c>
      <c r="L3480" s="2"/>
      <c r="M3480" s="2" t="s">
        <v>9262</v>
      </c>
      <c r="N3480" s="2" t="s">
        <v>9262</v>
      </c>
      <c r="O3480" s="2" t="s">
        <v>35</v>
      </c>
      <c r="P3480" s="2"/>
      <c r="Q3480" s="2" t="str">
        <f t="shared" si="26"/>
        <v>Bill Title: Promote Geothermal Energy Development - Bill Description: Promote Geothermal Energy Development</v>
      </c>
    </row>
    <row r="3481" ht="15.75" customHeight="1">
      <c r="A3481" s="2" t="s">
        <v>9354</v>
      </c>
      <c r="B3481" s="2" t="s">
        <v>8906</v>
      </c>
      <c r="C3481" s="2" t="s">
        <v>8810</v>
      </c>
      <c r="D3481" s="2" t="s">
        <v>8761</v>
      </c>
      <c r="E3481" s="2" t="s">
        <v>8762</v>
      </c>
      <c r="F3481" s="2" t="s">
        <v>9401</v>
      </c>
      <c r="G3481" s="2" t="s">
        <v>19</v>
      </c>
      <c r="I3481" s="2">
        <v>20.0</v>
      </c>
      <c r="K3481" s="2" t="s">
        <v>9355</v>
      </c>
      <c r="L3481" s="2"/>
      <c r="M3481" s="2" t="s">
        <v>9402</v>
      </c>
      <c r="N3481" s="2" t="s">
        <v>9402</v>
      </c>
      <c r="O3481" s="2" t="s">
        <v>35</v>
      </c>
      <c r="P3481" s="2"/>
      <c r="Q3481" s="2" t="str">
        <f t="shared" si="26"/>
        <v>Bill Title: Renewable Energy EZ Investment Tax Credit Refund - Bill Description: Renewable Energy EZ Investment Tax Credit Refund</v>
      </c>
      <c r="S3481" s="2" t="s">
        <v>145</v>
      </c>
    </row>
    <row r="3482" ht="15.75" customHeight="1">
      <c r="A3482" s="2" t="s">
        <v>9354</v>
      </c>
      <c r="B3482" s="2" t="s">
        <v>8906</v>
      </c>
      <c r="C3482" s="2" t="s">
        <v>8810</v>
      </c>
      <c r="D3482" s="2" t="s">
        <v>8761</v>
      </c>
      <c r="E3482" s="2" t="s">
        <v>8762</v>
      </c>
      <c r="F3482" s="2" t="s">
        <v>9403</v>
      </c>
      <c r="G3482" s="2" t="s">
        <v>19</v>
      </c>
      <c r="I3482" s="2">
        <v>20.0</v>
      </c>
      <c r="K3482" s="2" t="s">
        <v>9355</v>
      </c>
      <c r="L3482" s="2"/>
      <c r="M3482" s="2" t="s">
        <v>9404</v>
      </c>
      <c r="N3482" s="2" t="s">
        <v>9404</v>
      </c>
      <c r="O3482" s="2" t="s">
        <v>3375</v>
      </c>
      <c r="P3482" s="2"/>
      <c r="Q3482" s="2" t="str">
        <f t="shared" si="26"/>
        <v>Bill Title: Inc Tax Credit For Distributed Energy Resource Sys - Bill Description: Inc Tax Credit For Distributed Energy Resource Sys</v>
      </c>
      <c r="S3482" s="2" t="s">
        <v>145</v>
      </c>
    </row>
    <row r="3483" ht="15.75" customHeight="1">
      <c r="A3483" s="2" t="s">
        <v>9354</v>
      </c>
      <c r="B3483" s="2" t="s">
        <v>8906</v>
      </c>
      <c r="C3483" s="2" t="s">
        <v>8810</v>
      </c>
      <c r="D3483" s="2" t="s">
        <v>8761</v>
      </c>
      <c r="E3483" s="2" t="s">
        <v>8762</v>
      </c>
      <c r="F3483" s="2" t="s">
        <v>9405</v>
      </c>
      <c r="G3483" s="2" t="s">
        <v>19</v>
      </c>
      <c r="I3483" s="2">
        <v>19.0</v>
      </c>
      <c r="K3483" s="2" t="s">
        <v>9355</v>
      </c>
      <c r="L3483" s="2"/>
      <c r="M3483" s="2" t="s">
        <v>9406</v>
      </c>
      <c r="N3483" s="2" t="s">
        <v>9406</v>
      </c>
      <c r="O3483" s="2" t="s">
        <v>290</v>
      </c>
      <c r="P3483" s="2"/>
      <c r="Q3483" s="2" t="str">
        <f t="shared" si="26"/>
        <v>Bill Title: Green Schools Energy Efficiency - Bill Description: Green Schools Energy Efficiency</v>
      </c>
    </row>
    <row r="3484" ht="15.75" customHeight="1">
      <c r="A3484" s="2" t="s">
        <v>9354</v>
      </c>
      <c r="B3484" s="2" t="s">
        <v>8906</v>
      </c>
      <c r="C3484" s="2" t="s">
        <v>8810</v>
      </c>
      <c r="D3484" s="2" t="s">
        <v>8761</v>
      </c>
      <c r="E3484" s="2" t="s">
        <v>8762</v>
      </c>
      <c r="F3484" s="2" t="s">
        <v>9407</v>
      </c>
      <c r="G3484" s="2" t="s">
        <v>19</v>
      </c>
      <c r="I3484" s="2">
        <v>19.0</v>
      </c>
      <c r="K3484" s="2" t="s">
        <v>9355</v>
      </c>
      <c r="L3484" s="2"/>
      <c r="M3484" s="2" t="s">
        <v>9408</v>
      </c>
      <c r="N3484" s="2" t="s">
        <v>9408</v>
      </c>
      <c r="O3484" s="2" t="s">
        <v>274</v>
      </c>
      <c r="P3484" s="2"/>
      <c r="Q3484" s="2" t="str">
        <f t="shared" si="26"/>
        <v>Bill Title: Renewable Energy Forest Biomass Incentives - Bill Description: Renewable Energy Forest Biomass Incentives</v>
      </c>
      <c r="S3484" s="2" t="s">
        <v>145</v>
      </c>
    </row>
    <row r="3485" ht="15.75" customHeight="1">
      <c r="A3485" s="2" t="s">
        <v>9354</v>
      </c>
      <c r="B3485" s="2" t="s">
        <v>8906</v>
      </c>
      <c r="C3485" s="2" t="s">
        <v>8810</v>
      </c>
      <c r="D3485" s="2" t="s">
        <v>8761</v>
      </c>
      <c r="E3485" s="2" t="s">
        <v>8762</v>
      </c>
      <c r="F3485" s="2" t="s">
        <v>9273</v>
      </c>
      <c r="G3485" s="2" t="s">
        <v>19</v>
      </c>
      <c r="I3485" s="2">
        <v>18.0</v>
      </c>
      <c r="K3485" s="2" t="s">
        <v>9355</v>
      </c>
      <c r="L3485" s="2"/>
      <c r="M3485" s="2" t="s">
        <v>9274</v>
      </c>
      <c r="N3485" s="2" t="s">
        <v>9274</v>
      </c>
      <c r="O3485" s="2" t="s">
        <v>143</v>
      </c>
      <c r="P3485" s="2"/>
      <c r="Q3485" s="2" t="str">
        <f t="shared" si="26"/>
        <v>Bill Title: Colo Smart Grid Task Force - Bill Description: Colo Smart Grid Task Force</v>
      </c>
    </row>
    <row r="3486" ht="15.75" customHeight="1">
      <c r="A3486" s="2" t="s">
        <v>9354</v>
      </c>
      <c r="B3486" s="2" t="s">
        <v>8906</v>
      </c>
      <c r="C3486" s="2" t="s">
        <v>8810</v>
      </c>
      <c r="D3486" s="2" t="s">
        <v>8761</v>
      </c>
      <c r="E3486" s="2" t="s">
        <v>8762</v>
      </c>
      <c r="F3486" s="2" t="s">
        <v>9409</v>
      </c>
      <c r="G3486" s="2" t="s">
        <v>19</v>
      </c>
      <c r="I3486" s="2">
        <v>18.0</v>
      </c>
      <c r="K3486" s="2" t="s">
        <v>9355</v>
      </c>
      <c r="L3486" s="2"/>
      <c r="M3486" s="2" t="s">
        <v>9410</v>
      </c>
      <c r="N3486" s="2" t="s">
        <v>9411</v>
      </c>
      <c r="O3486" s="2" t="s">
        <v>1279</v>
      </c>
      <c r="P3486" s="2"/>
      <c r="Q3486" s="2" t="str">
        <f t="shared" si="26"/>
        <v>Bill Title: Fee Limits For Solar Energy Device Installations - Bill Description: Concerning the limitation on the amount of fees that can be assessed for allowing solar energy device installations, and, in connection therewith, extending the repeal date.</v>
      </c>
      <c r="S3486" s="2" t="s">
        <v>44</v>
      </c>
    </row>
    <row r="3487" ht="15.75" customHeight="1">
      <c r="A3487" s="2" t="s">
        <v>9354</v>
      </c>
      <c r="B3487" s="2" t="s">
        <v>8906</v>
      </c>
      <c r="C3487" s="2" t="s">
        <v>8810</v>
      </c>
      <c r="D3487" s="2" t="s">
        <v>8761</v>
      </c>
      <c r="E3487" s="2" t="s">
        <v>8762</v>
      </c>
      <c r="F3487" s="2" t="s">
        <v>9269</v>
      </c>
      <c r="G3487" s="2" t="s">
        <v>19</v>
      </c>
      <c r="I3487" s="2">
        <v>18.0</v>
      </c>
      <c r="K3487" s="2" t="s">
        <v>9355</v>
      </c>
      <c r="L3487" s="2"/>
      <c r="M3487" s="2" t="s">
        <v>9270</v>
      </c>
      <c r="N3487" s="2" t="s">
        <v>9270</v>
      </c>
      <c r="O3487" s="2" t="s">
        <v>35</v>
      </c>
      <c r="P3487" s="2"/>
      <c r="Q3487" s="2" t="str">
        <f t="shared" si="26"/>
        <v>Bill Title: Community-based Renewable Energy Proj - Bill Description: Community-based Renewable Energy Proj</v>
      </c>
    </row>
    <row r="3488" ht="15.75" customHeight="1">
      <c r="A3488" s="2" t="s">
        <v>9354</v>
      </c>
      <c r="B3488" s="2" t="s">
        <v>8906</v>
      </c>
      <c r="C3488" s="2" t="s">
        <v>8810</v>
      </c>
      <c r="D3488" s="2" t="s">
        <v>8761</v>
      </c>
      <c r="E3488" s="2" t="s">
        <v>8762</v>
      </c>
      <c r="F3488" s="2" t="s">
        <v>9412</v>
      </c>
      <c r="G3488" s="2" t="s">
        <v>19</v>
      </c>
      <c r="I3488" s="2">
        <v>18.0</v>
      </c>
      <c r="K3488" s="2" t="s">
        <v>9355</v>
      </c>
      <c r="L3488" s="2"/>
      <c r="M3488" s="2" t="s">
        <v>9413</v>
      </c>
      <c r="N3488" s="2" t="s">
        <v>9413</v>
      </c>
      <c r="O3488" s="2" t="s">
        <v>35</v>
      </c>
      <c r="P3488" s="2"/>
      <c r="Q3488" s="2" t="str">
        <f t="shared" si="26"/>
        <v>Bill Title: Elec Util RPS More Credit For Dist Gen - Bill Description: Elec Util RPS More Credit For Dist Gen</v>
      </c>
    </row>
    <row r="3489" ht="15.75" customHeight="1">
      <c r="A3489" s="2" t="s">
        <v>9354</v>
      </c>
      <c r="B3489" s="2" t="s">
        <v>8906</v>
      </c>
      <c r="C3489" s="2" t="s">
        <v>8810</v>
      </c>
      <c r="D3489" s="2" t="s">
        <v>8761</v>
      </c>
      <c r="E3489" s="2" t="s">
        <v>8762</v>
      </c>
      <c r="F3489" s="2" t="s">
        <v>9414</v>
      </c>
      <c r="G3489" s="2" t="s">
        <v>19</v>
      </c>
      <c r="I3489" s="2">
        <v>18.0</v>
      </c>
      <c r="K3489" s="2" t="s">
        <v>9355</v>
      </c>
      <c r="L3489" s="2"/>
      <c r="M3489" s="2" t="s">
        <v>9415</v>
      </c>
      <c r="N3489" s="2" t="s">
        <v>9415</v>
      </c>
      <c r="O3489" s="2" t="s">
        <v>512</v>
      </c>
      <c r="P3489" s="2"/>
      <c r="Q3489" s="2" t="str">
        <f t="shared" si="26"/>
        <v>Bill Title: Gov To Create Exec Branch Climate Change Position - Bill Description: Gov To Create Exec Branch Climate Change Position</v>
      </c>
      <c r="S3489" s="2" t="s">
        <v>172</v>
      </c>
    </row>
    <row r="3490" ht="15.75" customHeight="1">
      <c r="A3490" s="2" t="s">
        <v>9354</v>
      </c>
      <c r="B3490" s="2" t="s">
        <v>8906</v>
      </c>
      <c r="C3490" s="2" t="s">
        <v>8810</v>
      </c>
      <c r="D3490" s="2" t="s">
        <v>8761</v>
      </c>
      <c r="E3490" s="2" t="s">
        <v>8762</v>
      </c>
      <c r="F3490" s="2" t="s">
        <v>9416</v>
      </c>
      <c r="G3490" s="2" t="s">
        <v>19</v>
      </c>
      <c r="I3490" s="2">
        <v>18.0</v>
      </c>
      <c r="K3490" s="2" t="s">
        <v>9355</v>
      </c>
      <c r="L3490" s="2"/>
      <c r="M3490" s="2" t="s">
        <v>9417</v>
      </c>
      <c r="N3490" s="2" t="s">
        <v>9418</v>
      </c>
      <c r="O3490" s="2" t="s">
        <v>128</v>
      </c>
      <c r="P3490" s="2"/>
      <c r="Q3490" s="2" t="str">
        <f t="shared" si="26"/>
        <v>Bill Title: On-site Wind Turbine Manufacturing Property Tax Exemption - Bill Description: Concerning an exemption from property tax for business personal property used to manufacture wind turbines or components of wind turbines at the site where the wind turbines will be placed into service.</v>
      </c>
      <c r="S3490" s="2" t="s">
        <v>145</v>
      </c>
    </row>
    <row r="3491" ht="15.75" customHeight="1">
      <c r="A3491" s="2" t="s">
        <v>9354</v>
      </c>
      <c r="B3491" s="2" t="s">
        <v>8906</v>
      </c>
      <c r="C3491" s="2" t="s">
        <v>8810</v>
      </c>
      <c r="D3491" s="2" t="s">
        <v>8761</v>
      </c>
      <c r="E3491" s="2" t="s">
        <v>8762</v>
      </c>
      <c r="F3491" s="2" t="s">
        <v>9419</v>
      </c>
      <c r="G3491" s="2" t="s">
        <v>19</v>
      </c>
      <c r="I3491" s="2">
        <v>17.0</v>
      </c>
      <c r="K3491" s="2" t="s">
        <v>9355</v>
      </c>
      <c r="L3491" s="2"/>
      <c r="M3491" s="2" t="s">
        <v>9420</v>
      </c>
      <c r="N3491" s="2" t="s">
        <v>9420</v>
      </c>
      <c r="O3491" s="2" t="s">
        <v>290</v>
      </c>
      <c r="P3491" s="2"/>
      <c r="Q3491" s="2" t="str">
        <f t="shared" si="26"/>
        <v>Bill Title: Energy Efficient Public Schools - Bill Description: Energy Efficient Public Schools</v>
      </c>
    </row>
    <row r="3492" ht="15.75" customHeight="1">
      <c r="A3492" s="2" t="s">
        <v>9354</v>
      </c>
      <c r="B3492" s="2" t="s">
        <v>8906</v>
      </c>
      <c r="C3492" s="2" t="s">
        <v>8810</v>
      </c>
      <c r="D3492" s="2" t="s">
        <v>8761</v>
      </c>
      <c r="E3492" s="2" t="s">
        <v>8762</v>
      </c>
      <c r="F3492" s="2" t="s">
        <v>9421</v>
      </c>
      <c r="G3492" s="2" t="s">
        <v>19</v>
      </c>
      <c r="I3492" s="2">
        <v>17.0</v>
      </c>
      <c r="K3492" s="2" t="s">
        <v>9355</v>
      </c>
      <c r="L3492" s="2"/>
      <c r="M3492" s="2" t="s">
        <v>9422</v>
      </c>
      <c r="N3492" s="2" t="s">
        <v>9422</v>
      </c>
      <c r="O3492" s="2" t="s">
        <v>9423</v>
      </c>
      <c r="P3492" s="2"/>
      <c r="Q3492" s="2" t="str">
        <f t="shared" si="26"/>
        <v>Bill Title: Efficient School &amp; Community Performance Contract - Bill Description: Efficient School &amp; Community Performance Contract</v>
      </c>
      <c r="S3492" s="2" t="s">
        <v>287</v>
      </c>
    </row>
    <row r="3493" ht="15.75" customHeight="1">
      <c r="A3493" s="2" t="s">
        <v>9354</v>
      </c>
      <c r="B3493" s="2" t="s">
        <v>8906</v>
      </c>
      <c r="C3493" s="2" t="s">
        <v>8810</v>
      </c>
      <c r="D3493" s="2" t="s">
        <v>8761</v>
      </c>
      <c r="E3493" s="2" t="s">
        <v>8762</v>
      </c>
      <c r="F3493" s="2" t="s">
        <v>8802</v>
      </c>
      <c r="G3493" s="2" t="s">
        <v>19</v>
      </c>
      <c r="I3493" s="2">
        <v>17.0</v>
      </c>
      <c r="K3493" s="2" t="s">
        <v>9355</v>
      </c>
      <c r="L3493" s="2"/>
      <c r="M3493" s="2" t="s">
        <v>8803</v>
      </c>
      <c r="N3493" s="2" t="s">
        <v>8803</v>
      </c>
      <c r="O3493" s="2" t="s">
        <v>100</v>
      </c>
      <c r="P3493" s="2"/>
      <c r="Q3493" s="2" t="str">
        <f t="shared" si="26"/>
        <v>Bill Title: Updating Requirements New Building Technologies - Bill Description: Updating Requirements New Building Technologies</v>
      </c>
      <c r="S3493" s="2" t="s">
        <v>44</v>
      </c>
    </row>
    <row r="3494" ht="15.75" customHeight="1">
      <c r="A3494" s="2" t="s">
        <v>9354</v>
      </c>
      <c r="B3494" s="2" t="s">
        <v>8906</v>
      </c>
      <c r="C3494" s="2" t="s">
        <v>8810</v>
      </c>
      <c r="D3494" s="2" t="s">
        <v>8761</v>
      </c>
      <c r="E3494" s="2" t="s">
        <v>8762</v>
      </c>
      <c r="F3494" s="2" t="s">
        <v>9424</v>
      </c>
      <c r="G3494" s="2" t="s">
        <v>19</v>
      </c>
      <c r="I3494" s="2">
        <v>17.0</v>
      </c>
      <c r="K3494" s="2" t="s">
        <v>9355</v>
      </c>
      <c r="L3494" s="2"/>
      <c r="M3494" s="2" t="s">
        <v>9425</v>
      </c>
      <c r="N3494" s="2" t="s">
        <v>9426</v>
      </c>
      <c r="O3494" s="2" t="s">
        <v>9141</v>
      </c>
      <c r="P3494" s="2"/>
      <c r="Q3494" s="2" t="str">
        <f t="shared" si="26"/>
        <v>Bill Title: Equip Wind Turbine Aircraft Detection Lighting System - Bill Description: Concerning a requirement that a wind-powered energy generation facility be equipped with light mitigating technology.</v>
      </c>
      <c r="S3494" s="2" t="s">
        <v>31</v>
      </c>
    </row>
    <row r="3495" ht="15.75" customHeight="1">
      <c r="A3495" s="2" t="s">
        <v>9354</v>
      </c>
      <c r="B3495" s="2" t="s">
        <v>8906</v>
      </c>
      <c r="C3495" s="2" t="s">
        <v>8810</v>
      </c>
      <c r="D3495" s="2" t="s">
        <v>8761</v>
      </c>
      <c r="E3495" s="2" t="s">
        <v>8762</v>
      </c>
      <c r="F3495" s="2" t="s">
        <v>9427</v>
      </c>
      <c r="G3495" s="2" t="s">
        <v>19</v>
      </c>
      <c r="I3495" s="2">
        <v>16.0</v>
      </c>
      <c r="K3495" s="2" t="s">
        <v>9355</v>
      </c>
      <c r="L3495" s="2"/>
      <c r="M3495" s="2" t="s">
        <v>9428</v>
      </c>
      <c r="N3495" s="2" t="s">
        <v>9428</v>
      </c>
      <c r="O3495" s="2" t="s">
        <v>290</v>
      </c>
      <c r="P3495" s="2"/>
      <c r="Q3495" s="2" t="str">
        <f t="shared" si="26"/>
        <v>Bill Title: Gov Energy Ofc Green Bldg Incent Prog - Bill Description: Gov Energy Ofc Green Bldg Incent Prog</v>
      </c>
    </row>
    <row r="3496" ht="15.75" customHeight="1">
      <c r="A3496" s="2" t="s">
        <v>9354</v>
      </c>
      <c r="B3496" s="2" t="s">
        <v>8906</v>
      </c>
      <c r="C3496" s="2" t="s">
        <v>8810</v>
      </c>
      <c r="D3496" s="2" t="s">
        <v>8761</v>
      </c>
      <c r="E3496" s="2" t="s">
        <v>8762</v>
      </c>
      <c r="F3496" s="2" t="s">
        <v>9429</v>
      </c>
      <c r="G3496" s="2" t="s">
        <v>19</v>
      </c>
      <c r="I3496" s="2">
        <v>15.0</v>
      </c>
      <c r="K3496" s="2" t="s">
        <v>9355</v>
      </c>
      <c r="L3496" s="2"/>
      <c r="M3496" s="2" t="s">
        <v>9430</v>
      </c>
      <c r="N3496" s="2" t="s">
        <v>9430</v>
      </c>
      <c r="O3496" s="2" t="s">
        <v>35</v>
      </c>
      <c r="P3496" s="2"/>
      <c r="Q3496" s="2" t="str">
        <f t="shared" si="26"/>
        <v>Bill Title: Limited Scope Inspections Hydroelectric Projects - Bill Description: Limited Scope Inspections Hydroelectric Projects</v>
      </c>
      <c r="S3496" s="2" t="s">
        <v>44</v>
      </c>
    </row>
    <row r="3497" ht="15.75" customHeight="1">
      <c r="A3497" s="2" t="s">
        <v>9354</v>
      </c>
      <c r="B3497" s="2" t="s">
        <v>8906</v>
      </c>
      <c r="C3497" s="2" t="s">
        <v>8810</v>
      </c>
      <c r="D3497" s="2" t="s">
        <v>8761</v>
      </c>
      <c r="E3497" s="2" t="s">
        <v>8762</v>
      </c>
      <c r="F3497" s="2" t="s">
        <v>9277</v>
      </c>
      <c r="G3497" s="2" t="s">
        <v>19</v>
      </c>
      <c r="I3497" s="2">
        <v>15.0</v>
      </c>
      <c r="K3497" s="2" t="s">
        <v>9355</v>
      </c>
      <c r="L3497" s="2"/>
      <c r="M3497" s="2" t="s">
        <v>9278</v>
      </c>
      <c r="N3497" s="2" t="s">
        <v>9278</v>
      </c>
      <c r="O3497" s="2" t="s">
        <v>35</v>
      </c>
      <c r="P3497" s="2"/>
      <c r="Q3497" s="2" t="str">
        <f t="shared" si="26"/>
        <v>Bill Title: Clean Energy Dev Auth Financing Limits - Bill Description: Clean Energy Dev Auth Financing Limits</v>
      </c>
    </row>
    <row r="3498" ht="15.75" customHeight="1">
      <c r="A3498" s="2" t="s">
        <v>9354</v>
      </c>
      <c r="B3498" s="2" t="s">
        <v>8906</v>
      </c>
      <c r="C3498" s="2" t="s">
        <v>8810</v>
      </c>
      <c r="D3498" s="2" t="s">
        <v>8761</v>
      </c>
      <c r="E3498" s="2" t="s">
        <v>8762</v>
      </c>
      <c r="F3498" s="2" t="s">
        <v>9431</v>
      </c>
      <c r="G3498" s="2" t="s">
        <v>19</v>
      </c>
      <c r="I3498" s="2">
        <v>15.0</v>
      </c>
      <c r="K3498" s="2" t="s">
        <v>9355</v>
      </c>
      <c r="L3498" s="2"/>
      <c r="M3498" s="2" t="s">
        <v>9432</v>
      </c>
      <c r="N3498" s="2" t="s">
        <v>9433</v>
      </c>
      <c r="O3498" s="2" t="s">
        <v>208</v>
      </c>
      <c r="P3498" s="2"/>
      <c r="Q3498" s="2" t="str">
        <f t="shared" si="26"/>
        <v>Bill Title: Exempt New Energy Requirement If Not Subordinate Lien - Bill Description: Concerning an exemption from otherwise applicable requirements for financing from the Colorado new energy improvement district if a residential property owner is not seeking to subordinate the priority of existing mortgages.</v>
      </c>
      <c r="S3498" s="2" t="s">
        <v>145</v>
      </c>
    </row>
    <row r="3499" ht="15.75" customHeight="1">
      <c r="A3499" s="2" t="s">
        <v>9354</v>
      </c>
      <c r="B3499" s="2" t="s">
        <v>8906</v>
      </c>
      <c r="C3499" s="2" t="s">
        <v>8810</v>
      </c>
      <c r="D3499" s="2" t="s">
        <v>8761</v>
      </c>
      <c r="E3499" s="2" t="s">
        <v>8762</v>
      </c>
      <c r="F3499" s="2" t="s">
        <v>9434</v>
      </c>
      <c r="G3499" s="2" t="s">
        <v>19</v>
      </c>
      <c r="I3499" s="2">
        <v>13.0</v>
      </c>
      <c r="K3499" s="2" t="s">
        <v>9355</v>
      </c>
      <c r="L3499" s="2"/>
      <c r="M3499" s="2" t="s">
        <v>9435</v>
      </c>
      <c r="N3499" s="2" t="s">
        <v>9435</v>
      </c>
      <c r="O3499" s="2" t="s">
        <v>100</v>
      </c>
      <c r="P3499" s="2"/>
      <c r="Q3499" s="2" t="str">
        <f t="shared" si="26"/>
        <v>Bill Title: Prop Tax Of Indep Residential Solar - Bill Description: Prop Tax Of Indep Residential Solar</v>
      </c>
    </row>
    <row r="3500" ht="15.75" customHeight="1">
      <c r="A3500" s="2" t="s">
        <v>9354</v>
      </c>
      <c r="B3500" s="2" t="s">
        <v>8906</v>
      </c>
      <c r="C3500" s="2" t="s">
        <v>8810</v>
      </c>
      <c r="D3500" s="2" t="s">
        <v>8761</v>
      </c>
      <c r="E3500" s="2" t="s">
        <v>8762</v>
      </c>
      <c r="F3500" s="2" t="s">
        <v>9436</v>
      </c>
      <c r="G3500" s="2" t="s">
        <v>19</v>
      </c>
      <c r="I3500" s="2">
        <v>13.0</v>
      </c>
      <c r="K3500" s="2" t="s">
        <v>9355</v>
      </c>
      <c r="L3500" s="2"/>
      <c r="M3500" s="2" t="s">
        <v>9437</v>
      </c>
      <c r="N3500" s="2" t="s">
        <v>9437</v>
      </c>
      <c r="O3500" s="2" t="s">
        <v>92</v>
      </c>
      <c r="P3500" s="2"/>
      <c r="Q3500" s="2" t="str">
        <f t="shared" si="26"/>
        <v>Bill Title: Vehicle Height, Length, And Weight - Bill Description: Vehicle Height, Length, And Weight</v>
      </c>
    </row>
    <row r="3501" ht="15.75" customHeight="1">
      <c r="A3501" s="2" t="s">
        <v>9438</v>
      </c>
      <c r="B3501" s="2" t="s">
        <v>8965</v>
      </c>
      <c r="C3501" s="2" t="s">
        <v>8810</v>
      </c>
      <c r="D3501" s="2" t="s">
        <v>8761</v>
      </c>
      <c r="E3501" s="2" t="s">
        <v>8762</v>
      </c>
      <c r="F3501" s="2" t="s">
        <v>9439</v>
      </c>
      <c r="G3501" s="2" t="s">
        <v>19</v>
      </c>
      <c r="I3501" s="2">
        <v>114.0</v>
      </c>
      <c r="K3501" s="2" t="s">
        <v>9440</v>
      </c>
      <c r="L3501" s="2"/>
      <c r="M3501" s="2" t="s">
        <v>9441</v>
      </c>
      <c r="N3501" s="2" t="s">
        <v>9442</v>
      </c>
      <c r="O3501" s="2" t="s">
        <v>1826</v>
      </c>
      <c r="P3501" s="2"/>
      <c r="Q3501" s="2" t="str">
        <f t="shared" si="26"/>
        <v>Bill Title: Producer Responsibility Program For Recycling - Bill Description: Concerning the creation of the producer responsibility program for statewide recycling, and, in connection therewith, making an appropriation.</v>
      </c>
    </row>
    <row r="3502" ht="15.75" customHeight="1">
      <c r="A3502" s="2" t="s">
        <v>9438</v>
      </c>
      <c r="B3502" s="2" t="s">
        <v>8965</v>
      </c>
      <c r="C3502" s="2" t="s">
        <v>8810</v>
      </c>
      <c r="D3502" s="2" t="s">
        <v>8761</v>
      </c>
      <c r="E3502" s="2" t="s">
        <v>8762</v>
      </c>
      <c r="F3502" s="2" t="s">
        <v>9443</v>
      </c>
      <c r="G3502" s="2" t="s">
        <v>19</v>
      </c>
      <c r="I3502" s="2">
        <v>57.0</v>
      </c>
      <c r="K3502" s="2" t="s">
        <v>9440</v>
      </c>
      <c r="L3502" s="2"/>
      <c r="M3502" s="2" t="s">
        <v>9444</v>
      </c>
      <c r="N3502" s="2" t="s">
        <v>9445</v>
      </c>
      <c r="O3502" s="2" t="s">
        <v>72</v>
      </c>
      <c r="P3502" s="2"/>
      <c r="Q3502" s="2" t="str">
        <f t="shared" si="26"/>
        <v>Bill Title: Collect Long-term Climate Change Data - Bill Description: Concerning the collection of greenhouse gas emissions data to facilitate the implementation of measures that would most cost-effectively allow the state to meet its greenhouse gas emissions reduction goals, and, in connection therewith, making an appropriation.</v>
      </c>
      <c r="S3502" s="2" t="s">
        <v>172</v>
      </c>
    </row>
    <row r="3503" ht="15.75" customHeight="1">
      <c r="A3503" s="2" t="s">
        <v>9438</v>
      </c>
      <c r="B3503" s="2" t="s">
        <v>8965</v>
      </c>
      <c r="C3503" s="2" t="s">
        <v>8810</v>
      </c>
      <c r="D3503" s="2" t="s">
        <v>8761</v>
      </c>
      <c r="E3503" s="2" t="s">
        <v>8762</v>
      </c>
      <c r="F3503" s="2" t="s">
        <v>9446</v>
      </c>
      <c r="G3503" s="2" t="s">
        <v>19</v>
      </c>
      <c r="I3503" s="2">
        <v>56.0</v>
      </c>
      <c r="K3503" s="2" t="s">
        <v>9440</v>
      </c>
      <c r="L3503" s="2"/>
      <c r="M3503" s="2" t="s">
        <v>9447</v>
      </c>
      <c r="N3503" s="2" t="s">
        <v>9448</v>
      </c>
      <c r="O3503" s="2" t="s">
        <v>1826</v>
      </c>
      <c r="P3503" s="2"/>
      <c r="Q3503" s="2" t="str">
        <f t="shared" si="26"/>
        <v>Bill Title: Regulate Air Toxics - Bill Description: Concerning additional public health protections in relation to the emission of air toxics, and, in connection therewith, making an appropriation.</v>
      </c>
      <c r="S3503" s="2" t="s">
        <v>65</v>
      </c>
    </row>
    <row r="3504" ht="15.75" customHeight="1">
      <c r="A3504" s="2" t="s">
        <v>9438</v>
      </c>
      <c r="B3504" s="2" t="s">
        <v>8965</v>
      </c>
      <c r="C3504" s="2" t="s">
        <v>8810</v>
      </c>
      <c r="D3504" s="2" t="s">
        <v>8761</v>
      </c>
      <c r="E3504" s="2" t="s">
        <v>8762</v>
      </c>
      <c r="F3504" s="2" t="s">
        <v>9449</v>
      </c>
      <c r="G3504" s="2" t="s">
        <v>19</v>
      </c>
      <c r="I3504" s="2">
        <v>56.0</v>
      </c>
      <c r="K3504" s="2" t="s">
        <v>9440</v>
      </c>
      <c r="L3504" s="2"/>
      <c r="M3504" s="2" t="s">
        <v>9450</v>
      </c>
      <c r="N3504" s="2" t="s">
        <v>9451</v>
      </c>
      <c r="O3504" s="2" t="s">
        <v>2022</v>
      </c>
      <c r="P3504" s="2"/>
      <c r="Q3504" s="2" t="str">
        <f t="shared" si="26"/>
        <v>Bill Title: Public Utilities Commission Study Of Community Choice Energy - Bill Description: Concerning investigations by the public utilities commission to evaluate the implications of allowing community choice of wholesale electric supply in Colorado through the vehicle of community choice energy authorities.</v>
      </c>
      <c r="S3504" s="2" t="s">
        <v>65</v>
      </c>
    </row>
    <row r="3505" ht="15.75" customHeight="1">
      <c r="A3505" s="2" t="s">
        <v>9438</v>
      </c>
      <c r="B3505" s="2" t="s">
        <v>8965</v>
      </c>
      <c r="C3505" s="2" t="s">
        <v>8810</v>
      </c>
      <c r="D3505" s="2" t="s">
        <v>8761</v>
      </c>
      <c r="E3505" s="2" t="s">
        <v>8762</v>
      </c>
      <c r="F3505" s="2" t="s">
        <v>9452</v>
      </c>
      <c r="G3505" s="2" t="s">
        <v>19</v>
      </c>
      <c r="I3505" s="2">
        <v>49.0</v>
      </c>
      <c r="K3505" s="2" t="s">
        <v>9440</v>
      </c>
      <c r="L3505" s="2"/>
      <c r="M3505" s="2" t="s">
        <v>9453</v>
      </c>
      <c r="N3505" s="2" t="s">
        <v>9454</v>
      </c>
      <c r="O3505" s="2" t="s">
        <v>290</v>
      </c>
      <c r="P3505" s="2"/>
      <c r="Q3505" s="2" t="str">
        <f t="shared" si="26"/>
        <v>Bill Title: New Appliance Energy And Water Efficiency Standards - Bill Description: Concerning efficiency standards for equipment sold in Colorado, and, in connection therewith, requiring certain appliances, plumbing fixtures, and other products sold for residential or commercial use to meet energy efficiency and water efficiency standards.</v>
      </c>
      <c r="S3505" s="2" t="s">
        <v>287</v>
      </c>
    </row>
    <row r="3506" ht="15.75" customHeight="1">
      <c r="A3506" s="2" t="s">
        <v>9438</v>
      </c>
      <c r="B3506" s="2" t="s">
        <v>8965</v>
      </c>
      <c r="C3506" s="2" t="s">
        <v>8810</v>
      </c>
      <c r="D3506" s="2" t="s">
        <v>8761</v>
      </c>
      <c r="E3506" s="2" t="s">
        <v>8762</v>
      </c>
      <c r="F3506" s="2" t="s">
        <v>9455</v>
      </c>
      <c r="G3506" s="2" t="s">
        <v>19</v>
      </c>
      <c r="I3506" s="2">
        <v>48.0</v>
      </c>
      <c r="K3506" s="2" t="s">
        <v>9440</v>
      </c>
      <c r="L3506" s="2"/>
      <c r="M3506" s="2" t="s">
        <v>9456</v>
      </c>
      <c r="N3506" s="2" t="s">
        <v>9457</v>
      </c>
      <c r="O3506" s="2" t="s">
        <v>9458</v>
      </c>
      <c r="P3506" s="2"/>
      <c r="Q3506" s="2" t="str">
        <f t="shared" si="26"/>
        <v>Bill Title: Natural Disaster Mitigation Enterprise - Bill Description: Concerning the creation of an enterprise that is exempt from the requirements of section 20 of article X of the state constitution to administer a fee-based natural disaster mitigation grant program.</v>
      </c>
      <c r="S3506" s="2" t="s">
        <v>145</v>
      </c>
    </row>
    <row r="3507" ht="15.75" customHeight="1">
      <c r="A3507" s="2" t="s">
        <v>9438</v>
      </c>
      <c r="B3507" s="2" t="s">
        <v>8965</v>
      </c>
      <c r="C3507" s="2" t="s">
        <v>8810</v>
      </c>
      <c r="D3507" s="2" t="s">
        <v>8761</v>
      </c>
      <c r="E3507" s="2" t="s">
        <v>8762</v>
      </c>
      <c r="F3507" s="2" t="s">
        <v>9459</v>
      </c>
      <c r="G3507" s="2" t="s">
        <v>19</v>
      </c>
      <c r="I3507" s="2">
        <v>41.0</v>
      </c>
      <c r="K3507" s="2" t="s">
        <v>9440</v>
      </c>
      <c r="L3507" s="2"/>
      <c r="M3507" s="2" t="s">
        <v>9460</v>
      </c>
      <c r="N3507" s="2" t="s">
        <v>9461</v>
      </c>
      <c r="O3507" s="2" t="s">
        <v>290</v>
      </c>
      <c r="P3507" s="2"/>
      <c r="Q3507" s="2" t="str">
        <f t="shared" si="26"/>
        <v>Bill Title: Building Energy Codes - Bill Description: Concerning an update to the minimum energy code for the construction of buildings.</v>
      </c>
      <c r="S3507" s="2" t="s">
        <v>287</v>
      </c>
    </row>
    <row r="3508" ht="15.75" customHeight="1">
      <c r="A3508" s="2" t="s">
        <v>9438</v>
      </c>
      <c r="B3508" s="2" t="s">
        <v>8965</v>
      </c>
      <c r="C3508" s="2" t="s">
        <v>8810</v>
      </c>
      <c r="D3508" s="2" t="s">
        <v>8761</v>
      </c>
      <c r="E3508" s="2" t="s">
        <v>8762</v>
      </c>
      <c r="F3508" s="2" t="s">
        <v>9462</v>
      </c>
      <c r="G3508" s="2" t="s">
        <v>19</v>
      </c>
      <c r="I3508" s="2">
        <v>39.0</v>
      </c>
      <c r="K3508" s="2" t="s">
        <v>9440</v>
      </c>
      <c r="L3508" s="2"/>
      <c r="M3508" s="2" t="s">
        <v>9450</v>
      </c>
      <c r="N3508" s="2" t="s">
        <v>9463</v>
      </c>
      <c r="O3508" s="2" t="s">
        <v>2022</v>
      </c>
      <c r="P3508" s="2"/>
      <c r="Q3508" s="2" t="str">
        <f t="shared" si="26"/>
        <v>Bill Title: Public Utilities Commission Study Of Community Choice Energy - Bill Description: Concerning an investigation by the public utilities commission to evaluate the parameters of an energy policy allowing communities in Colorado that are served by an investor-owned electric utility to choose alternative wholesale electricity suppliers, and, in connection therewith, making an appropriation.</v>
      </c>
      <c r="S3508" s="2" t="s">
        <v>65</v>
      </c>
    </row>
    <row r="3509" ht="15.75" customHeight="1">
      <c r="A3509" s="2" t="s">
        <v>9438</v>
      </c>
      <c r="B3509" s="2" t="s">
        <v>8965</v>
      </c>
      <c r="C3509" s="2" t="s">
        <v>8810</v>
      </c>
      <c r="D3509" s="2" t="s">
        <v>8761</v>
      </c>
      <c r="E3509" s="2" t="s">
        <v>8762</v>
      </c>
      <c r="F3509" s="2" t="s">
        <v>9464</v>
      </c>
      <c r="G3509" s="2" t="s">
        <v>19</v>
      </c>
      <c r="I3509" s="2">
        <v>33.0</v>
      </c>
      <c r="K3509" s="2" t="s">
        <v>9440</v>
      </c>
      <c r="L3509" s="2"/>
      <c r="M3509" s="2" t="s">
        <v>9465</v>
      </c>
      <c r="N3509" s="2" t="s">
        <v>9466</v>
      </c>
      <c r="O3509" s="2" t="s">
        <v>72</v>
      </c>
      <c r="P3509" s="2"/>
      <c r="Q3509" s="2" t="str">
        <f t="shared" si="26"/>
        <v>Bill Title: Create Agricultural Drought And Climate Resilience Office - Bill Description: Concerning the creation of an agricultural drought and climate resilience office in the department of agriculture, and, in connection therewith, making an appropriation.</v>
      </c>
      <c r="S3509" s="2" t="s">
        <v>65</v>
      </c>
    </row>
    <row r="3510" ht="15.75" customHeight="1">
      <c r="A3510" s="2" t="s">
        <v>9438</v>
      </c>
      <c r="B3510" s="2" t="s">
        <v>8965</v>
      </c>
      <c r="C3510" s="2" t="s">
        <v>8810</v>
      </c>
      <c r="D3510" s="2" t="s">
        <v>8761</v>
      </c>
      <c r="E3510" s="2" t="s">
        <v>8762</v>
      </c>
      <c r="F3510" s="2" t="s">
        <v>9467</v>
      </c>
      <c r="G3510" s="2" t="s">
        <v>19</v>
      </c>
      <c r="I3510" s="2">
        <v>31.0</v>
      </c>
      <c r="K3510" s="2" t="s">
        <v>9440</v>
      </c>
      <c r="L3510" s="2"/>
      <c r="M3510" s="2" t="s">
        <v>9468</v>
      </c>
      <c r="N3510" s="2" t="s">
        <v>9469</v>
      </c>
      <c r="O3510" s="2" t="s">
        <v>5461</v>
      </c>
      <c r="P3510" s="2"/>
      <c r="Q3510" s="2" t="str">
        <f t="shared" si="26"/>
        <v>Bill Title: Climate Change Preparedness And Resiliency - Bill Description: Concerning a comprehensive plan to proactively address the anticipated impacts on Colorado of global climate change, and, in connection therewith, making an appropriation.</v>
      </c>
      <c r="S3510" s="2" t="s">
        <v>172</v>
      </c>
    </row>
    <row r="3511" ht="15.75" customHeight="1">
      <c r="A3511" s="2" t="s">
        <v>9438</v>
      </c>
      <c r="B3511" s="2" t="s">
        <v>8965</v>
      </c>
      <c r="C3511" s="2" t="s">
        <v>8810</v>
      </c>
      <c r="D3511" s="2" t="s">
        <v>8761</v>
      </c>
      <c r="E3511" s="2" t="s">
        <v>8762</v>
      </c>
      <c r="F3511" s="2" t="s">
        <v>9470</v>
      </c>
      <c r="G3511" s="2" t="s">
        <v>19</v>
      </c>
      <c r="I3511" s="2">
        <v>27.0</v>
      </c>
      <c r="K3511" s="2" t="s">
        <v>9440</v>
      </c>
      <c r="L3511" s="2"/>
      <c r="M3511" s="2" t="s">
        <v>9471</v>
      </c>
      <c r="N3511" s="2" t="s">
        <v>9472</v>
      </c>
      <c r="O3511" s="2" t="s">
        <v>89</v>
      </c>
      <c r="P3511" s="2"/>
      <c r="Q3511" s="2" t="str">
        <f t="shared" si="26"/>
        <v>Bill Title: Electric Vehicle Grant Fund - Bill Description: Concerning the powers and duties of the electric vehicle grant fund.</v>
      </c>
      <c r="S3511" s="2" t="s">
        <v>145</v>
      </c>
    </row>
    <row r="3512" ht="15.75" customHeight="1">
      <c r="A3512" s="2" t="s">
        <v>9438</v>
      </c>
      <c r="B3512" s="2" t="s">
        <v>8965</v>
      </c>
      <c r="C3512" s="2" t="s">
        <v>8810</v>
      </c>
      <c r="D3512" s="2" t="s">
        <v>8761</v>
      </c>
      <c r="E3512" s="2" t="s">
        <v>8762</v>
      </c>
      <c r="F3512" s="2" t="s">
        <v>9473</v>
      </c>
      <c r="G3512" s="2" t="s">
        <v>19</v>
      </c>
      <c r="I3512" s="2">
        <v>26.0</v>
      </c>
      <c r="K3512" s="2" t="s">
        <v>9440</v>
      </c>
      <c r="L3512" s="2"/>
      <c r="M3512" s="2" t="s">
        <v>9474</v>
      </c>
      <c r="N3512" s="2" t="s">
        <v>9475</v>
      </c>
      <c r="O3512" s="2" t="s">
        <v>4180</v>
      </c>
      <c r="P3512" s="2"/>
      <c r="Q3512" s="2" t="str">
        <f t="shared" si="26"/>
        <v>Bill Title: Utility Cost-saving Contract For Local Governments - Bill Description: Concerning the authority of a board of any political subdivision to enter into contracts for utility cost savings.</v>
      </c>
      <c r="S3512" s="2" t="s">
        <v>287</v>
      </c>
    </row>
    <row r="3513" ht="15.75" customHeight="1">
      <c r="A3513" s="2" t="s">
        <v>9438</v>
      </c>
      <c r="B3513" s="2" t="s">
        <v>8965</v>
      </c>
      <c r="C3513" s="2" t="s">
        <v>8810</v>
      </c>
      <c r="D3513" s="2" t="s">
        <v>8761</v>
      </c>
      <c r="E3513" s="2" t="s">
        <v>8762</v>
      </c>
      <c r="F3513" s="2" t="s">
        <v>9476</v>
      </c>
      <c r="G3513" s="2" t="s">
        <v>19</v>
      </c>
      <c r="I3513" s="2">
        <v>25.0</v>
      </c>
      <c r="K3513" s="2" t="s">
        <v>9440</v>
      </c>
      <c r="L3513" s="2"/>
      <c r="M3513" s="2" t="s">
        <v>9477</v>
      </c>
      <c r="N3513" s="2" t="s">
        <v>9477</v>
      </c>
      <c r="O3513" s="2" t="s">
        <v>9478</v>
      </c>
      <c r="P3513" s="2"/>
      <c r="Q3513" s="2" t="str">
        <f t="shared" si="26"/>
        <v>Bill Title: Prohibit Coal Rolling In Diesel Vehicles - Bill Description: Prohibit Coal Rolling In Diesel Vehicles</v>
      </c>
      <c r="S3513" s="2" t="s">
        <v>172</v>
      </c>
    </row>
    <row r="3514" ht="15.75" customHeight="1">
      <c r="A3514" s="2" t="s">
        <v>9438</v>
      </c>
      <c r="B3514" s="2" t="s">
        <v>8965</v>
      </c>
      <c r="C3514" s="2" t="s">
        <v>8810</v>
      </c>
      <c r="D3514" s="2" t="s">
        <v>8761</v>
      </c>
      <c r="E3514" s="2" t="s">
        <v>8762</v>
      </c>
      <c r="F3514" s="2" t="s">
        <v>9479</v>
      </c>
      <c r="G3514" s="2" t="s">
        <v>19</v>
      </c>
      <c r="I3514" s="2">
        <v>25.0</v>
      </c>
      <c r="K3514" s="2" t="s">
        <v>9440</v>
      </c>
      <c r="L3514" s="2"/>
      <c r="M3514" s="2" t="s">
        <v>9480</v>
      </c>
      <c r="N3514" s="2" t="s">
        <v>9481</v>
      </c>
      <c r="O3514" s="2" t="s">
        <v>23</v>
      </c>
      <c r="P3514" s="2"/>
      <c r="Q3514" s="2" t="str">
        <f t="shared" si="26"/>
        <v>Bill Title: CDPHE Colorado Department Of Public Health And Environment Hazardous Substances Response - Bill Description: Concerning measures by the department of public health and environment to protect the public from certain hazardous substances, and, in connection therewith, making an appropriation.</v>
      </c>
      <c r="S3514" s="2" t="s">
        <v>79</v>
      </c>
    </row>
    <row r="3515" ht="15.75" customHeight="1">
      <c r="A3515" s="2" t="s">
        <v>9438</v>
      </c>
      <c r="B3515" s="2" t="s">
        <v>8965</v>
      </c>
      <c r="C3515" s="2" t="s">
        <v>8810</v>
      </c>
      <c r="D3515" s="2" t="s">
        <v>8761</v>
      </c>
      <c r="E3515" s="2" t="s">
        <v>8762</v>
      </c>
      <c r="F3515" s="2" t="s">
        <v>9482</v>
      </c>
      <c r="G3515" s="2" t="s">
        <v>19</v>
      </c>
      <c r="I3515" s="2">
        <v>24.0</v>
      </c>
      <c r="K3515" s="2" t="s">
        <v>9440</v>
      </c>
      <c r="L3515" s="2"/>
      <c r="M3515" s="2" t="s">
        <v>9483</v>
      </c>
      <c r="N3515" s="2" t="s">
        <v>9484</v>
      </c>
      <c r="O3515" s="2" t="s">
        <v>63</v>
      </c>
      <c r="P3515" s="2"/>
      <c r="Q3515" s="2" t="str">
        <f t="shared" si="26"/>
        <v>Bill Title: Cooperative Electric Utilities Reasonable Rates Energy Storage - Bill Description: Concerning clarification of the requirement of reasonableness in charges imposed by one cooperative electric association upon another.</v>
      </c>
      <c r="S3515" s="2" t="s">
        <v>65</v>
      </c>
    </row>
    <row r="3516" ht="15.75" customHeight="1">
      <c r="A3516" s="2" t="s">
        <v>9438</v>
      </c>
      <c r="B3516" s="2" t="s">
        <v>8965</v>
      </c>
      <c r="C3516" s="2" t="s">
        <v>8810</v>
      </c>
      <c r="D3516" s="2" t="s">
        <v>8761</v>
      </c>
      <c r="E3516" s="2" t="s">
        <v>8762</v>
      </c>
      <c r="F3516" s="2" t="s">
        <v>9485</v>
      </c>
      <c r="G3516" s="2" t="s">
        <v>19</v>
      </c>
      <c r="I3516" s="2">
        <v>24.0</v>
      </c>
      <c r="K3516" s="2" t="s">
        <v>9440</v>
      </c>
      <c r="L3516" s="2"/>
      <c r="M3516" s="2" t="s">
        <v>9486</v>
      </c>
      <c r="N3516" s="2" t="s">
        <v>9487</v>
      </c>
      <c r="O3516" s="2" t="s">
        <v>512</v>
      </c>
      <c r="P3516" s="2"/>
      <c r="Q3516" s="2" t="str">
        <f t="shared" si="26"/>
        <v>Bill Title: Measurable Goals Deadlines Colorado Climate Action Plan - Bill Description: Concerning a requirement to include measurable goals that are subject to deadlines in Colorado&amp;#039;s climate action plan.</v>
      </c>
      <c r="S3516" s="2" t="s">
        <v>172</v>
      </c>
    </row>
    <row r="3517" ht="15.75" customHeight="1">
      <c r="A3517" s="2" t="s">
        <v>9438</v>
      </c>
      <c r="B3517" s="2" t="s">
        <v>8965</v>
      </c>
      <c r="C3517" s="2" t="s">
        <v>8810</v>
      </c>
      <c r="D3517" s="2" t="s">
        <v>8761</v>
      </c>
      <c r="E3517" s="2" t="s">
        <v>8762</v>
      </c>
      <c r="F3517" s="2" t="s">
        <v>9488</v>
      </c>
      <c r="G3517" s="2" t="s">
        <v>19</v>
      </c>
      <c r="I3517" s="2">
        <v>23.0</v>
      </c>
      <c r="K3517" s="2" t="s">
        <v>9440</v>
      </c>
      <c r="L3517" s="2"/>
      <c r="M3517" s="2" t="s">
        <v>9489</v>
      </c>
      <c r="N3517" s="2" t="s">
        <v>9490</v>
      </c>
      <c r="O3517" s="2" t="s">
        <v>89</v>
      </c>
      <c r="P3517" s="2"/>
      <c r="Q3517" s="2" t="str">
        <f t="shared" si="26"/>
        <v>Bill Title: Electric Motor Vehicle Charging Station Parking - Bill Description: Concerning the use of electric motor vehicle charging stations for parking a motor vehicle.</v>
      </c>
      <c r="S3517" s="2" t="s">
        <v>79</v>
      </c>
    </row>
    <row r="3518" ht="15.75" customHeight="1">
      <c r="A3518" s="2" t="s">
        <v>9438</v>
      </c>
      <c r="B3518" s="2" t="s">
        <v>8965</v>
      </c>
      <c r="C3518" s="2" t="s">
        <v>8810</v>
      </c>
      <c r="D3518" s="2" t="s">
        <v>8761</v>
      </c>
      <c r="E3518" s="2" t="s">
        <v>8762</v>
      </c>
      <c r="F3518" s="2" t="s">
        <v>9491</v>
      </c>
      <c r="G3518" s="2" t="s">
        <v>19</v>
      </c>
      <c r="I3518" s="2">
        <v>22.0</v>
      </c>
      <c r="K3518" s="2" t="s">
        <v>9440</v>
      </c>
      <c r="L3518" s="2"/>
      <c r="M3518" s="2" t="s">
        <v>9492</v>
      </c>
      <c r="N3518" s="2" t="s">
        <v>9493</v>
      </c>
      <c r="O3518" s="2" t="s">
        <v>63</v>
      </c>
      <c r="P3518" s="2"/>
      <c r="Q3518" s="2" t="str">
        <f t="shared" si="26"/>
        <v>Bill Title: Electric Regional Transmission Organization Hearing - Bill Description: Concerning a transportation legislation review committee hearing on the effects that a retail electric service provider&amp;#039;s participation in a regional transmission organization would have in Colorado.</v>
      </c>
      <c r="S3518" s="2" t="s">
        <v>31</v>
      </c>
    </row>
    <row r="3519" ht="15.75" customHeight="1">
      <c r="A3519" s="2" t="s">
        <v>9438</v>
      </c>
      <c r="B3519" s="2" t="s">
        <v>8965</v>
      </c>
      <c r="C3519" s="2" t="s">
        <v>8810</v>
      </c>
      <c r="D3519" s="2" t="s">
        <v>8761</v>
      </c>
      <c r="E3519" s="2" t="s">
        <v>8762</v>
      </c>
      <c r="F3519" s="2" t="s">
        <v>9494</v>
      </c>
      <c r="G3519" s="2" t="s">
        <v>19</v>
      </c>
      <c r="I3519" s="2">
        <v>22.0</v>
      </c>
      <c r="K3519" s="2" t="s">
        <v>9440</v>
      </c>
      <c r="L3519" s="2"/>
      <c r="M3519" s="2" t="s">
        <v>9444</v>
      </c>
      <c r="N3519" s="2" t="s">
        <v>9495</v>
      </c>
      <c r="O3519" s="2" t="s">
        <v>72</v>
      </c>
      <c r="P3519" s="2"/>
      <c r="Q3519" s="2" t="str">
        <f t="shared" si="26"/>
        <v>Bill Title: Collect Long-term Climate Change Data - Bill Description: Concerning the collection of greenhouse gas emissions data.</v>
      </c>
      <c r="S3519" s="2" t="s">
        <v>172</v>
      </c>
    </row>
    <row r="3520" ht="15.75" customHeight="1">
      <c r="A3520" s="2" t="s">
        <v>9438</v>
      </c>
      <c r="B3520" s="2" t="s">
        <v>8965</v>
      </c>
      <c r="C3520" s="2" t="s">
        <v>8810</v>
      </c>
      <c r="D3520" s="2" t="s">
        <v>8761</v>
      </c>
      <c r="E3520" s="2" t="s">
        <v>8762</v>
      </c>
      <c r="F3520" s="2" t="s">
        <v>9496</v>
      </c>
      <c r="G3520" s="2" t="s">
        <v>19</v>
      </c>
      <c r="I3520" s="2">
        <v>21.0</v>
      </c>
      <c r="K3520" s="2" t="s">
        <v>9440</v>
      </c>
      <c r="L3520" s="2"/>
      <c r="M3520" s="2" t="s">
        <v>9497</v>
      </c>
      <c r="N3520" s="2" t="s">
        <v>9498</v>
      </c>
      <c r="O3520" s="2" t="s">
        <v>5702</v>
      </c>
      <c r="P3520" s="2"/>
      <c r="Q3520" s="2" t="str">
        <f t="shared" si="26"/>
        <v>Bill Title: PERA Public Employees&amp;#039; Retirement Association Board Assess Climate-related Financial Risks - Bill Description: Concerning a requirement that the board of trustees of the public employees&amp;#039; retirement association take certain actions in connection with climate-related financial risks to the various trust funds managed by the association.</v>
      </c>
      <c r="S3520" s="2" t="s">
        <v>25</v>
      </c>
    </row>
    <row r="3521" ht="15.75" customHeight="1">
      <c r="A3521" s="2" t="s">
        <v>9438</v>
      </c>
      <c r="B3521" s="2" t="s">
        <v>8965</v>
      </c>
      <c r="C3521" s="2" t="s">
        <v>8810</v>
      </c>
      <c r="D3521" s="2" t="s">
        <v>8761</v>
      </c>
      <c r="E3521" s="2" t="s">
        <v>8762</v>
      </c>
      <c r="F3521" s="2" t="s">
        <v>9499</v>
      </c>
      <c r="G3521" s="2" t="s">
        <v>19</v>
      </c>
      <c r="I3521" s="2">
        <v>19.0</v>
      </c>
      <c r="K3521" s="2" t="s">
        <v>9440</v>
      </c>
      <c r="L3521" s="2"/>
      <c r="M3521" s="2" t="s">
        <v>9500</v>
      </c>
      <c r="N3521" s="2" t="s">
        <v>9501</v>
      </c>
      <c r="O3521" s="2" t="s">
        <v>63</v>
      </c>
      <c r="P3521" s="2"/>
      <c r="Q3521" s="2" t="str">
        <f t="shared" si="26"/>
        <v>Bill Title: Public Utilities Commission Ethics And Improved Public Information Reporting - Bill Description: Concerning measures to enhance the consumer protection mission of the Colorado public utilities commission, and, in connection therewith, prohibiting a person with recent connections to a regulated utility from serving on the commission and providing for periodic performance audits.</v>
      </c>
      <c r="S3521" s="2" t="s">
        <v>65</v>
      </c>
    </row>
    <row r="3522" ht="15.75" customHeight="1">
      <c r="A3522" s="2" t="s">
        <v>9438</v>
      </c>
      <c r="B3522" s="2" t="s">
        <v>8965</v>
      </c>
      <c r="C3522" s="2" t="s">
        <v>8810</v>
      </c>
      <c r="D3522" s="2" t="s">
        <v>8761</v>
      </c>
      <c r="E3522" s="2" t="s">
        <v>8762</v>
      </c>
      <c r="F3522" s="2" t="s">
        <v>9502</v>
      </c>
      <c r="G3522" s="2" t="s">
        <v>19</v>
      </c>
      <c r="I3522" s="2">
        <v>18.0</v>
      </c>
      <c r="K3522" s="2" t="s">
        <v>9440</v>
      </c>
      <c r="L3522" s="2"/>
      <c r="M3522" s="2" t="s">
        <v>9503</v>
      </c>
      <c r="N3522" s="2" t="s">
        <v>9503</v>
      </c>
      <c r="O3522" s="2" t="s">
        <v>9423</v>
      </c>
      <c r="P3522" s="2"/>
      <c r="Q3522" s="2" t="str">
        <f t="shared" si="26"/>
        <v>Bill Title: Energy District Private Financing Commercial - Bill Description: Energy District Private Financing Commercial</v>
      </c>
      <c r="S3522" s="2" t="s">
        <v>145</v>
      </c>
    </row>
    <row r="3523" ht="15.75" customHeight="1">
      <c r="A3523" s="2" t="s">
        <v>9438</v>
      </c>
      <c r="B3523" s="2" t="s">
        <v>8965</v>
      </c>
      <c r="C3523" s="2" t="s">
        <v>8810</v>
      </c>
      <c r="D3523" s="2" t="s">
        <v>8761</v>
      </c>
      <c r="E3523" s="2" t="s">
        <v>8762</v>
      </c>
      <c r="F3523" s="2" t="s">
        <v>9504</v>
      </c>
      <c r="G3523" s="2" t="s">
        <v>19</v>
      </c>
      <c r="I3523" s="2">
        <v>16.0</v>
      </c>
      <c r="K3523" s="2" t="s">
        <v>9440</v>
      </c>
      <c r="L3523" s="2"/>
      <c r="M3523" s="2" t="s">
        <v>9505</v>
      </c>
      <c r="N3523" s="2" t="s">
        <v>9505</v>
      </c>
      <c r="O3523" s="2" t="s">
        <v>214</v>
      </c>
      <c r="P3523" s="2"/>
      <c r="Q3523" s="2" t="str">
        <f t="shared" si="26"/>
        <v>Bill Title: Energy Cost-savings Contracts For Vehicle Fleets - Bill Description: Energy Cost-savings Contracts For Vehicle Fleets</v>
      </c>
      <c r="S3523" s="2" t="s">
        <v>79</v>
      </c>
    </row>
    <row r="3524" ht="15.75" customHeight="1">
      <c r="A3524" s="2" t="s">
        <v>9438</v>
      </c>
      <c r="B3524" s="2" t="s">
        <v>8965</v>
      </c>
      <c r="C3524" s="2" t="s">
        <v>8810</v>
      </c>
      <c r="D3524" s="2" t="s">
        <v>8761</v>
      </c>
      <c r="E3524" s="2" t="s">
        <v>8762</v>
      </c>
      <c r="F3524" s="2" t="s">
        <v>9506</v>
      </c>
      <c r="G3524" s="2" t="s">
        <v>19</v>
      </c>
      <c r="I3524" s="2">
        <v>15.0</v>
      </c>
      <c r="K3524" s="2" t="s">
        <v>9440</v>
      </c>
      <c r="L3524" s="2"/>
      <c r="M3524" s="2" t="s">
        <v>9507</v>
      </c>
      <c r="N3524" s="2" t="s">
        <v>9508</v>
      </c>
      <c r="O3524" s="2" t="s">
        <v>23</v>
      </c>
      <c r="P3524" s="2"/>
      <c r="Q3524" s="2" t="str">
        <f t="shared" si="26"/>
        <v>Bill Title: Oil And Gas Reporting - Bill Description: Concerning measures to enhance oversight of oil and gas operations within the state.</v>
      </c>
      <c r="S3524" s="2" t="s">
        <v>368</v>
      </c>
    </row>
    <row r="3525" ht="15.75" customHeight="1">
      <c r="A3525" s="2" t="s">
        <v>9438</v>
      </c>
      <c r="B3525" s="2" t="s">
        <v>8965</v>
      </c>
      <c r="C3525" s="2" t="s">
        <v>8810</v>
      </c>
      <c r="D3525" s="2" t="s">
        <v>8761</v>
      </c>
      <c r="E3525" s="2" t="s">
        <v>8762</v>
      </c>
      <c r="F3525" s="2" t="s">
        <v>9509</v>
      </c>
      <c r="G3525" s="2" t="s">
        <v>19</v>
      </c>
      <c r="I3525" s="2">
        <v>14.0</v>
      </c>
      <c r="K3525" s="2" t="s">
        <v>9440</v>
      </c>
      <c r="L3525" s="2"/>
      <c r="M3525" s="2" t="s">
        <v>9510</v>
      </c>
      <c r="N3525" s="2" t="s">
        <v>9511</v>
      </c>
      <c r="O3525" s="2" t="s">
        <v>89</v>
      </c>
      <c r="P3525" s="2"/>
      <c r="Q3525" s="2" t="str">
        <f t="shared" si="26"/>
        <v>Bill Title: Electric Vehicle License Plate - Bill Description: Concerning the creation of a license plate for plug-in electric motor vehicles, and, in connection therewith, making an appropriation.</v>
      </c>
      <c r="S3525" s="2" t="s">
        <v>79</v>
      </c>
    </row>
    <row r="3526" ht="15.75" customHeight="1">
      <c r="A3526" s="2" t="s">
        <v>9438</v>
      </c>
      <c r="B3526" s="2" t="s">
        <v>8965</v>
      </c>
      <c r="C3526" s="2" t="s">
        <v>8810</v>
      </c>
      <c r="D3526" s="2" t="s">
        <v>8761</v>
      </c>
      <c r="E3526" s="2" t="s">
        <v>8762</v>
      </c>
      <c r="F3526" s="2" t="s">
        <v>9279</v>
      </c>
      <c r="G3526" s="2" t="s">
        <v>19</v>
      </c>
      <c r="I3526" s="2">
        <v>12.0</v>
      </c>
      <c r="K3526" s="2" t="s">
        <v>9440</v>
      </c>
      <c r="L3526" s="2"/>
      <c r="M3526" s="2" t="s">
        <v>9280</v>
      </c>
      <c r="N3526" s="2" t="s">
        <v>9280</v>
      </c>
      <c r="O3526" s="2" t="s">
        <v>89</v>
      </c>
      <c r="P3526" s="2"/>
      <c r="Q3526" s="2" t="str">
        <f t="shared" si="26"/>
        <v>Bill Title: Fleet Vehicle Energy Cost-savings Contracts - Bill Description: Fleet Vehicle Energy Cost-savings Contracts</v>
      </c>
      <c r="S3526" s="2" t="s">
        <v>79</v>
      </c>
    </row>
    <row r="3527" ht="15.75" customHeight="1">
      <c r="A3527" s="2" t="s">
        <v>9438</v>
      </c>
      <c r="B3527" s="2" t="s">
        <v>8965</v>
      </c>
      <c r="C3527" s="2" t="s">
        <v>8810</v>
      </c>
      <c r="D3527" s="2" t="s">
        <v>8761</v>
      </c>
      <c r="E3527" s="2" t="s">
        <v>8762</v>
      </c>
      <c r="F3527" s="2" t="s">
        <v>9512</v>
      </c>
      <c r="G3527" s="2" t="s">
        <v>19</v>
      </c>
      <c r="I3527" s="2">
        <v>7.0</v>
      </c>
      <c r="K3527" s="2" t="s">
        <v>9440</v>
      </c>
      <c r="L3527" s="2"/>
      <c r="M3527" s="2" t="s">
        <v>9513</v>
      </c>
      <c r="N3527" s="2" t="s">
        <v>9513</v>
      </c>
      <c r="O3527" s="2" t="s">
        <v>23</v>
      </c>
      <c r="P3527" s="2"/>
      <c r="Q3527" s="2" t="str">
        <f t="shared" si="26"/>
        <v>Bill Title: Retain Avalanche Information Center In DNR - Bill Description: Retain Avalanche Information Center In DNR</v>
      </c>
    </row>
    <row r="3528" ht="15.75" customHeight="1">
      <c r="A3528" s="2" t="s">
        <v>9438</v>
      </c>
      <c r="B3528" s="2" t="s">
        <v>8965</v>
      </c>
      <c r="C3528" s="2" t="s">
        <v>8810</v>
      </c>
      <c r="D3528" s="2" t="s">
        <v>8761</v>
      </c>
      <c r="E3528" s="2" t="s">
        <v>8762</v>
      </c>
      <c r="F3528" s="2" t="s">
        <v>9514</v>
      </c>
      <c r="G3528" s="2" t="s">
        <v>19</v>
      </c>
      <c r="I3528" s="2">
        <v>5.0</v>
      </c>
      <c r="K3528" s="2" t="s">
        <v>9440</v>
      </c>
      <c r="L3528" s="2"/>
      <c r="M3528" s="2" t="s">
        <v>9515</v>
      </c>
      <c r="N3528" s="2" t="s">
        <v>9516</v>
      </c>
      <c r="O3528" s="2" t="s">
        <v>512</v>
      </c>
      <c r="P3528" s="2"/>
      <c r="Q3528" s="2" t="str">
        <f t="shared" si="26"/>
        <v>Bill Title: Support For Use Of Biochar - Bill Description: Concerning the Colorado general assembly&amp;#039;s support for the continued research, development, and application of biochar from our forests.</v>
      </c>
    </row>
    <row r="3529" ht="15.75" customHeight="1">
      <c r="A3529" s="2" t="s">
        <v>9517</v>
      </c>
      <c r="B3529" s="2" t="s">
        <v>8906</v>
      </c>
      <c r="C3529" s="2" t="s">
        <v>8810</v>
      </c>
      <c r="D3529" s="2" t="s">
        <v>8761</v>
      </c>
      <c r="E3529" s="2" t="s">
        <v>8762</v>
      </c>
      <c r="F3529" s="2" t="s">
        <v>9518</v>
      </c>
      <c r="G3529" s="2" t="s">
        <v>19</v>
      </c>
      <c r="I3529" s="2">
        <v>100.0</v>
      </c>
      <c r="K3529" s="2" t="s">
        <v>9519</v>
      </c>
      <c r="L3529" s="2"/>
      <c r="M3529" s="2" t="s">
        <v>9520</v>
      </c>
      <c r="N3529" s="2" t="s">
        <v>9521</v>
      </c>
      <c r="O3529" s="2" t="s">
        <v>9522</v>
      </c>
      <c r="P3529" s="2"/>
      <c r="Q3529" s="2" t="str">
        <f t="shared" si="26"/>
        <v>Bill Title: Alternative Transportation Options Tax Credit - Bill Description: Concerning the replacement of the income tax deduction for amounts spent by an employer to provide alternative transportation options to employees with an income tax credit for amounts spent by an employer for that purpose, and, in connection therewith, making an appropriation.</v>
      </c>
    </row>
    <row r="3530" ht="15.75" customHeight="1">
      <c r="A3530" s="2" t="s">
        <v>9517</v>
      </c>
      <c r="B3530" s="2" t="s">
        <v>8906</v>
      </c>
      <c r="C3530" s="2" t="s">
        <v>8810</v>
      </c>
      <c r="D3530" s="2" t="s">
        <v>8761</v>
      </c>
      <c r="E3530" s="2" t="s">
        <v>8762</v>
      </c>
      <c r="F3530" s="2" t="s">
        <v>9523</v>
      </c>
      <c r="G3530" s="2" t="s">
        <v>19</v>
      </c>
      <c r="I3530" s="2">
        <v>87.0</v>
      </c>
      <c r="K3530" s="2" t="s">
        <v>9519</v>
      </c>
      <c r="L3530" s="2"/>
      <c r="M3530" s="2" t="s">
        <v>9524</v>
      </c>
      <c r="N3530" s="2" t="s">
        <v>9525</v>
      </c>
      <c r="O3530" s="2" t="s">
        <v>1910</v>
      </c>
      <c r="P3530" s="2"/>
      <c r="Q3530" s="2" t="str">
        <f t="shared" si="26"/>
        <v>Bill Title: State Grants Investments Local Affordable Housing - Bill Description: Concerning state grants for investments in affordable housing at the local level, and, in connection therewith, creating the local investments in transformational affordable housing grant program and the infrastructure and strong communities grant program to invest in infill infrastructure projects that support affordable housing, and making an appropriation.</v>
      </c>
      <c r="S3530" s="2" t="s">
        <v>145</v>
      </c>
    </row>
    <row r="3531" ht="15.75" customHeight="1">
      <c r="A3531" s="2" t="s">
        <v>9517</v>
      </c>
      <c r="B3531" s="2" t="s">
        <v>8906</v>
      </c>
      <c r="C3531" s="2" t="s">
        <v>8810</v>
      </c>
      <c r="D3531" s="2" t="s">
        <v>8761</v>
      </c>
      <c r="E3531" s="2" t="s">
        <v>8762</v>
      </c>
      <c r="F3531" s="2" t="s">
        <v>9526</v>
      </c>
      <c r="G3531" s="2" t="s">
        <v>19</v>
      </c>
      <c r="I3531" s="2">
        <v>78.0</v>
      </c>
      <c r="K3531" s="2" t="s">
        <v>9519</v>
      </c>
      <c r="L3531" s="2"/>
      <c r="M3531" s="2" t="s">
        <v>9527</v>
      </c>
      <c r="N3531" s="2" t="s">
        <v>9528</v>
      </c>
      <c r="O3531" s="2" t="s">
        <v>9529</v>
      </c>
      <c r="P3531" s="2"/>
      <c r="Q3531" s="2" t="str">
        <f t="shared" si="26"/>
        <v>Bill Title: 2022-23 Long Bill - Bill Description: Concerning the provision for payment of the expenses of the executive, legislative, and judicial departments of the state of Colorado, and of its agencies and institutions, for and during the fiscal year beginning July 1, 2022, except as otherwise noted.</v>
      </c>
    </row>
    <row r="3532" ht="15.75" customHeight="1">
      <c r="A3532" s="2" t="s">
        <v>9517</v>
      </c>
      <c r="B3532" s="2" t="s">
        <v>8906</v>
      </c>
      <c r="C3532" s="2" t="s">
        <v>8810</v>
      </c>
      <c r="D3532" s="2" t="s">
        <v>8761</v>
      </c>
      <c r="E3532" s="2" t="s">
        <v>8762</v>
      </c>
      <c r="F3532" s="2" t="s">
        <v>9530</v>
      </c>
      <c r="G3532" s="2" t="s">
        <v>19</v>
      </c>
      <c r="I3532" s="2">
        <v>64.0</v>
      </c>
      <c r="K3532" s="2" t="s">
        <v>9519</v>
      </c>
      <c r="L3532" s="2"/>
      <c r="M3532" s="2" t="s">
        <v>9531</v>
      </c>
      <c r="N3532" s="2" t="s">
        <v>9532</v>
      </c>
      <c r="O3532" s="2" t="s">
        <v>9533</v>
      </c>
      <c r="P3532" s="2"/>
      <c r="Q3532" s="2" t="str">
        <f t="shared" si="26"/>
        <v>Bill Title: Revolving Loan Fund Invest Affordable Housing - Bill Description: Concerning the creation of a revolving loan fund within the division of housing in the department of local affairs to make investments in transformational affordable housing, and, in connection therewith, making an appropriation.</v>
      </c>
      <c r="S3532" s="2" t="s">
        <v>145</v>
      </c>
    </row>
    <row r="3533" ht="15.75" customHeight="1">
      <c r="A3533" s="2" t="s">
        <v>9517</v>
      </c>
      <c r="B3533" s="2" t="s">
        <v>8906</v>
      </c>
      <c r="C3533" s="2" t="s">
        <v>8810</v>
      </c>
      <c r="D3533" s="2" t="s">
        <v>8761</v>
      </c>
      <c r="E3533" s="2" t="s">
        <v>8762</v>
      </c>
      <c r="F3533" s="2" t="s">
        <v>9534</v>
      </c>
      <c r="G3533" s="2" t="s">
        <v>19</v>
      </c>
      <c r="I3533" s="2">
        <v>50.0</v>
      </c>
      <c r="K3533" s="2" t="s">
        <v>9519</v>
      </c>
      <c r="L3533" s="2"/>
      <c r="M3533" s="2" t="s">
        <v>9535</v>
      </c>
      <c r="N3533" s="2" t="s">
        <v>9536</v>
      </c>
      <c r="O3533" s="2" t="s">
        <v>2009</v>
      </c>
      <c r="P3533" s="2"/>
      <c r="Q3533" s="2" t="str">
        <f t="shared" si="26"/>
        <v>Bill Title: The Innovative Housing Incentive Program - Bill Description: Concerning the creation of the innovative housing incentive program.</v>
      </c>
    </row>
    <row r="3534" ht="15.75" customHeight="1">
      <c r="A3534" s="2" t="s">
        <v>9517</v>
      </c>
      <c r="B3534" s="2" t="s">
        <v>8906</v>
      </c>
      <c r="C3534" s="2" t="s">
        <v>8810</v>
      </c>
      <c r="D3534" s="2" t="s">
        <v>8761</v>
      </c>
      <c r="E3534" s="2" t="s">
        <v>8762</v>
      </c>
      <c r="F3534" s="2" t="s">
        <v>9537</v>
      </c>
      <c r="G3534" s="2" t="s">
        <v>19</v>
      </c>
      <c r="I3534" s="2">
        <v>49.0</v>
      </c>
      <c r="K3534" s="2" t="s">
        <v>9519</v>
      </c>
      <c r="L3534" s="2"/>
      <c r="M3534" s="2" t="s">
        <v>9538</v>
      </c>
      <c r="N3534" s="2" t="s">
        <v>9539</v>
      </c>
      <c r="P3534" s="2"/>
      <c r="Q3534" s="2" t="str">
        <f t="shared" si="26"/>
        <v>Bill Title: College Credit For Work Experience - Bill Description: Concerning a statewide plan for awarding college credit for work-related experience.</v>
      </c>
      <c r="S3534" s="2" t="s">
        <v>260</v>
      </c>
    </row>
    <row r="3535" ht="15.75" customHeight="1">
      <c r="A3535" s="2" t="s">
        <v>9517</v>
      </c>
      <c r="B3535" s="2" t="s">
        <v>8906</v>
      </c>
      <c r="C3535" s="2" t="s">
        <v>8810</v>
      </c>
      <c r="D3535" s="2" t="s">
        <v>8761</v>
      </c>
      <c r="E3535" s="2" t="s">
        <v>8762</v>
      </c>
      <c r="F3535" s="2" t="s">
        <v>9540</v>
      </c>
      <c r="G3535" s="2" t="s">
        <v>19</v>
      </c>
      <c r="I3535" s="2">
        <v>34.0</v>
      </c>
      <c r="K3535" s="2" t="s">
        <v>9519</v>
      </c>
      <c r="L3535" s="2"/>
      <c r="M3535" s="2" t="s">
        <v>9541</v>
      </c>
      <c r="N3535" s="2" t="s">
        <v>9542</v>
      </c>
      <c r="O3535" s="2" t="s">
        <v>274</v>
      </c>
      <c r="P3535" s="2"/>
      <c r="Q3535" s="2" t="str">
        <f t="shared" si="26"/>
        <v>Bill Title: State Entity Authority For Public-private Partnerships - Bill Description: Concerning the authority for state public entities to enter into public-private partnerships for public projects, and, in connection therewith, making an appropriation.</v>
      </c>
    </row>
    <row r="3536" ht="15.75" customHeight="1">
      <c r="A3536" s="2" t="s">
        <v>9517</v>
      </c>
      <c r="B3536" s="2" t="s">
        <v>8906</v>
      </c>
      <c r="C3536" s="2" t="s">
        <v>8810</v>
      </c>
      <c r="D3536" s="2" t="s">
        <v>8761</v>
      </c>
      <c r="E3536" s="2" t="s">
        <v>8762</v>
      </c>
      <c r="F3536" s="2" t="s">
        <v>9543</v>
      </c>
      <c r="G3536" s="2" t="s">
        <v>19</v>
      </c>
      <c r="I3536" s="2">
        <v>32.0</v>
      </c>
      <c r="K3536" s="2" t="s">
        <v>9519</v>
      </c>
      <c r="L3536" s="2"/>
      <c r="M3536" s="2" t="s">
        <v>9544</v>
      </c>
      <c r="N3536" s="2" t="s">
        <v>9545</v>
      </c>
      <c r="O3536" s="2" t="s">
        <v>143</v>
      </c>
      <c r="P3536" s="2"/>
      <c r="Q3536" s="2" t="str">
        <f t="shared" si="26"/>
        <v>Bill Title: Update Division Housing Function &amp;amp; Local Development - Bill Description: Concerning an update to statutory provisions governing the functions of the division of housing in the department of local affairs to facilitate housing that promotes state goals for local development, and, in connection therewith, enabling the division of housing to leverage state housing funding to promote the state&amp;#039;s affordable housing and energy performance objectives.</v>
      </c>
    </row>
    <row r="3537" ht="15.75" customHeight="1">
      <c r="A3537" s="2" t="s">
        <v>9517</v>
      </c>
      <c r="B3537" s="2" t="s">
        <v>8906</v>
      </c>
      <c r="C3537" s="2" t="s">
        <v>8810</v>
      </c>
      <c r="D3537" s="2" t="s">
        <v>8761</v>
      </c>
      <c r="E3537" s="2" t="s">
        <v>8762</v>
      </c>
      <c r="F3537" s="2" t="s">
        <v>9546</v>
      </c>
      <c r="G3537" s="2" t="s">
        <v>19</v>
      </c>
      <c r="I3537" s="2">
        <v>26.0</v>
      </c>
      <c r="K3537" s="2" t="s">
        <v>9519</v>
      </c>
      <c r="L3537" s="2"/>
      <c r="M3537" s="2" t="s">
        <v>9547</v>
      </c>
      <c r="N3537" s="2" t="s">
        <v>9548</v>
      </c>
      <c r="O3537" s="2" t="s">
        <v>5765</v>
      </c>
      <c r="P3537" s="2"/>
      <c r="Q3537" s="2" t="str">
        <f t="shared" si="26"/>
        <v>Bill Title: Utilization Of Demographic Data By Colorado Department Public Health And Environment - Bill Description: Concerning the utilization of demographic health data by the department of public health and environment to address health inequities, and, in connection therewith, making an appropriation.</v>
      </c>
      <c r="S3537" s="2" t="s">
        <v>65</v>
      </c>
    </row>
    <row r="3538" ht="15.75" customHeight="1">
      <c r="A3538" s="2" t="s">
        <v>9517</v>
      </c>
      <c r="B3538" s="2" t="s">
        <v>8906</v>
      </c>
      <c r="C3538" s="2" t="s">
        <v>8810</v>
      </c>
      <c r="D3538" s="2" t="s">
        <v>8761</v>
      </c>
      <c r="E3538" s="2" t="s">
        <v>8762</v>
      </c>
      <c r="F3538" s="2" t="s">
        <v>9549</v>
      </c>
      <c r="G3538" s="2" t="s">
        <v>19</v>
      </c>
      <c r="I3538" s="2">
        <v>23.0</v>
      </c>
      <c r="K3538" s="2" t="s">
        <v>9519</v>
      </c>
      <c r="L3538" s="2"/>
      <c r="M3538" s="2" t="s">
        <v>9550</v>
      </c>
      <c r="N3538" s="2" t="s">
        <v>9550</v>
      </c>
      <c r="O3538" s="2" t="s">
        <v>208</v>
      </c>
      <c r="P3538" s="2"/>
      <c r="Q3538" s="2" t="str">
        <f t="shared" si="26"/>
        <v>Bill Title: New Energy Improvement District Clarifications - Bill Description: New Energy Improvement District Clarifications</v>
      </c>
      <c r="S3538" s="2" t="s">
        <v>145</v>
      </c>
    </row>
    <row r="3539" ht="15.75" customHeight="1">
      <c r="A3539" s="2" t="s">
        <v>9517</v>
      </c>
      <c r="B3539" s="2" t="s">
        <v>8906</v>
      </c>
      <c r="C3539" s="2" t="s">
        <v>8810</v>
      </c>
      <c r="D3539" s="2" t="s">
        <v>8761</v>
      </c>
      <c r="E3539" s="2" t="s">
        <v>8762</v>
      </c>
      <c r="F3539" s="2" t="s">
        <v>9551</v>
      </c>
      <c r="G3539" s="2" t="s">
        <v>19</v>
      </c>
      <c r="I3539" s="2">
        <v>23.0</v>
      </c>
      <c r="K3539" s="2" t="s">
        <v>9519</v>
      </c>
      <c r="L3539" s="2"/>
      <c r="M3539" s="2" t="s">
        <v>9552</v>
      </c>
      <c r="N3539" s="2" t="s">
        <v>9553</v>
      </c>
      <c r="O3539" s="2" t="s">
        <v>35</v>
      </c>
      <c r="P3539" s="2"/>
      <c r="Q3539" s="2" t="str">
        <f t="shared" si="26"/>
        <v>Bill Title: Unused State-owned Real Property Beneficial Use - Bill Description: Concerning the beneficial use of unused state-owned real property, and, in connection therewith, directing the department of personnel to inventory such property and use such property to promote affordable housing, child care, public schools, residential mental and behavioral health care, and renewable energy development.</v>
      </c>
      <c r="S3539" s="2" t="s">
        <v>31</v>
      </c>
    </row>
    <row r="3540" ht="15.75" customHeight="1">
      <c r="A3540" s="2" t="s">
        <v>9517</v>
      </c>
      <c r="B3540" s="2" t="s">
        <v>8906</v>
      </c>
      <c r="C3540" s="2" t="s">
        <v>8810</v>
      </c>
      <c r="D3540" s="2" t="s">
        <v>8761</v>
      </c>
      <c r="E3540" s="2" t="s">
        <v>8762</v>
      </c>
      <c r="F3540" s="2" t="s">
        <v>9554</v>
      </c>
      <c r="G3540" s="2" t="s">
        <v>19</v>
      </c>
      <c r="I3540" s="2">
        <v>20.0</v>
      </c>
      <c r="K3540" s="2" t="s">
        <v>9519</v>
      </c>
      <c r="L3540" s="2"/>
      <c r="M3540" s="2" t="s">
        <v>9428</v>
      </c>
      <c r="N3540" s="2" t="s">
        <v>9428</v>
      </c>
      <c r="O3540" s="2" t="s">
        <v>143</v>
      </c>
      <c r="P3540" s="2"/>
      <c r="Q3540" s="2" t="str">
        <f t="shared" si="26"/>
        <v>Bill Title: Gov Energy Ofc Green Bldg Incent Prog - Bill Description: Gov Energy Ofc Green Bldg Incent Prog</v>
      </c>
    </row>
    <row r="3541" ht="15.75" customHeight="1">
      <c r="A3541" s="2" t="s">
        <v>9517</v>
      </c>
      <c r="B3541" s="2" t="s">
        <v>8906</v>
      </c>
      <c r="C3541" s="2" t="s">
        <v>8810</v>
      </c>
      <c r="D3541" s="2" t="s">
        <v>8761</v>
      </c>
      <c r="E3541" s="2" t="s">
        <v>8762</v>
      </c>
      <c r="F3541" s="2" t="s">
        <v>9555</v>
      </c>
      <c r="G3541" s="2" t="s">
        <v>19</v>
      </c>
      <c r="I3541" s="2">
        <v>19.0</v>
      </c>
      <c r="K3541" s="2" t="s">
        <v>9519</v>
      </c>
      <c r="L3541" s="2"/>
      <c r="M3541" s="2" t="s">
        <v>9556</v>
      </c>
      <c r="N3541" s="2" t="s">
        <v>9557</v>
      </c>
      <c r="O3541" s="2" t="s">
        <v>143</v>
      </c>
      <c r="P3541" s="2"/>
      <c r="Q3541" s="2" t="str">
        <f t="shared" si="26"/>
        <v>Bill Title: Modification To Regulations Of Factory-built Structures - Bill Description: Concerning modifications to the regulations of factory-built structures.</v>
      </c>
    </row>
    <row r="3542" ht="15.75" customHeight="1">
      <c r="A3542" s="2" t="s">
        <v>9517</v>
      </c>
      <c r="B3542" s="2" t="s">
        <v>8906</v>
      </c>
      <c r="C3542" s="2" t="s">
        <v>8810</v>
      </c>
      <c r="D3542" s="2" t="s">
        <v>8761</v>
      </c>
      <c r="E3542" s="2" t="s">
        <v>8762</v>
      </c>
      <c r="F3542" s="2" t="s">
        <v>9558</v>
      </c>
      <c r="G3542" s="2" t="s">
        <v>19</v>
      </c>
      <c r="I3542" s="2">
        <v>18.0</v>
      </c>
      <c r="K3542" s="2" t="s">
        <v>9519</v>
      </c>
      <c r="L3542" s="2"/>
      <c r="M3542" s="2" t="s">
        <v>9559</v>
      </c>
      <c r="N3542" s="2" t="s">
        <v>9560</v>
      </c>
      <c r="O3542" s="2" t="s">
        <v>5782</v>
      </c>
      <c r="P3542" s="2"/>
      <c r="Q3542" s="2" t="str">
        <f t="shared" si="26"/>
        <v>Bill Title: Advanced Industry Investment Tax Credit - Bill Description: Concerning the expansion of the advanced industry investment tax credit, and, in connection therewith, making an appropriation.</v>
      </c>
      <c r="S3542" s="2" t="s">
        <v>260</v>
      </c>
    </row>
    <row r="3543" ht="15.75" customHeight="1">
      <c r="A3543" s="2" t="s">
        <v>9517</v>
      </c>
      <c r="B3543" s="2" t="s">
        <v>8906</v>
      </c>
      <c r="C3543" s="2" t="s">
        <v>8810</v>
      </c>
      <c r="D3543" s="2" t="s">
        <v>8761</v>
      </c>
      <c r="E3543" s="2" t="s">
        <v>8762</v>
      </c>
      <c r="F3543" s="2" t="s">
        <v>9561</v>
      </c>
      <c r="G3543" s="2" t="s">
        <v>19</v>
      </c>
      <c r="I3543" s="2">
        <v>12.0</v>
      </c>
      <c r="K3543" s="2" t="s">
        <v>9519</v>
      </c>
      <c r="L3543" s="2"/>
      <c r="M3543" s="2" t="s">
        <v>9562</v>
      </c>
      <c r="N3543" s="2" t="s">
        <v>9563</v>
      </c>
      <c r="O3543" s="2" t="s">
        <v>89</v>
      </c>
      <c r="P3543" s="2"/>
      <c r="Q3543" s="2" t="str">
        <f t="shared" si="26"/>
        <v>Bill Title: Division Of Motor Vehicles Colorado Driver&amp;#039;s License Record Identification And Vehicle Enterprise System - Bill Description: Concerning the implementation of a new computer system by the division of motor vehicles to facilitate the division&amp;#039;s administration of the operation of motor vehicles in the state.</v>
      </c>
    </row>
    <row r="3544" ht="15.75" customHeight="1">
      <c r="A3544" s="2" t="s">
        <v>9517</v>
      </c>
      <c r="B3544" s="2" t="s">
        <v>8906</v>
      </c>
      <c r="C3544" s="2" t="s">
        <v>8810</v>
      </c>
      <c r="D3544" s="2" t="s">
        <v>8761</v>
      </c>
      <c r="E3544" s="2" t="s">
        <v>8762</v>
      </c>
      <c r="F3544" s="2" t="s">
        <v>9564</v>
      </c>
      <c r="G3544" s="2" t="s">
        <v>19</v>
      </c>
      <c r="I3544" s="2">
        <v>12.0</v>
      </c>
      <c r="K3544" s="2" t="s">
        <v>9519</v>
      </c>
      <c r="L3544" s="2"/>
      <c r="M3544" s="2" t="s">
        <v>9565</v>
      </c>
      <c r="N3544" s="2" t="s">
        <v>9566</v>
      </c>
      <c r="O3544" s="2" t="s">
        <v>9567</v>
      </c>
      <c r="P3544" s="2"/>
      <c r="Q3544" s="2" t="str">
        <f t="shared" si="26"/>
        <v>Bill Title: Security For Colorado Seniors - Bill Description: Concerning addressing the needs of older Coloradans through the strategic investments in aging grant program.</v>
      </c>
    </row>
    <row r="3545" ht="15.75" customHeight="1">
      <c r="A3545" s="2" t="s">
        <v>9517</v>
      </c>
      <c r="B3545" s="2" t="s">
        <v>8906</v>
      </c>
      <c r="C3545" s="2" t="s">
        <v>8810</v>
      </c>
      <c r="D3545" s="2" t="s">
        <v>8761</v>
      </c>
      <c r="E3545" s="2" t="s">
        <v>8762</v>
      </c>
      <c r="F3545" s="2" t="s">
        <v>9568</v>
      </c>
      <c r="G3545" s="2" t="s">
        <v>19</v>
      </c>
      <c r="I3545" s="2">
        <v>3.0</v>
      </c>
      <c r="K3545" s="2" t="s">
        <v>9519</v>
      </c>
      <c r="L3545" s="2"/>
      <c r="M3545" s="2" t="s">
        <v>9569</v>
      </c>
      <c r="N3545" s="2" t="s">
        <v>9570</v>
      </c>
      <c r="O3545" s="2" t="s">
        <v>5796</v>
      </c>
      <c r="P3545" s="2"/>
      <c r="Q3545" s="2" t="str">
        <f t="shared" si="26"/>
        <v>Bill Title: Extension Of Certain Unused Tax Credits - Bill Description: Concerning the extension of the period for which unused and expiring Colorado job growth incentive and enterprise zone income tax credits may be carried forward to subsequent years, and, in connection therewith, making an appropriation.</v>
      </c>
      <c r="S3545" s="2" t="s">
        <v>260</v>
      </c>
    </row>
    <row r="3546" ht="15.75" customHeight="1">
      <c r="A3546" s="2" t="s">
        <v>9571</v>
      </c>
      <c r="B3546" s="2" t="s">
        <v>8965</v>
      </c>
      <c r="C3546" s="2" t="s">
        <v>8810</v>
      </c>
      <c r="D3546" s="2" t="s">
        <v>8761</v>
      </c>
      <c r="E3546" s="2" t="s">
        <v>8762</v>
      </c>
      <c r="F3546" s="2" t="s">
        <v>9572</v>
      </c>
      <c r="G3546" s="2" t="s">
        <v>19</v>
      </c>
      <c r="I3546" s="2">
        <v>60.0</v>
      </c>
      <c r="K3546" s="2" t="s">
        <v>9573</v>
      </c>
      <c r="L3546" s="2"/>
      <c r="M3546" s="2" t="s">
        <v>9574</v>
      </c>
      <c r="N3546" s="2" t="s">
        <v>9574</v>
      </c>
      <c r="O3546" s="2" t="s">
        <v>366</v>
      </c>
      <c r="P3546" s="2"/>
      <c r="Q3546" s="2" t="str">
        <f t="shared" si="26"/>
        <v>Bill Title: Operators Liable For Oil And Gas Operations - Bill Description: Operators Liable For Oil And Gas Operations</v>
      </c>
      <c r="S3546" s="2" t="s">
        <v>368</v>
      </c>
    </row>
    <row r="3547" ht="15.75" customHeight="1">
      <c r="A3547" s="2" t="s">
        <v>9571</v>
      </c>
      <c r="B3547" s="2" t="s">
        <v>8965</v>
      </c>
      <c r="C3547" s="2" t="s">
        <v>8810</v>
      </c>
      <c r="D3547" s="2" t="s">
        <v>8761</v>
      </c>
      <c r="E3547" s="2" t="s">
        <v>8762</v>
      </c>
      <c r="F3547" s="2" t="s">
        <v>9575</v>
      </c>
      <c r="G3547" s="2" t="s">
        <v>19</v>
      </c>
      <c r="I3547" s="2">
        <v>56.0</v>
      </c>
      <c r="K3547" s="2" t="s">
        <v>9573</v>
      </c>
      <c r="L3547" s="2"/>
      <c r="M3547" s="2" t="s">
        <v>9576</v>
      </c>
      <c r="N3547" s="2" t="s">
        <v>9576</v>
      </c>
      <c r="O3547" s="2" t="s">
        <v>366</v>
      </c>
      <c r="P3547" s="2"/>
      <c r="Q3547" s="2" t="str">
        <f t="shared" si="26"/>
        <v>Bill Title: Affirm Local Gov Siting Auth Oil &amp; Gas Facilities - Bill Description: Affirm Local Gov Siting Auth Oil &amp; Gas Facilities</v>
      </c>
      <c r="S3547" s="2" t="s">
        <v>368</v>
      </c>
    </row>
    <row r="3548" ht="15.75" customHeight="1">
      <c r="A3548" s="2" t="s">
        <v>9571</v>
      </c>
      <c r="B3548" s="2" t="s">
        <v>8965</v>
      </c>
      <c r="C3548" s="2" t="s">
        <v>8810</v>
      </c>
      <c r="D3548" s="2" t="s">
        <v>8761</v>
      </c>
      <c r="E3548" s="2" t="s">
        <v>8762</v>
      </c>
      <c r="F3548" s="2" t="s">
        <v>9577</v>
      </c>
      <c r="G3548" s="2" t="s">
        <v>19</v>
      </c>
      <c r="I3548" s="2">
        <v>50.0</v>
      </c>
      <c r="K3548" s="2" t="s">
        <v>9573</v>
      </c>
      <c r="L3548" s="2"/>
      <c r="M3548" s="2" t="s">
        <v>9578</v>
      </c>
      <c r="N3548" s="2" t="s">
        <v>9579</v>
      </c>
      <c r="O3548" s="2" t="s">
        <v>117</v>
      </c>
      <c r="P3548" s="2"/>
      <c r="Q3548" s="2" t="str">
        <f t="shared" si="26"/>
        <v>Bill Title: Safe Disposal Naturally Occur Radioactive Material - Bill Description: Concerning enhanced protections regarding the disposal of naturally occurring radioactive materials, and, in connection therewith, making an appropriation.</v>
      </c>
      <c r="S3548" s="2" t="s">
        <v>368</v>
      </c>
    </row>
    <row r="3549" ht="15.75" customHeight="1">
      <c r="A3549" s="2" t="s">
        <v>9571</v>
      </c>
      <c r="B3549" s="2" t="s">
        <v>8965</v>
      </c>
      <c r="C3549" s="2" t="s">
        <v>8810</v>
      </c>
      <c r="D3549" s="2" t="s">
        <v>8761</v>
      </c>
      <c r="E3549" s="2" t="s">
        <v>8762</v>
      </c>
      <c r="F3549" s="2" t="s">
        <v>8776</v>
      </c>
      <c r="G3549" s="2" t="s">
        <v>19</v>
      </c>
      <c r="I3549" s="2">
        <v>48.0</v>
      </c>
      <c r="K3549" s="2" t="s">
        <v>9573</v>
      </c>
      <c r="L3549" s="2"/>
      <c r="M3549" s="2" t="s">
        <v>8777</v>
      </c>
      <c r="N3549" s="2" t="s">
        <v>8777</v>
      </c>
      <c r="O3549" s="2" t="s">
        <v>23</v>
      </c>
      <c r="P3549" s="2"/>
      <c r="Q3549" s="2" t="str">
        <f t="shared" si="26"/>
        <v>Bill Title: Protect Water Oil Gas Operations Fracking - Bill Description: Protect Water Oil Gas Operations Fracking</v>
      </c>
    </row>
    <row r="3550" ht="15.75" customHeight="1">
      <c r="A3550" s="2" t="s">
        <v>9571</v>
      </c>
      <c r="B3550" s="2" t="s">
        <v>8965</v>
      </c>
      <c r="C3550" s="2" t="s">
        <v>8810</v>
      </c>
      <c r="D3550" s="2" t="s">
        <v>8761</v>
      </c>
      <c r="E3550" s="2" t="s">
        <v>8762</v>
      </c>
      <c r="F3550" s="2" t="s">
        <v>9580</v>
      </c>
      <c r="G3550" s="2" t="s">
        <v>19</v>
      </c>
      <c r="I3550" s="2">
        <v>46.0</v>
      </c>
      <c r="K3550" s="2" t="s">
        <v>9573</v>
      </c>
      <c r="L3550" s="2"/>
      <c r="M3550" s="2" t="s">
        <v>9581</v>
      </c>
      <c r="N3550" s="2" t="s">
        <v>9582</v>
      </c>
      <c r="O3550" s="2" t="s">
        <v>366</v>
      </c>
      <c r="P3550" s="2"/>
      <c r="Q3550" s="2" t="str">
        <f t="shared" si="26"/>
        <v>Bill Title: Oil And Gas Facilities Distance From School Property - Bill Description: Concerning a clarification of the minimum distance from which certain oil and gas facilities must be located from any school.</v>
      </c>
      <c r="S3550" s="2" t="s">
        <v>368</v>
      </c>
    </row>
    <row r="3551" ht="15.75" customHeight="1">
      <c r="A3551" s="2" t="s">
        <v>9571</v>
      </c>
      <c r="B3551" s="2" t="s">
        <v>8965</v>
      </c>
      <c r="C3551" s="2" t="s">
        <v>8810</v>
      </c>
      <c r="D3551" s="2" t="s">
        <v>8761</v>
      </c>
      <c r="E3551" s="2" t="s">
        <v>8762</v>
      </c>
      <c r="F3551" s="2" t="s">
        <v>9583</v>
      </c>
      <c r="G3551" s="2" t="s">
        <v>19</v>
      </c>
      <c r="I3551" s="2">
        <v>41.0</v>
      </c>
      <c r="K3551" s="2" t="s">
        <v>9573</v>
      </c>
      <c r="L3551" s="2"/>
      <c r="M3551" s="2" t="s">
        <v>9584</v>
      </c>
      <c r="N3551" s="2" t="s">
        <v>9584</v>
      </c>
      <c r="O3551" s="2" t="s">
        <v>23</v>
      </c>
      <c r="P3551" s="2"/>
      <c r="Q3551" s="2" t="str">
        <f t="shared" si="26"/>
        <v>Bill Title: Oil Gas Surface Owner Horizontal Drilling Setbacks - Bill Description: Oil Gas Surface Owner Horizontal Drilling Setbacks</v>
      </c>
    </row>
    <row r="3552" ht="15.75" customHeight="1">
      <c r="A3552" s="2" t="s">
        <v>9571</v>
      </c>
      <c r="B3552" s="2" t="s">
        <v>8965</v>
      </c>
      <c r="C3552" s="2" t="s">
        <v>8810</v>
      </c>
      <c r="D3552" s="2" t="s">
        <v>8761</v>
      </c>
      <c r="E3552" s="2" t="s">
        <v>8762</v>
      </c>
      <c r="F3552" s="2" t="s">
        <v>9585</v>
      </c>
      <c r="G3552" s="2" t="s">
        <v>19</v>
      </c>
      <c r="I3552" s="2">
        <v>40.0</v>
      </c>
      <c r="K3552" s="2" t="s">
        <v>9573</v>
      </c>
      <c r="L3552" s="2"/>
      <c r="M3552" s="2" t="s">
        <v>9586</v>
      </c>
      <c r="N3552" s="2" t="s">
        <v>9586</v>
      </c>
      <c r="O3552" s="2" t="s">
        <v>23</v>
      </c>
      <c r="P3552" s="2"/>
      <c r="Q3552" s="2" t="str">
        <f t="shared" si="26"/>
        <v>Bill Title: Protect Pub Health Oil &amp; Gas Hydraulic Fracturing - Bill Description: Protect Pub Health Oil &amp; Gas Hydraulic Fracturing</v>
      </c>
    </row>
    <row r="3553" ht="15.75" customHeight="1">
      <c r="A3553" s="2" t="s">
        <v>9571</v>
      </c>
      <c r="B3553" s="2" t="s">
        <v>8965</v>
      </c>
      <c r="C3553" s="2" t="s">
        <v>8810</v>
      </c>
      <c r="D3553" s="2" t="s">
        <v>8761</v>
      </c>
      <c r="E3553" s="2" t="s">
        <v>8762</v>
      </c>
      <c r="F3553" s="2" t="s">
        <v>9587</v>
      </c>
      <c r="G3553" s="2" t="s">
        <v>19</v>
      </c>
      <c r="I3553" s="2">
        <v>39.0</v>
      </c>
      <c r="K3553" s="2" t="s">
        <v>9573</v>
      </c>
      <c r="L3553" s="2"/>
      <c r="M3553" s="2" t="s">
        <v>9588</v>
      </c>
      <c r="N3553" s="2" t="s">
        <v>9588</v>
      </c>
      <c r="O3553" s="2" t="s">
        <v>23</v>
      </c>
      <c r="P3553" s="2"/>
      <c r="Q3553" s="2" t="str">
        <f t="shared" si="26"/>
        <v>Bill Title: Local Control Oil Gas Regulation - Bill Description: Local Control Oil Gas Regulation</v>
      </c>
    </row>
    <row r="3554" ht="15.75" customHeight="1">
      <c r="A3554" s="2" t="s">
        <v>9571</v>
      </c>
      <c r="B3554" s="2" t="s">
        <v>8965</v>
      </c>
      <c r="C3554" s="2" t="s">
        <v>8810</v>
      </c>
      <c r="D3554" s="2" t="s">
        <v>8761</v>
      </c>
      <c r="E3554" s="2" t="s">
        <v>8762</v>
      </c>
      <c r="F3554" s="2" t="s">
        <v>9265</v>
      </c>
      <c r="G3554" s="2" t="s">
        <v>19</v>
      </c>
      <c r="I3554" s="2">
        <v>38.0</v>
      </c>
      <c r="K3554" s="2" t="s">
        <v>9573</v>
      </c>
      <c r="L3554" s="2"/>
      <c r="M3554" s="2" t="s">
        <v>9266</v>
      </c>
      <c r="N3554" s="2" t="s">
        <v>9266</v>
      </c>
      <c r="O3554" s="2" t="s">
        <v>23</v>
      </c>
      <c r="P3554" s="2"/>
      <c r="Q3554" s="2" t="str">
        <f t="shared" si="26"/>
        <v>Bill Title: Oil Spills Gas Releases Reporting - Bill Description: Oil Spills Gas Releases Reporting</v>
      </c>
      <c r="S3554" s="2" t="s">
        <v>368</v>
      </c>
    </row>
    <row r="3555" ht="15.75" customHeight="1">
      <c r="A3555" s="2" t="s">
        <v>9571</v>
      </c>
      <c r="B3555" s="2" t="s">
        <v>8965</v>
      </c>
      <c r="C3555" s="2" t="s">
        <v>8810</v>
      </c>
      <c r="D3555" s="2" t="s">
        <v>8761</v>
      </c>
      <c r="E3555" s="2" t="s">
        <v>8762</v>
      </c>
      <c r="F3555" s="2" t="s">
        <v>9589</v>
      </c>
      <c r="G3555" s="2" t="s">
        <v>19</v>
      </c>
      <c r="I3555" s="2">
        <v>37.0</v>
      </c>
      <c r="K3555" s="2" t="s">
        <v>9573</v>
      </c>
      <c r="L3555" s="2"/>
      <c r="M3555" s="2" t="s">
        <v>9581</v>
      </c>
      <c r="N3555" s="2" t="s">
        <v>9582</v>
      </c>
      <c r="O3555" s="2" t="s">
        <v>366</v>
      </c>
      <c r="P3555" s="2"/>
      <c r="Q3555" s="2" t="str">
        <f t="shared" si="26"/>
        <v>Bill Title: Oil And Gas Facilities Distance From School Property - Bill Description: Concerning a clarification of the minimum distance from which certain oil and gas facilities must be located from any school.</v>
      </c>
      <c r="S3555" s="2" t="s">
        <v>368</v>
      </c>
    </row>
    <row r="3556" ht="15.75" customHeight="1">
      <c r="A3556" s="2" t="s">
        <v>9571</v>
      </c>
      <c r="B3556" s="2" t="s">
        <v>8965</v>
      </c>
      <c r="C3556" s="2" t="s">
        <v>8810</v>
      </c>
      <c r="D3556" s="2" t="s">
        <v>8761</v>
      </c>
      <c r="E3556" s="2" t="s">
        <v>8762</v>
      </c>
      <c r="F3556" s="2" t="s">
        <v>9590</v>
      </c>
      <c r="G3556" s="2" t="s">
        <v>19</v>
      </c>
      <c r="I3556" s="2">
        <v>36.0</v>
      </c>
      <c r="K3556" s="2" t="s">
        <v>9573</v>
      </c>
      <c r="L3556" s="2"/>
      <c r="M3556" s="2" t="s">
        <v>9591</v>
      </c>
      <c r="N3556" s="2" t="s">
        <v>9592</v>
      </c>
      <c r="O3556" s="2" t="s">
        <v>72</v>
      </c>
      <c r="P3556" s="2"/>
      <c r="Q3556" s="2" t="str">
        <f t="shared" si="26"/>
        <v>Bill Title: Reduce Greenhouse Gas Emissions by 2050 - Bill Description: Concerning a reduction in greenhouse gas emissions in Colorado, and, in connection therewith, requiring that, by the year 2050, statewide greenhouse gas emissions be reduced by eighty percent of the levels of greenhouse gas emissions that existed in the year 2005.</v>
      </c>
      <c r="S3556" s="2" t="s">
        <v>172</v>
      </c>
    </row>
    <row r="3557" ht="15.75" customHeight="1">
      <c r="A3557" s="2" t="s">
        <v>9571</v>
      </c>
      <c r="B3557" s="2" t="s">
        <v>8965</v>
      </c>
      <c r="C3557" s="2" t="s">
        <v>8810</v>
      </c>
      <c r="D3557" s="2" t="s">
        <v>8761</v>
      </c>
      <c r="E3557" s="2" t="s">
        <v>8762</v>
      </c>
      <c r="F3557" s="2" t="s">
        <v>9593</v>
      </c>
      <c r="G3557" s="2" t="s">
        <v>19</v>
      </c>
      <c r="I3557" s="2">
        <v>36.0</v>
      </c>
      <c r="K3557" s="2" t="s">
        <v>9573</v>
      </c>
      <c r="L3557" s="2"/>
      <c r="M3557" s="2" t="s">
        <v>9594</v>
      </c>
      <c r="N3557" s="2" t="s">
        <v>9594</v>
      </c>
      <c r="O3557" s="2" t="s">
        <v>704</v>
      </c>
      <c r="P3557" s="2"/>
      <c r="Q3557" s="2" t="str">
        <f t="shared" si="26"/>
        <v>Bill Title: Oil &amp; Gas Operators Share Dev Plans With Local Gov - Bill Description: Oil &amp; Gas Operators Share Dev Plans With Local Gov</v>
      </c>
      <c r="S3557" s="2" t="s">
        <v>368</v>
      </c>
    </row>
    <row r="3558" ht="15.75" customHeight="1">
      <c r="A3558" s="2" t="s">
        <v>9571</v>
      </c>
      <c r="B3558" s="2" t="s">
        <v>8965</v>
      </c>
      <c r="C3558" s="2" t="s">
        <v>8810</v>
      </c>
      <c r="D3558" s="2" t="s">
        <v>8761</v>
      </c>
      <c r="E3558" s="2" t="s">
        <v>8762</v>
      </c>
      <c r="F3558" s="2" t="s">
        <v>9595</v>
      </c>
      <c r="G3558" s="2" t="s">
        <v>19</v>
      </c>
      <c r="I3558" s="2">
        <v>36.0</v>
      </c>
      <c r="K3558" s="2" t="s">
        <v>9573</v>
      </c>
      <c r="L3558" s="2"/>
      <c r="M3558" s="2" t="s">
        <v>9596</v>
      </c>
      <c r="N3558" s="2" t="s">
        <v>9597</v>
      </c>
      <c r="O3558" s="2" t="s">
        <v>23</v>
      </c>
      <c r="P3558" s="2"/>
      <c r="Q3558" s="2" t="str">
        <f t="shared" si="26"/>
        <v>Bill Title: Increased Reporting Oil And Gas Incidents - Bill Description: Concerning increased reporting of oil and gas incidents.</v>
      </c>
      <c r="S3558" s="2" t="s">
        <v>368</v>
      </c>
    </row>
    <row r="3559" ht="15.75" customHeight="1">
      <c r="A3559" s="2" t="s">
        <v>9571</v>
      </c>
      <c r="B3559" s="2" t="s">
        <v>8965</v>
      </c>
      <c r="C3559" s="2" t="s">
        <v>8810</v>
      </c>
      <c r="D3559" s="2" t="s">
        <v>8761</v>
      </c>
      <c r="E3559" s="2" t="s">
        <v>8762</v>
      </c>
      <c r="F3559" s="2" t="s">
        <v>9598</v>
      </c>
      <c r="G3559" s="2" t="s">
        <v>19</v>
      </c>
      <c r="I3559" s="2">
        <v>29.0</v>
      </c>
      <c r="K3559" s="2" t="s">
        <v>9573</v>
      </c>
      <c r="L3559" s="2"/>
      <c r="M3559" s="2" t="s">
        <v>9599</v>
      </c>
      <c r="N3559" s="2" t="s">
        <v>9600</v>
      </c>
      <c r="O3559" s="2" t="s">
        <v>366</v>
      </c>
      <c r="P3559" s="2"/>
      <c r="Q3559" s="2" t="str">
        <f t="shared" si="26"/>
        <v>Bill Title: Additional Protections Forced Pooling Order - Bill Description: Concerning additional protections for oil and gas interest owners subject to pooling of oil and gas resources.</v>
      </c>
      <c r="S3559" s="2" t="s">
        <v>368</v>
      </c>
    </row>
    <row r="3560" ht="15.75" customHeight="1">
      <c r="A3560" s="2" t="s">
        <v>9571</v>
      </c>
      <c r="B3560" s="2" t="s">
        <v>8965</v>
      </c>
      <c r="C3560" s="2" t="s">
        <v>8810</v>
      </c>
      <c r="D3560" s="2" t="s">
        <v>8761</v>
      </c>
      <c r="E3560" s="2" t="s">
        <v>8762</v>
      </c>
      <c r="F3560" s="2" t="s">
        <v>9601</v>
      </c>
      <c r="G3560" s="2" t="s">
        <v>19</v>
      </c>
      <c r="I3560" s="2">
        <v>26.0</v>
      </c>
      <c r="K3560" s="2" t="s">
        <v>9573</v>
      </c>
      <c r="L3560" s="2"/>
      <c r="M3560" s="2" t="s">
        <v>9602</v>
      </c>
      <c r="N3560" s="2" t="s">
        <v>9603</v>
      </c>
      <c r="O3560" s="2" t="s">
        <v>23</v>
      </c>
      <c r="P3560" s="2"/>
      <c r="Q3560" s="2" t="str">
        <f t="shared" si="26"/>
        <v>Bill Title: Oil Gas Operators Disclose Pipe Location Development Plans - Bill Description: Concerning additional disclosures of information by oil and gas operators, and, in connection therewith, requiring the disclosure of the location of subsurface facilities and the sharing of oil and gas operators&amp;#039; development plans with affected local governments.</v>
      </c>
      <c r="S3560" s="2" t="s">
        <v>368</v>
      </c>
    </row>
    <row r="3561" ht="15.75" customHeight="1">
      <c r="A3561" s="2" t="s">
        <v>9571</v>
      </c>
      <c r="B3561" s="2" t="s">
        <v>8965</v>
      </c>
      <c r="C3561" s="2" t="s">
        <v>8810</v>
      </c>
      <c r="D3561" s="2" t="s">
        <v>8761</v>
      </c>
      <c r="E3561" s="2" t="s">
        <v>8762</v>
      </c>
      <c r="F3561" s="2" t="s">
        <v>9604</v>
      </c>
      <c r="G3561" s="2" t="s">
        <v>19</v>
      </c>
      <c r="I3561" s="2">
        <v>25.0</v>
      </c>
      <c r="K3561" s="2" t="s">
        <v>9573</v>
      </c>
      <c r="L3561" s="2"/>
      <c r="M3561" s="2" t="s">
        <v>9605</v>
      </c>
      <c r="N3561" s="2" t="s">
        <v>9605</v>
      </c>
      <c r="O3561" s="2" t="s">
        <v>23</v>
      </c>
      <c r="P3561" s="2"/>
      <c r="Q3561" s="2" t="str">
        <f t="shared" si="26"/>
        <v>Bill Title: Oil &amp; Gas Sev Tax Point Of Taxation - Bill Description: Oil &amp; Gas Sev Tax Point Of Taxation</v>
      </c>
    </row>
    <row r="3562" ht="15.75" customHeight="1">
      <c r="A3562" s="2" t="s">
        <v>9571</v>
      </c>
      <c r="B3562" s="2" t="s">
        <v>8965</v>
      </c>
      <c r="C3562" s="2" t="s">
        <v>8810</v>
      </c>
      <c r="D3562" s="2" t="s">
        <v>8761</v>
      </c>
      <c r="E3562" s="2" t="s">
        <v>8762</v>
      </c>
      <c r="F3562" s="2" t="s">
        <v>9606</v>
      </c>
      <c r="G3562" s="2" t="s">
        <v>19</v>
      </c>
      <c r="I3562" s="2">
        <v>15.0</v>
      </c>
      <c r="K3562" s="2" t="s">
        <v>9573</v>
      </c>
      <c r="L3562" s="2"/>
      <c r="M3562" s="2" t="s">
        <v>9607</v>
      </c>
      <c r="N3562" s="2" t="s">
        <v>9608</v>
      </c>
      <c r="O3562" s="2" t="s">
        <v>427</v>
      </c>
      <c r="P3562" s="2"/>
      <c r="Q3562" s="2" t="str">
        <f t="shared" si="26"/>
        <v>Bill Title: Oil Gas Operators Disclosures Wellhead Integrity - Bill Description: Concerning additional safety requirements for oil and gas operators, and, in connection therewith, requiring the disclosure of the location of subsurface facilities and the sharing of oil and gas operators&amp;#039; development plans with affected local governments and requiring rules regarding wellhead integrity.</v>
      </c>
      <c r="S3562" s="2" t="s">
        <v>368</v>
      </c>
    </row>
    <row r="3563" ht="15.75" customHeight="1">
      <c r="A3563" s="2" t="s">
        <v>9571</v>
      </c>
      <c r="B3563" s="2" t="s">
        <v>8965</v>
      </c>
      <c r="C3563" s="2" t="s">
        <v>8810</v>
      </c>
      <c r="D3563" s="2" t="s">
        <v>8761</v>
      </c>
      <c r="E3563" s="2" t="s">
        <v>8762</v>
      </c>
      <c r="F3563" s="2" t="s">
        <v>9609</v>
      </c>
      <c r="G3563" s="2" t="s">
        <v>19</v>
      </c>
      <c r="I3563" s="2">
        <v>13.0</v>
      </c>
      <c r="K3563" s="2" t="s">
        <v>9573</v>
      </c>
      <c r="L3563" s="2"/>
      <c r="M3563" s="2" t="s">
        <v>9610</v>
      </c>
      <c r="N3563" s="2" t="s">
        <v>9610</v>
      </c>
      <c r="O3563" s="2" t="s">
        <v>23</v>
      </c>
      <c r="P3563" s="2"/>
      <c r="Q3563" s="2" t="str">
        <f t="shared" si="26"/>
        <v>Bill Title: Oil &amp; Gas Comm Review EPA Fracking Study - Bill Description: Oil &amp; Gas Comm Review EPA Fracking Study</v>
      </c>
    </row>
    <row r="3564" ht="15.75" customHeight="1">
      <c r="A3564" s="2" t="s">
        <v>9571</v>
      </c>
      <c r="B3564" s="2" t="s">
        <v>8965</v>
      </c>
      <c r="C3564" s="2" t="s">
        <v>8810</v>
      </c>
      <c r="D3564" s="2" t="s">
        <v>8761</v>
      </c>
      <c r="E3564" s="2" t="s">
        <v>8762</v>
      </c>
      <c r="F3564" s="2" t="s">
        <v>9611</v>
      </c>
      <c r="G3564" s="2" t="s">
        <v>19</v>
      </c>
      <c r="I3564" s="2">
        <v>12.0</v>
      </c>
      <c r="K3564" s="2" t="s">
        <v>9573</v>
      </c>
      <c r="L3564" s="2"/>
      <c r="M3564" s="2" t="s">
        <v>9612</v>
      </c>
      <c r="N3564" s="2" t="s">
        <v>9612</v>
      </c>
      <c r="O3564" s="2" t="s">
        <v>23</v>
      </c>
      <c r="P3564" s="2"/>
      <c r="Q3564" s="2" t="str">
        <f t="shared" si="26"/>
        <v>Bill Title: Treat Recovered Natural Gas As Lease Gas - Bill Description: Treat Recovered Natural Gas As Lease Gas</v>
      </c>
      <c r="S3564" s="2" t="s">
        <v>368</v>
      </c>
    </row>
    <row r="3565" ht="15.75" customHeight="1">
      <c r="A3565" s="2" t="s">
        <v>9613</v>
      </c>
      <c r="B3565" s="2" t="s">
        <v>8965</v>
      </c>
      <c r="C3565" s="2" t="s">
        <v>8810</v>
      </c>
      <c r="D3565" s="2" t="s">
        <v>8761</v>
      </c>
      <c r="E3565" s="2" t="s">
        <v>8762</v>
      </c>
      <c r="F3565" s="2" t="s">
        <v>8763</v>
      </c>
      <c r="G3565" s="2" t="s">
        <v>19</v>
      </c>
      <c r="I3565" s="2">
        <v>108.0</v>
      </c>
      <c r="K3565" s="2" t="s">
        <v>9614</v>
      </c>
      <c r="L3565" s="2"/>
      <c r="M3565" s="2" t="s">
        <v>8764</v>
      </c>
      <c r="N3565" s="2" t="s">
        <v>8764</v>
      </c>
      <c r="O3565" s="2" t="s">
        <v>35</v>
      </c>
      <c r="P3565" s="2"/>
      <c r="Q3565" s="2" t="str">
        <f t="shared" si="26"/>
        <v>Bill Title: Renewable Energy Standard Retail Wholesale Methane - Bill Description: Renewable Energy Standard Retail Wholesale Methane</v>
      </c>
      <c r="S3565" s="2" t="s">
        <v>44</v>
      </c>
    </row>
    <row r="3566" ht="15.75" customHeight="1">
      <c r="A3566" s="2" t="s">
        <v>9613</v>
      </c>
      <c r="B3566" s="2" t="s">
        <v>8965</v>
      </c>
      <c r="C3566" s="2" t="s">
        <v>8810</v>
      </c>
      <c r="D3566" s="2" t="s">
        <v>8761</v>
      </c>
      <c r="E3566" s="2" t="s">
        <v>8762</v>
      </c>
      <c r="F3566" s="2" t="s">
        <v>9615</v>
      </c>
      <c r="G3566" s="2" t="s">
        <v>19</v>
      </c>
      <c r="I3566" s="2">
        <v>60.0</v>
      </c>
      <c r="K3566" s="2" t="s">
        <v>9614</v>
      </c>
      <c r="L3566" s="2"/>
      <c r="M3566" s="2" t="s">
        <v>9616</v>
      </c>
      <c r="N3566" s="2" t="s">
        <v>9617</v>
      </c>
      <c r="O3566" s="2" t="s">
        <v>35</v>
      </c>
      <c r="P3566" s="2"/>
      <c r="Q3566" s="2" t="str">
        <f t="shared" si="26"/>
        <v>Bill Title: Require 100% Renewable Energy By 2035 - Bill Description: Concerning an update to the renewable energy standard to require that all electric utilities derive their energy from one hundred percent renewable sources by 2035.</v>
      </c>
      <c r="S3566" s="2" t="s">
        <v>44</v>
      </c>
    </row>
    <row r="3567" ht="15.75" customHeight="1">
      <c r="A3567" s="2" t="s">
        <v>9613</v>
      </c>
      <c r="B3567" s="2" t="s">
        <v>8965</v>
      </c>
      <c r="C3567" s="2" t="s">
        <v>8810</v>
      </c>
      <c r="D3567" s="2" t="s">
        <v>8761</v>
      </c>
      <c r="E3567" s="2" t="s">
        <v>8762</v>
      </c>
      <c r="F3567" s="2" t="s">
        <v>9618</v>
      </c>
      <c r="G3567" s="2" t="s">
        <v>19</v>
      </c>
      <c r="I3567" s="2">
        <v>54.0</v>
      </c>
      <c r="K3567" s="2" t="s">
        <v>9614</v>
      </c>
      <c r="L3567" s="2"/>
      <c r="M3567" s="2" t="s">
        <v>9619</v>
      </c>
      <c r="N3567" s="2" t="s">
        <v>9619</v>
      </c>
      <c r="O3567" s="2" t="s">
        <v>72</v>
      </c>
      <c r="P3567" s="2"/>
      <c r="Q3567" s="2" t="str">
        <f t="shared" si="26"/>
        <v>Bill Title: Measurable Goals Deadlines CO Climate Action Plan - Bill Description: Measurable Goals Deadlines CO Climate Action Plan</v>
      </c>
      <c r="S3567" s="2" t="s">
        <v>172</v>
      </c>
    </row>
    <row r="3568" ht="15.75" customHeight="1">
      <c r="A3568" s="2" t="s">
        <v>9613</v>
      </c>
      <c r="B3568" s="2" t="s">
        <v>8965</v>
      </c>
      <c r="C3568" s="2" t="s">
        <v>8810</v>
      </c>
      <c r="D3568" s="2" t="s">
        <v>8761</v>
      </c>
      <c r="E3568" s="2" t="s">
        <v>8762</v>
      </c>
      <c r="F3568" s="2" t="s">
        <v>9620</v>
      </c>
      <c r="G3568" s="2" t="s">
        <v>19</v>
      </c>
      <c r="I3568" s="2">
        <v>50.0</v>
      </c>
      <c r="K3568" s="2" t="s">
        <v>9614</v>
      </c>
      <c r="L3568" s="2"/>
      <c r="M3568" s="2" t="s">
        <v>9621</v>
      </c>
      <c r="N3568" s="2" t="s">
        <v>9621</v>
      </c>
      <c r="O3568" s="2" t="s">
        <v>1259</v>
      </c>
      <c r="P3568" s="2"/>
      <c r="Q3568" s="2" t="str">
        <f t="shared" si="26"/>
        <v>Bill Title: Incentives for Distributed Energy - Bill Description: Incentives for Distributed Energy</v>
      </c>
      <c r="S3568" s="2" t="s">
        <v>44</v>
      </c>
    </row>
    <row r="3569" ht="15.75" customHeight="1">
      <c r="A3569" s="2" t="s">
        <v>9613</v>
      </c>
      <c r="B3569" s="2" t="s">
        <v>8965</v>
      </c>
      <c r="C3569" s="2" t="s">
        <v>8810</v>
      </c>
      <c r="D3569" s="2" t="s">
        <v>8761</v>
      </c>
      <c r="E3569" s="2" t="s">
        <v>8762</v>
      </c>
      <c r="F3569" s="2" t="s">
        <v>8780</v>
      </c>
      <c r="G3569" s="2" t="s">
        <v>19</v>
      </c>
      <c r="I3569" s="2">
        <v>49.0</v>
      </c>
      <c r="K3569" s="2" t="s">
        <v>9614</v>
      </c>
      <c r="L3569" s="2"/>
      <c r="M3569" s="2" t="s">
        <v>8781</v>
      </c>
      <c r="N3569" s="2" t="s">
        <v>8781</v>
      </c>
      <c r="O3569" s="2" t="s">
        <v>35</v>
      </c>
      <c r="P3569" s="2"/>
      <c r="Q3569" s="2" t="str">
        <f t="shared" si="26"/>
        <v>Bill Title: Renewable Energy Standards CO Credits Removal - Bill Description: Renewable Energy Standards CO Credits Removal</v>
      </c>
    </row>
    <row r="3570" ht="15.75" customHeight="1">
      <c r="A3570" s="2" t="s">
        <v>9613</v>
      </c>
      <c r="B3570" s="2" t="s">
        <v>8965</v>
      </c>
      <c r="C3570" s="2" t="s">
        <v>8810</v>
      </c>
      <c r="D3570" s="2" t="s">
        <v>8761</v>
      </c>
      <c r="E3570" s="2" t="s">
        <v>8762</v>
      </c>
      <c r="F3570" s="2" t="s">
        <v>8786</v>
      </c>
      <c r="G3570" s="2" t="s">
        <v>19</v>
      </c>
      <c r="I3570" s="2">
        <v>44.0</v>
      </c>
      <c r="K3570" s="2" t="s">
        <v>9614</v>
      </c>
      <c r="L3570" s="2"/>
      <c r="M3570" s="2" t="s">
        <v>8787</v>
      </c>
      <c r="N3570" s="2" t="s">
        <v>8787</v>
      </c>
      <c r="O3570" s="2" t="s">
        <v>214</v>
      </c>
      <c r="P3570" s="2"/>
      <c r="Q3570" s="2" t="str">
        <f t="shared" si="26"/>
        <v>Bill Title: On-bill Energy Efficiency Impr Financing - Bill Description: On-bill Energy Efficiency Impr Financing</v>
      </c>
    </row>
    <row r="3571" ht="15.75" customHeight="1">
      <c r="A3571" s="2" t="s">
        <v>9613</v>
      </c>
      <c r="B3571" s="2" t="s">
        <v>8965</v>
      </c>
      <c r="C3571" s="2" t="s">
        <v>8810</v>
      </c>
      <c r="D3571" s="2" t="s">
        <v>8761</v>
      </c>
      <c r="E3571" s="2" t="s">
        <v>8762</v>
      </c>
      <c r="F3571" s="2" t="s">
        <v>9622</v>
      </c>
      <c r="G3571" s="2" t="s">
        <v>19</v>
      </c>
      <c r="I3571" s="2">
        <v>39.0</v>
      </c>
      <c r="K3571" s="2" t="s">
        <v>9614</v>
      </c>
      <c r="L3571" s="2"/>
      <c r="M3571" s="2" t="s">
        <v>8924</v>
      </c>
      <c r="N3571" s="2" t="s">
        <v>9623</v>
      </c>
      <c r="O3571" s="2" t="s">
        <v>8324</v>
      </c>
      <c r="P3571" s="2"/>
      <c r="Q3571" s="2" t="str">
        <f t="shared" si="26"/>
        <v>Bill Title: Adopt Renewable Natural Gas Standard - Bill Description: Concerning adoption of a renewable natural gas standard.</v>
      </c>
      <c r="S3571" s="2" t="s">
        <v>44</v>
      </c>
    </row>
    <row r="3572" ht="15.75" customHeight="1">
      <c r="A3572" s="2" t="s">
        <v>9613</v>
      </c>
      <c r="B3572" s="2" t="s">
        <v>8965</v>
      </c>
      <c r="C3572" s="2" t="s">
        <v>8810</v>
      </c>
      <c r="D3572" s="2" t="s">
        <v>8761</v>
      </c>
      <c r="E3572" s="2" t="s">
        <v>8762</v>
      </c>
      <c r="F3572" s="2" t="s">
        <v>8807</v>
      </c>
      <c r="G3572" s="2" t="s">
        <v>19</v>
      </c>
      <c r="I3572" s="2">
        <v>35.0</v>
      </c>
      <c r="K3572" s="2" t="s">
        <v>9614</v>
      </c>
      <c r="L3572" s="2"/>
      <c r="M3572" s="2" t="s">
        <v>8808</v>
      </c>
      <c r="N3572" s="2" t="s">
        <v>8808</v>
      </c>
      <c r="O3572" s="2" t="s">
        <v>63</v>
      </c>
      <c r="P3572" s="2"/>
      <c r="Q3572" s="2" t="str">
        <f t="shared" si="26"/>
        <v>Bill Title: Explore Performance-based Utility Regulation - Bill Description: Explore Performance-based Utility Regulation</v>
      </c>
      <c r="S3572" s="2" t="s">
        <v>65</v>
      </c>
    </row>
    <row r="3573" ht="15.75" customHeight="1">
      <c r="A3573" s="2" t="s">
        <v>9613</v>
      </c>
      <c r="B3573" s="2" t="s">
        <v>8965</v>
      </c>
      <c r="C3573" s="2" t="s">
        <v>8810</v>
      </c>
      <c r="D3573" s="2" t="s">
        <v>8761</v>
      </c>
      <c r="E3573" s="2" t="s">
        <v>8762</v>
      </c>
      <c r="F3573" s="2" t="s">
        <v>9624</v>
      </c>
      <c r="G3573" s="2" t="s">
        <v>19</v>
      </c>
      <c r="I3573" s="2">
        <v>35.0</v>
      </c>
      <c r="K3573" s="2" t="s">
        <v>9614</v>
      </c>
      <c r="L3573" s="2"/>
      <c r="M3573" s="2" t="s">
        <v>9625</v>
      </c>
      <c r="N3573" s="2" t="s">
        <v>9625</v>
      </c>
      <c r="O3573" s="2" t="s">
        <v>128</v>
      </c>
      <c r="P3573" s="2"/>
      <c r="Q3573" s="2" t="str">
        <f t="shared" si="26"/>
        <v>Bill Title: Safety Markings For Rural Towers Under 200 Feet - Bill Description: Safety Markings For Rural Towers Under 200 Feet</v>
      </c>
      <c r="S3573" s="2" t="s">
        <v>31</v>
      </c>
    </row>
    <row r="3574" ht="15.75" customHeight="1">
      <c r="A3574" s="2" t="s">
        <v>9613</v>
      </c>
      <c r="B3574" s="2" t="s">
        <v>8965</v>
      </c>
      <c r="C3574" s="2" t="s">
        <v>8810</v>
      </c>
      <c r="D3574" s="2" t="s">
        <v>8761</v>
      </c>
      <c r="E3574" s="2" t="s">
        <v>8762</v>
      </c>
      <c r="F3574" s="2" t="s">
        <v>9626</v>
      </c>
      <c r="G3574" s="2" t="s">
        <v>19</v>
      </c>
      <c r="I3574" s="2">
        <v>33.0</v>
      </c>
      <c r="K3574" s="2" t="s">
        <v>9614</v>
      </c>
      <c r="L3574" s="2"/>
      <c r="M3574" s="2" t="s">
        <v>9053</v>
      </c>
      <c r="N3574" s="2" t="s">
        <v>9627</v>
      </c>
      <c r="O3574" s="2" t="s">
        <v>1760</v>
      </c>
      <c r="P3574" s="2"/>
      <c r="Q3574" s="2" t="str">
        <f t="shared" si="26"/>
        <v>Bill Title: Allow Electric Utility Customers Install Energy Storage Equipment - Bill Description: Concerning the rights of consumers of electricity to install electricity storage systems on their property.</v>
      </c>
      <c r="S3574" s="2" t="s">
        <v>31</v>
      </c>
    </row>
    <row r="3575" ht="15.75" customHeight="1">
      <c r="A3575" s="2" t="s">
        <v>9613</v>
      </c>
      <c r="B3575" s="2" t="s">
        <v>8965</v>
      </c>
      <c r="C3575" s="2" t="s">
        <v>8810</v>
      </c>
      <c r="D3575" s="2" t="s">
        <v>8761</v>
      </c>
      <c r="E3575" s="2" t="s">
        <v>8762</v>
      </c>
      <c r="F3575" s="2" t="s">
        <v>9628</v>
      </c>
      <c r="G3575" s="2" t="s">
        <v>19</v>
      </c>
      <c r="I3575" s="2">
        <v>31.0</v>
      </c>
      <c r="K3575" s="2" t="s">
        <v>9614</v>
      </c>
      <c r="L3575" s="2"/>
      <c r="M3575" s="2" t="s">
        <v>9629</v>
      </c>
      <c r="N3575" s="2" t="s">
        <v>9629</v>
      </c>
      <c r="O3575" s="2" t="s">
        <v>143</v>
      </c>
      <c r="P3575" s="2"/>
      <c r="Q3575" s="2" t="str">
        <f t="shared" si="26"/>
        <v>Bill Title: Transparency Bldg Energy Performance - Bill Description: Transparency Bldg Energy Performance</v>
      </c>
    </row>
    <row r="3576" ht="15.75" customHeight="1">
      <c r="A3576" s="2" t="s">
        <v>9613</v>
      </c>
      <c r="B3576" s="2" t="s">
        <v>8965</v>
      </c>
      <c r="C3576" s="2" t="s">
        <v>8810</v>
      </c>
      <c r="D3576" s="2" t="s">
        <v>8761</v>
      </c>
      <c r="E3576" s="2" t="s">
        <v>8762</v>
      </c>
      <c r="F3576" s="2" t="s">
        <v>8796</v>
      </c>
      <c r="G3576" s="2" t="s">
        <v>19</v>
      </c>
      <c r="I3576" s="2">
        <v>31.0</v>
      </c>
      <c r="K3576" s="2" t="s">
        <v>9614</v>
      </c>
      <c r="L3576" s="2"/>
      <c r="M3576" s="2" t="s">
        <v>8797</v>
      </c>
      <c r="N3576" s="2" t="s">
        <v>8797</v>
      </c>
      <c r="O3576" s="2" t="s">
        <v>112</v>
      </c>
      <c r="P3576" s="2"/>
      <c r="Q3576" s="2" t="str">
        <f t="shared" si="26"/>
        <v>Bill Title: Electric Grid Modernization Plans - Bill Description: Electric Grid Modernization Plans</v>
      </c>
      <c r="S3576" s="2" t="s">
        <v>31</v>
      </c>
    </row>
    <row r="3577" ht="15.75" customHeight="1">
      <c r="A3577" s="2" t="s">
        <v>9613</v>
      </c>
      <c r="B3577" s="2" t="s">
        <v>8965</v>
      </c>
      <c r="C3577" s="2" t="s">
        <v>8810</v>
      </c>
      <c r="D3577" s="2" t="s">
        <v>8761</v>
      </c>
      <c r="E3577" s="2" t="s">
        <v>8762</v>
      </c>
      <c r="F3577" s="2" t="s">
        <v>9630</v>
      </c>
      <c r="G3577" s="2" t="s">
        <v>19</v>
      </c>
      <c r="I3577" s="2">
        <v>31.0</v>
      </c>
      <c r="K3577" s="2" t="s">
        <v>9614</v>
      </c>
      <c r="L3577" s="2"/>
      <c r="M3577" s="2" t="s">
        <v>9631</v>
      </c>
      <c r="N3577" s="2" t="s">
        <v>9631</v>
      </c>
      <c r="O3577" s="2" t="s">
        <v>35</v>
      </c>
      <c r="P3577" s="2"/>
      <c r="Q3577" s="2" t="str">
        <f t="shared" si="26"/>
        <v>Bill Title: Colorado Forest Energy Jobs Act - Bill Description: Colorado Forest Energy Jobs Act</v>
      </c>
    </row>
    <row r="3578" ht="15.75" customHeight="1">
      <c r="A3578" s="2" t="s">
        <v>9613</v>
      </c>
      <c r="B3578" s="2" t="s">
        <v>8965</v>
      </c>
      <c r="C3578" s="2" t="s">
        <v>8810</v>
      </c>
      <c r="D3578" s="2" t="s">
        <v>8761</v>
      </c>
      <c r="E3578" s="2" t="s">
        <v>8762</v>
      </c>
      <c r="F3578" s="2" t="s">
        <v>9632</v>
      </c>
      <c r="G3578" s="2" t="s">
        <v>19</v>
      </c>
      <c r="I3578" s="2">
        <v>31.0</v>
      </c>
      <c r="K3578" s="2" t="s">
        <v>9614</v>
      </c>
      <c r="L3578" s="2"/>
      <c r="M3578" s="2" t="s">
        <v>9633</v>
      </c>
      <c r="N3578" s="2" t="s">
        <v>9633</v>
      </c>
      <c r="O3578" s="2" t="s">
        <v>9634</v>
      </c>
      <c r="P3578" s="2"/>
      <c r="Q3578" s="2" t="str">
        <f t="shared" si="26"/>
        <v>Bill Title: Funding For Energy Efficiency In Schools - Bill Description: Funding For Energy Efficiency In Schools</v>
      </c>
      <c r="S3578" s="2" t="s">
        <v>145</v>
      </c>
    </row>
    <row r="3579" ht="15.75" customHeight="1">
      <c r="A3579" s="2" t="s">
        <v>9613</v>
      </c>
      <c r="B3579" s="2" t="s">
        <v>8965</v>
      </c>
      <c r="C3579" s="2" t="s">
        <v>8810</v>
      </c>
      <c r="D3579" s="2" t="s">
        <v>8761</v>
      </c>
      <c r="E3579" s="2" t="s">
        <v>8762</v>
      </c>
      <c r="F3579" s="2" t="s">
        <v>9267</v>
      </c>
      <c r="G3579" s="2" t="s">
        <v>19</v>
      </c>
      <c r="I3579" s="2">
        <v>30.0</v>
      </c>
      <c r="K3579" s="2" t="s">
        <v>9614</v>
      </c>
      <c r="L3579" s="2"/>
      <c r="M3579" s="2" t="s">
        <v>9268</v>
      </c>
      <c r="N3579" s="2" t="s">
        <v>9268</v>
      </c>
      <c r="O3579" s="2" t="s">
        <v>4307</v>
      </c>
      <c r="P3579" s="2"/>
      <c r="Q3579" s="2" t="str">
        <f t="shared" si="26"/>
        <v>Bill Title: Energy Efficiency and Renewable Energy Jobs Act - Bill Description: Energy Efficiency and Renewable Energy Jobs Act</v>
      </c>
      <c r="S3579" s="2" t="s">
        <v>287</v>
      </c>
    </row>
    <row r="3580" ht="15.75" customHeight="1">
      <c r="A3580" s="2" t="s">
        <v>9613</v>
      </c>
      <c r="B3580" s="2" t="s">
        <v>8965</v>
      </c>
      <c r="C3580" s="2" t="s">
        <v>8810</v>
      </c>
      <c r="D3580" s="2" t="s">
        <v>8761</v>
      </c>
      <c r="E3580" s="2" t="s">
        <v>8762</v>
      </c>
      <c r="F3580" s="2" t="s">
        <v>9283</v>
      </c>
      <c r="G3580" s="2" t="s">
        <v>19</v>
      </c>
      <c r="I3580" s="2">
        <v>29.0</v>
      </c>
      <c r="K3580" s="2" t="s">
        <v>9614</v>
      </c>
      <c r="L3580" s="2"/>
      <c r="M3580" s="2" t="s">
        <v>9284</v>
      </c>
      <c r="N3580" s="2" t="s">
        <v>9284</v>
      </c>
      <c r="O3580" s="2" t="s">
        <v>72</v>
      </c>
      <c r="P3580" s="2"/>
      <c r="Q3580" s="2" t="str">
        <f t="shared" si="26"/>
        <v>Bill Title: Social Cost Of Carbon In Certain Fiscal Notes - Bill Description: Social Cost Of Carbon In Certain Fiscal Notes</v>
      </c>
      <c r="S3580" s="2" t="s">
        <v>172</v>
      </c>
    </row>
    <row r="3581" ht="15.75" customHeight="1">
      <c r="A3581" s="2" t="s">
        <v>9613</v>
      </c>
      <c r="B3581" s="2" t="s">
        <v>8965</v>
      </c>
      <c r="C3581" s="2" t="s">
        <v>8810</v>
      </c>
      <c r="D3581" s="2" t="s">
        <v>8761</v>
      </c>
      <c r="E3581" s="2" t="s">
        <v>8762</v>
      </c>
      <c r="F3581" s="2" t="s">
        <v>9635</v>
      </c>
      <c r="G3581" s="2" t="s">
        <v>19</v>
      </c>
      <c r="I3581" s="2">
        <v>28.0</v>
      </c>
      <c r="K3581" s="2" t="s">
        <v>9614</v>
      </c>
      <c r="L3581" s="2"/>
      <c r="M3581" s="2" t="s">
        <v>9636</v>
      </c>
      <c r="N3581" s="2" t="s">
        <v>9637</v>
      </c>
      <c r="O3581" s="2" t="s">
        <v>5737</v>
      </c>
      <c r="P3581" s="2"/>
      <c r="Q3581" s="2" t="str">
        <f t="shared" si="26"/>
        <v>Bill Title: Electric Utility Distribution Grid Resource Acquisition Plan - Bill Description: Concerning modifications to the electric utility resource acquisition process, and, in connection therewith, promoting a more resilient, reliable, and cost-effective electrical grid through enhanced planning and data transparency.</v>
      </c>
      <c r="S3581" s="2" t="s">
        <v>31</v>
      </c>
    </row>
    <row r="3582" ht="15.75" customHeight="1">
      <c r="A3582" s="2" t="s">
        <v>9613</v>
      </c>
      <c r="B3582" s="2" t="s">
        <v>8965</v>
      </c>
      <c r="C3582" s="2" t="s">
        <v>8810</v>
      </c>
      <c r="D3582" s="2" t="s">
        <v>8761</v>
      </c>
      <c r="E3582" s="2" t="s">
        <v>8762</v>
      </c>
      <c r="F3582" s="2" t="s">
        <v>8778</v>
      </c>
      <c r="G3582" s="2" t="s">
        <v>19</v>
      </c>
      <c r="I3582" s="2">
        <v>27.0</v>
      </c>
      <c r="K3582" s="2" t="s">
        <v>9614</v>
      </c>
      <c r="L3582" s="2"/>
      <c r="M3582" s="2" t="s">
        <v>8779</v>
      </c>
      <c r="N3582" s="2" t="s">
        <v>8779</v>
      </c>
      <c r="O3582" s="2" t="s">
        <v>3979</v>
      </c>
      <c r="P3582" s="2"/>
      <c r="Q3582" s="2" t="str">
        <f t="shared" si="26"/>
        <v>Bill Title: Economic Devel Through Distributed Gen - Bill Description: Economic Devel Through Distributed Gen</v>
      </c>
    </row>
    <row r="3583" ht="15.75" customHeight="1">
      <c r="A3583" s="2" t="s">
        <v>9613</v>
      </c>
      <c r="B3583" s="2" t="s">
        <v>8965</v>
      </c>
      <c r="C3583" s="2" t="s">
        <v>8810</v>
      </c>
      <c r="D3583" s="2" t="s">
        <v>8761</v>
      </c>
      <c r="E3583" s="2" t="s">
        <v>8762</v>
      </c>
      <c r="F3583" s="2" t="s">
        <v>9638</v>
      </c>
      <c r="G3583" s="2" t="s">
        <v>19</v>
      </c>
      <c r="I3583" s="2">
        <v>26.0</v>
      </c>
      <c r="K3583" s="2" t="s">
        <v>9614</v>
      </c>
      <c r="L3583" s="2"/>
      <c r="M3583" s="2" t="s">
        <v>9639</v>
      </c>
      <c r="N3583" s="2" t="s">
        <v>9639</v>
      </c>
      <c r="O3583" s="2" t="s">
        <v>117</v>
      </c>
      <c r="P3583" s="2"/>
      <c r="Q3583" s="2" t="str">
        <f t="shared" si="26"/>
        <v>Bill Title: Increase Oversight Radioactive Materials - Bill Description: Increase Oversight Radioactive Materials</v>
      </c>
    </row>
    <row r="3584" ht="15.75" customHeight="1">
      <c r="A3584" s="2" t="s">
        <v>9613</v>
      </c>
      <c r="B3584" s="2" t="s">
        <v>8965</v>
      </c>
      <c r="C3584" s="2" t="s">
        <v>8810</v>
      </c>
      <c r="D3584" s="2" t="s">
        <v>8761</v>
      </c>
      <c r="E3584" s="2" t="s">
        <v>8762</v>
      </c>
      <c r="F3584" s="2" t="s">
        <v>8784</v>
      </c>
      <c r="G3584" s="2" t="s">
        <v>19</v>
      </c>
      <c r="I3584" s="2">
        <v>26.0</v>
      </c>
      <c r="K3584" s="2" t="s">
        <v>9614</v>
      </c>
      <c r="L3584" s="2"/>
      <c r="M3584" s="2" t="s">
        <v>8785</v>
      </c>
      <c r="N3584" s="2" t="s">
        <v>8785</v>
      </c>
      <c r="O3584" s="2" t="s">
        <v>1279</v>
      </c>
      <c r="P3584" s="2"/>
      <c r="Q3584" s="2" t="str">
        <f t="shared" si="26"/>
        <v>Bill Title: Expand Scope Shared Photovoltaic Facilities - Bill Description: Expand Scope Shared Photovoltaic Facilities</v>
      </c>
      <c r="S3584" s="2" t="s">
        <v>44</v>
      </c>
    </row>
    <row r="3585" ht="15.75" customHeight="1">
      <c r="A3585" s="2" t="s">
        <v>9613</v>
      </c>
      <c r="B3585" s="2" t="s">
        <v>8965</v>
      </c>
      <c r="C3585" s="2" t="s">
        <v>8810</v>
      </c>
      <c r="D3585" s="2" t="s">
        <v>8761</v>
      </c>
      <c r="E3585" s="2" t="s">
        <v>8762</v>
      </c>
      <c r="F3585" s="2" t="s">
        <v>9640</v>
      </c>
      <c r="G3585" s="2" t="s">
        <v>19</v>
      </c>
      <c r="I3585" s="2">
        <v>19.0</v>
      </c>
      <c r="K3585" s="2" t="s">
        <v>9614</v>
      </c>
      <c r="L3585" s="2"/>
      <c r="M3585" s="2" t="s">
        <v>9641</v>
      </c>
      <c r="N3585" s="2" t="s">
        <v>9641</v>
      </c>
      <c r="O3585" s="2" t="s">
        <v>112</v>
      </c>
      <c r="P3585" s="2"/>
      <c r="Q3585" s="2" t="str">
        <f t="shared" si="26"/>
        <v>Bill Title: Facilitate Distributed Energy Generation In CO - Bill Description: Facilitate Distributed Energy Generation In CO</v>
      </c>
    </row>
    <row r="3586" ht="15.75" customHeight="1">
      <c r="A3586" s="2" t="s">
        <v>9613</v>
      </c>
      <c r="B3586" s="2" t="s">
        <v>8965</v>
      </c>
      <c r="C3586" s="2" t="s">
        <v>8810</v>
      </c>
      <c r="D3586" s="2" t="s">
        <v>8761</v>
      </c>
      <c r="E3586" s="2" t="s">
        <v>8762</v>
      </c>
      <c r="F3586" s="2" t="s">
        <v>8788</v>
      </c>
      <c r="G3586" s="2" t="s">
        <v>19</v>
      </c>
      <c r="I3586" s="2">
        <v>15.0</v>
      </c>
      <c r="K3586" s="2" t="s">
        <v>9614</v>
      </c>
      <c r="L3586" s="2"/>
      <c r="M3586" s="2" t="s">
        <v>8789</v>
      </c>
      <c r="N3586" s="2" t="s">
        <v>8789</v>
      </c>
      <c r="O3586" s="2" t="s">
        <v>35</v>
      </c>
      <c r="P3586" s="2"/>
      <c r="Q3586" s="2" t="str">
        <f t="shared" si="26"/>
        <v>Bill Title: Re-energize CO Renewable Elec For Parks - Bill Description: Re-energize CO Renewable Elec For Parks</v>
      </c>
    </row>
    <row r="3587" ht="15.75" customHeight="1">
      <c r="A3587" s="2" t="s">
        <v>9613</v>
      </c>
      <c r="B3587" s="2" t="s">
        <v>8965</v>
      </c>
      <c r="C3587" s="2" t="s">
        <v>8810</v>
      </c>
      <c r="D3587" s="2" t="s">
        <v>8761</v>
      </c>
      <c r="E3587" s="2" t="s">
        <v>8762</v>
      </c>
      <c r="F3587" s="2" t="s">
        <v>9642</v>
      </c>
      <c r="G3587" s="2" t="s">
        <v>19</v>
      </c>
      <c r="I3587" s="2">
        <v>15.0</v>
      </c>
      <c r="K3587" s="2" t="s">
        <v>9614</v>
      </c>
      <c r="L3587" s="2"/>
      <c r="M3587" s="2" t="s">
        <v>9643</v>
      </c>
      <c r="N3587" s="2" t="s">
        <v>9643</v>
      </c>
      <c r="O3587" s="2" t="s">
        <v>72</v>
      </c>
      <c r="P3587" s="2"/>
      <c r="Q3587" s="2" t="str">
        <f t="shared" si="26"/>
        <v>Bill Title: PUC Consider Full Cost Carbon For Elec Generation - Bill Description: PUC Consider Full Cost Carbon For Elec Generation</v>
      </c>
      <c r="S3587" s="2" t="s">
        <v>172</v>
      </c>
    </row>
    <row r="3588" ht="15.75" customHeight="1">
      <c r="A3588" s="2" t="s">
        <v>9613</v>
      </c>
      <c r="B3588" s="2" t="s">
        <v>8965</v>
      </c>
      <c r="C3588" s="2" t="s">
        <v>8810</v>
      </c>
      <c r="D3588" s="2" t="s">
        <v>8761</v>
      </c>
      <c r="E3588" s="2" t="s">
        <v>8762</v>
      </c>
      <c r="F3588" s="2" t="s">
        <v>9644</v>
      </c>
      <c r="G3588" s="2" t="s">
        <v>19</v>
      </c>
      <c r="I3588" s="2">
        <v>12.0</v>
      </c>
      <c r="K3588" s="2" t="s">
        <v>9614</v>
      </c>
      <c r="L3588" s="2"/>
      <c r="M3588" s="2" t="s">
        <v>9645</v>
      </c>
      <c r="N3588" s="2" t="s">
        <v>9645</v>
      </c>
      <c r="O3588" s="2" t="s">
        <v>112</v>
      </c>
      <c r="P3588" s="2"/>
      <c r="Q3588" s="2" t="str">
        <f t="shared" si="26"/>
        <v>Bill Title: Infrastructure Resistance To EMP &amp; Solar Flare - Bill Description: Infrastructure Resistance To EMP &amp; Solar Flare</v>
      </c>
      <c r="S3588" s="2" t="s">
        <v>31</v>
      </c>
    </row>
    <row r="3589" ht="15.75" customHeight="1">
      <c r="A3589" s="2" t="s">
        <v>9646</v>
      </c>
      <c r="B3589" s="2" t="s">
        <v>9647</v>
      </c>
      <c r="C3589" s="2" t="s">
        <v>9648</v>
      </c>
      <c r="D3589" s="2" t="s">
        <v>9649</v>
      </c>
      <c r="E3589" s="2" t="s">
        <v>9650</v>
      </c>
      <c r="F3589" s="2" t="s">
        <v>9651</v>
      </c>
      <c r="G3589" s="2" t="s">
        <v>407</v>
      </c>
      <c r="I3589" s="2">
        <v>34.0</v>
      </c>
      <c r="K3589" s="2" t="s">
        <v>9652</v>
      </c>
      <c r="M3589" s="2" t="s">
        <v>9653</v>
      </c>
      <c r="N3589" s="2" t="s">
        <v>9653</v>
      </c>
      <c r="O3589" s="2" t="s">
        <v>9654</v>
      </c>
      <c r="P3589" s="2" t="str">
        <f t="shared" ref="P3589:P3763" si="27">SUBSTITUTE(O3589, "ncsl_database__energy_legislation_tracking_database__ncsl_topic__", "")</f>
        <v>electric_grid_and_transmission; fossil_energy; transportation; transportation_alt_fuel/hybrid</v>
      </c>
      <c r="Q3589" s="2" t="str">
        <f t="shared" ref="Q3589:Q3763" si="28">CONCATENATE("Bill Title: ",M3589, ", Bill Description: ", N3589, ". ")</f>
        <v>Bill Title: Taxes; manufacturers' electricity sales; exemption, Bill Description: Taxes; manufacturers' electricity sales; exemption. </v>
      </c>
      <c r="S3589" s="2" t="s">
        <v>25</v>
      </c>
    </row>
    <row r="3590" ht="15.75" customHeight="1">
      <c r="A3590" s="2" t="s">
        <v>9646</v>
      </c>
      <c r="B3590" s="2" t="s">
        <v>9647</v>
      </c>
      <c r="C3590" s="2" t="s">
        <v>9648</v>
      </c>
      <c r="D3590" s="2" t="s">
        <v>9649</v>
      </c>
      <c r="E3590" s="2" t="s">
        <v>9650</v>
      </c>
      <c r="F3590" s="2" t="s">
        <v>9655</v>
      </c>
      <c r="G3590" s="2" t="s">
        <v>407</v>
      </c>
      <c r="I3590" s="2">
        <v>27.0</v>
      </c>
      <c r="K3590" s="2" t="s">
        <v>9652</v>
      </c>
      <c r="M3590" s="2" t="s">
        <v>9656</v>
      </c>
      <c r="N3590" s="2" t="s">
        <v>9656</v>
      </c>
      <c r="O3590" s="2" t="s">
        <v>704</v>
      </c>
      <c r="P3590" s="2" t="str">
        <f t="shared" si="27"/>
        <v>fossil_energy</v>
      </c>
      <c r="Q3590" s="2" t="str">
        <f t="shared" si="28"/>
        <v>Bill Title: TPT reform; contractors, Bill Description: TPT reform; contractors. </v>
      </c>
    </row>
    <row r="3591" ht="15.75" customHeight="1">
      <c r="A3591" s="2" t="s">
        <v>9646</v>
      </c>
      <c r="B3591" s="2" t="s">
        <v>9647</v>
      </c>
      <c r="C3591" s="2" t="s">
        <v>9648</v>
      </c>
      <c r="D3591" s="2" t="s">
        <v>9649</v>
      </c>
      <c r="E3591" s="2" t="s">
        <v>9650</v>
      </c>
      <c r="F3591" s="2" t="s">
        <v>9657</v>
      </c>
      <c r="G3591" s="2" t="s">
        <v>407</v>
      </c>
      <c r="I3591" s="2">
        <v>26.0</v>
      </c>
      <c r="K3591" s="2" t="s">
        <v>9652</v>
      </c>
      <c r="M3591" s="2" t="s">
        <v>9658</v>
      </c>
      <c r="N3591" s="2" t="s">
        <v>9658</v>
      </c>
      <c r="O3591" s="2" t="s">
        <v>274</v>
      </c>
      <c r="P3591" s="2" t="str">
        <f t="shared" si="27"/>
        <v>financing_energy_efficiency_and_renewable_energy; renewable_energy</v>
      </c>
      <c r="Q3591" s="2" t="str">
        <f t="shared" si="28"/>
        <v>Bill Title: Tax credits; qualified facilities; extension, Bill Description: Tax credits; qualified facilities; extension. </v>
      </c>
      <c r="S3591" s="2" t="s">
        <v>260</v>
      </c>
    </row>
    <row r="3592" ht="15.75" customHeight="1">
      <c r="A3592" s="2" t="s">
        <v>9646</v>
      </c>
      <c r="B3592" s="2" t="s">
        <v>9647</v>
      </c>
      <c r="C3592" s="2" t="s">
        <v>9648</v>
      </c>
      <c r="D3592" s="2" t="s">
        <v>9649</v>
      </c>
      <c r="E3592" s="2" t="s">
        <v>9650</v>
      </c>
      <c r="F3592" s="2" t="s">
        <v>9659</v>
      </c>
      <c r="G3592" s="2" t="s">
        <v>407</v>
      </c>
      <c r="I3592" s="2">
        <v>25.0</v>
      </c>
      <c r="K3592" s="2" t="s">
        <v>9652</v>
      </c>
      <c r="M3592" s="2" t="s">
        <v>9660</v>
      </c>
      <c r="N3592" s="2" t="s">
        <v>9660</v>
      </c>
      <c r="O3592" s="2" t="s">
        <v>72</v>
      </c>
      <c r="P3592" s="2" t="str">
        <f t="shared" si="27"/>
        <v>climate_change; climate_change_emissions_reduction</v>
      </c>
      <c r="Q3592" s="2" t="str">
        <f t="shared" si="28"/>
        <v>Bill Title: Emissions credits; voluntary emissions bank, Bill Description: Emissions credits; voluntary emissions bank. </v>
      </c>
      <c r="S3592" s="2" t="s">
        <v>172</v>
      </c>
    </row>
    <row r="3593" ht="15.75" customHeight="1">
      <c r="A3593" s="2" t="s">
        <v>9646</v>
      </c>
      <c r="B3593" s="2" t="s">
        <v>9647</v>
      </c>
      <c r="C3593" s="2" t="s">
        <v>9648</v>
      </c>
      <c r="D3593" s="2" t="s">
        <v>9649</v>
      </c>
      <c r="E3593" s="2" t="s">
        <v>9650</v>
      </c>
      <c r="F3593" s="2" t="s">
        <v>9661</v>
      </c>
      <c r="G3593" s="2" t="s">
        <v>407</v>
      </c>
      <c r="I3593" s="2">
        <v>18.0</v>
      </c>
      <c r="K3593" s="2" t="s">
        <v>9652</v>
      </c>
      <c r="M3593" s="2" t="s">
        <v>9662</v>
      </c>
      <c r="N3593" s="2" t="s">
        <v>9662</v>
      </c>
      <c r="O3593" s="2" t="s">
        <v>5051</v>
      </c>
      <c r="P3593" s="2" t="str">
        <f t="shared" si="27"/>
        <v>ncsl_database__state_traffic_safety_legislation_database__ncsl_topic__slow_medium_speed_vehicles</v>
      </c>
      <c r="Q3593" s="2" t="str">
        <f t="shared" si="28"/>
        <v>Bill Title: Autonomous vehicles, Bill Description: Autonomous vehicles. </v>
      </c>
      <c r="S3593" s="2" t="s">
        <v>79</v>
      </c>
    </row>
    <row r="3594" ht="15.75" customHeight="1">
      <c r="A3594" s="2" t="s">
        <v>9646</v>
      </c>
      <c r="B3594" s="2" t="s">
        <v>9647</v>
      </c>
      <c r="C3594" s="2" t="s">
        <v>9648</v>
      </c>
      <c r="D3594" s="2" t="s">
        <v>9649</v>
      </c>
      <c r="E3594" s="2" t="s">
        <v>9650</v>
      </c>
      <c r="F3594" s="2" t="s">
        <v>9663</v>
      </c>
      <c r="G3594" s="2" t="s">
        <v>407</v>
      </c>
      <c r="I3594" s="2">
        <v>17.0</v>
      </c>
      <c r="K3594" s="2" t="s">
        <v>9652</v>
      </c>
      <c r="M3594" s="2" t="s">
        <v>9664</v>
      </c>
      <c r="N3594" s="2" t="s">
        <v>9664</v>
      </c>
      <c r="O3594" s="2" t="s">
        <v>274</v>
      </c>
      <c r="P3594" s="2" t="str">
        <f t="shared" si="27"/>
        <v>financing_energy_efficiency_and_renewable_energy; renewable_energy</v>
      </c>
      <c r="Q3594" s="2" t="str">
        <f t="shared" si="28"/>
        <v>Bill Title: Qualified facilities; tax credits; extension, Bill Description: Qualified facilities; tax credits; extension. </v>
      </c>
    </row>
    <row r="3595" ht="15.75" customHeight="1">
      <c r="A3595" s="2" t="s">
        <v>9646</v>
      </c>
      <c r="B3595" s="2" t="s">
        <v>9647</v>
      </c>
      <c r="C3595" s="2" t="s">
        <v>9648</v>
      </c>
      <c r="D3595" s="2" t="s">
        <v>9649</v>
      </c>
      <c r="E3595" s="2" t="s">
        <v>9650</v>
      </c>
      <c r="F3595" s="2" t="s">
        <v>9665</v>
      </c>
      <c r="G3595" s="2" t="s">
        <v>407</v>
      </c>
      <c r="I3595" s="2">
        <v>13.0</v>
      </c>
      <c r="K3595" s="2" t="s">
        <v>9652</v>
      </c>
      <c r="M3595" s="2" t="s">
        <v>9666</v>
      </c>
      <c r="N3595" s="2" t="s">
        <v>9666</v>
      </c>
      <c r="O3595" s="2" t="s">
        <v>23</v>
      </c>
      <c r="P3595" s="2" t="str">
        <f t="shared" si="27"/>
        <v>fossil_energy; fossil_energy_natural_gas</v>
      </c>
      <c r="Q3595" s="2" t="str">
        <f t="shared" si="28"/>
        <v>Bill Title: Tax exemption; natural gas delivery, Bill Description: Tax exemption; natural gas delivery. </v>
      </c>
      <c r="S3595" s="2" t="s">
        <v>145</v>
      </c>
    </row>
    <row r="3596" ht="15.75" customHeight="1">
      <c r="A3596" s="2" t="s">
        <v>9646</v>
      </c>
      <c r="B3596" s="2" t="s">
        <v>9647</v>
      </c>
      <c r="C3596" s="2" t="s">
        <v>9648</v>
      </c>
      <c r="D3596" s="2" t="s">
        <v>9649</v>
      </c>
      <c r="E3596" s="2" t="s">
        <v>9650</v>
      </c>
      <c r="F3596" s="2" t="s">
        <v>9667</v>
      </c>
      <c r="G3596" s="2" t="s">
        <v>407</v>
      </c>
      <c r="I3596" s="2">
        <v>11.0</v>
      </c>
      <c r="K3596" s="2" t="s">
        <v>9652</v>
      </c>
      <c r="M3596" s="2" t="s">
        <v>9668</v>
      </c>
      <c r="N3596" s="2" t="s">
        <v>9668</v>
      </c>
      <c r="O3596" s="2" t="s">
        <v>9669</v>
      </c>
      <c r="P3596" s="2" t="str">
        <f t="shared" si="27"/>
        <v>energy_efficiency; fossil_energy_natural_gas; renewable_energy</v>
      </c>
      <c r="Q3596" s="2" t="str">
        <f t="shared" si="28"/>
        <v>Bill Title: Computer data centers; tax incentives, Bill Description: Computer data centers; tax incentives. </v>
      </c>
    </row>
    <row r="3597" ht="15.75" customHeight="1">
      <c r="A3597" s="2" t="s">
        <v>9646</v>
      </c>
      <c r="B3597" s="2" t="s">
        <v>9647</v>
      </c>
      <c r="C3597" s="2" t="s">
        <v>9648</v>
      </c>
      <c r="D3597" s="2" t="s">
        <v>9649</v>
      </c>
      <c r="E3597" s="2" t="s">
        <v>9650</v>
      </c>
      <c r="F3597" s="2" t="s">
        <v>9670</v>
      </c>
      <c r="G3597" s="2" t="s">
        <v>407</v>
      </c>
      <c r="I3597" s="2">
        <v>10.0</v>
      </c>
      <c r="K3597" s="2" t="s">
        <v>9652</v>
      </c>
      <c r="M3597" s="2" t="s">
        <v>9671</v>
      </c>
      <c r="N3597" s="2" t="s">
        <v>9671</v>
      </c>
      <c r="O3597" s="2" t="s">
        <v>89</v>
      </c>
      <c r="P3597" s="2" t="str">
        <f t="shared" si="27"/>
        <v>transportation; transportation_alt_fuel/hybrid</v>
      </c>
      <c r="Q3597" s="2" t="str">
        <f t="shared" si="28"/>
        <v>Bill Title: Sanitary districts; bids, Bill Description: Sanitary districts; bids. </v>
      </c>
    </row>
    <row r="3598" ht="15.75" customHeight="1">
      <c r="A3598" s="2" t="s">
        <v>9646</v>
      </c>
      <c r="B3598" s="2" t="s">
        <v>9647</v>
      </c>
      <c r="C3598" s="2" t="s">
        <v>9648</v>
      </c>
      <c r="D3598" s="2" t="s">
        <v>9649</v>
      </c>
      <c r="E3598" s="2" t="s">
        <v>9650</v>
      </c>
      <c r="F3598" s="2" t="s">
        <v>9672</v>
      </c>
      <c r="G3598" s="2" t="s">
        <v>407</v>
      </c>
      <c r="I3598" s="2">
        <v>10.0</v>
      </c>
      <c r="K3598" s="2" t="s">
        <v>9652</v>
      </c>
      <c r="M3598" s="2" t="s">
        <v>9673</v>
      </c>
      <c r="N3598" s="2" t="s">
        <v>9673</v>
      </c>
      <c r="O3598" s="2" t="s">
        <v>1229</v>
      </c>
      <c r="P3598" s="2" t="str">
        <f t="shared" si="27"/>
        <v>transportation; transportation_alt_fuel/hybrid; ncsl_database__ncsl_transportation_funding_finance_legis_database__ncsl_topic__alternative_fuels_and_electric_vehicles</v>
      </c>
      <c r="Q3598" s="2" t="str">
        <f t="shared" si="28"/>
        <v>Bill Title: Alternative fuel vehicles; VLT, Bill Description: Alternative fuel vehicles; VLT. </v>
      </c>
      <c r="S3598" s="2" t="s">
        <v>79</v>
      </c>
    </row>
    <row r="3599" ht="15.75" customHeight="1">
      <c r="A3599" s="2" t="s">
        <v>9646</v>
      </c>
      <c r="B3599" s="2" t="s">
        <v>9647</v>
      </c>
      <c r="C3599" s="2" t="s">
        <v>9648</v>
      </c>
      <c r="D3599" s="2" t="s">
        <v>9649</v>
      </c>
      <c r="E3599" s="2" t="s">
        <v>9650</v>
      </c>
      <c r="F3599" s="2" t="s">
        <v>9674</v>
      </c>
      <c r="G3599" s="2" t="s">
        <v>407</v>
      </c>
      <c r="I3599" s="2">
        <v>10.0</v>
      </c>
      <c r="K3599" s="2" t="s">
        <v>9652</v>
      </c>
      <c r="M3599" s="2" t="s">
        <v>9675</v>
      </c>
      <c r="N3599" s="2" t="s">
        <v>9675</v>
      </c>
      <c r="O3599" s="2" t="s">
        <v>1715</v>
      </c>
      <c r="P3599" s="2" t="str">
        <f t="shared" si="27"/>
        <v>energy_efficiency; renewable_energy; renewable_energy_solar</v>
      </c>
      <c r="Q3599" s="2" t="str">
        <f t="shared" si="28"/>
        <v>Bill Title: 200_x001e_day school calendar; funding., Bill Description: 200_x001e_day school calendar; funding.. </v>
      </c>
    </row>
    <row r="3600" ht="15.75" customHeight="1">
      <c r="A3600" s="2" t="s">
        <v>9646</v>
      </c>
      <c r="B3600" s="2" t="s">
        <v>9647</v>
      </c>
      <c r="C3600" s="2" t="s">
        <v>9648</v>
      </c>
      <c r="D3600" s="2" t="s">
        <v>9649</v>
      </c>
      <c r="E3600" s="2" t="s">
        <v>9650</v>
      </c>
      <c r="F3600" s="2" t="s">
        <v>9676</v>
      </c>
      <c r="G3600" s="2" t="s">
        <v>407</v>
      </c>
      <c r="I3600" s="2">
        <v>9.0</v>
      </c>
      <c r="K3600" s="2" t="s">
        <v>9652</v>
      </c>
      <c r="M3600" s="2" t="s">
        <v>9677</v>
      </c>
      <c r="N3600" s="2" t="s">
        <v>9677</v>
      </c>
      <c r="O3600" s="2" t="s">
        <v>35</v>
      </c>
      <c r="P3600" s="2" t="str">
        <f t="shared" si="27"/>
        <v>renewable_energy</v>
      </c>
      <c r="Q3600" s="2" t="str">
        <f t="shared" si="28"/>
        <v>Bill Title: International operations centers; incentives, Bill Description: International operations centers; incentives. </v>
      </c>
      <c r="S3600" s="2" t="s">
        <v>145</v>
      </c>
    </row>
    <row r="3601" ht="15.75" customHeight="1">
      <c r="A3601" s="2" t="s">
        <v>9646</v>
      </c>
      <c r="B3601" s="2" t="s">
        <v>9647</v>
      </c>
      <c r="C3601" s="2" t="s">
        <v>9648</v>
      </c>
      <c r="D3601" s="2" t="s">
        <v>9649</v>
      </c>
      <c r="E3601" s="2" t="s">
        <v>9650</v>
      </c>
      <c r="F3601" s="2" t="s">
        <v>9678</v>
      </c>
      <c r="G3601" s="2" t="s">
        <v>407</v>
      </c>
      <c r="I3601" s="2">
        <v>8.0</v>
      </c>
      <c r="K3601" s="2" t="s">
        <v>9652</v>
      </c>
      <c r="M3601" s="2" t="s">
        <v>9679</v>
      </c>
      <c r="N3601" s="2" t="s">
        <v>9679</v>
      </c>
      <c r="O3601" s="2" t="s">
        <v>814</v>
      </c>
      <c r="P3601" s="2" t="str">
        <f t="shared" si="27"/>
        <v>transportation; transportation_alt_fuel/hybrid; ncsl_database__ncsl_transportation_funding_finance_legis_database__ncsl_topic__alternative_fuels_and_electric_vehicles; ncsl_database__ncsl_transportation_funding_finance_legis_database__ncsl_topic__state_dmv_fees</v>
      </c>
      <c r="Q3601" s="2" t="str">
        <f t="shared" si="28"/>
        <v>Bill Title: VLT; alternative fuel classification; repeal, Bill Description: VLT; alternative fuel classification; repeal. </v>
      </c>
      <c r="S3601" s="2" t="s">
        <v>79</v>
      </c>
    </row>
    <row r="3602" ht="15.75" customHeight="1">
      <c r="A3602" s="2" t="s">
        <v>9646</v>
      </c>
      <c r="B3602" s="2" t="s">
        <v>9647</v>
      </c>
      <c r="C3602" s="2" t="s">
        <v>9648</v>
      </c>
      <c r="D3602" s="2" t="s">
        <v>9649</v>
      </c>
      <c r="E3602" s="2" t="s">
        <v>9650</v>
      </c>
      <c r="F3602" s="2" t="s">
        <v>9680</v>
      </c>
      <c r="G3602" s="2" t="s">
        <v>407</v>
      </c>
      <c r="I3602" s="2">
        <v>8.0</v>
      </c>
      <c r="K3602" s="2" t="s">
        <v>9652</v>
      </c>
      <c r="M3602" s="2" t="s">
        <v>9681</v>
      </c>
      <c r="N3602" s="2" t="s">
        <v>9681</v>
      </c>
      <c r="O3602" s="2" t="s">
        <v>290</v>
      </c>
      <c r="P3602" s="2" t="str">
        <f t="shared" si="27"/>
        <v>energy_efficiency; energy_efficiency_building_codes_and_standards</v>
      </c>
      <c r="Q3602" s="2" t="str">
        <f t="shared" si="28"/>
        <v>Bill Title: Data center tax relief; qualification, Bill Description: Data center tax relief; qualification. </v>
      </c>
    </row>
    <row r="3603" ht="15.75" customHeight="1">
      <c r="A3603" s="2" t="s">
        <v>9646</v>
      </c>
      <c r="B3603" s="2" t="s">
        <v>9647</v>
      </c>
      <c r="C3603" s="2" t="s">
        <v>9648</v>
      </c>
      <c r="D3603" s="2" t="s">
        <v>9649</v>
      </c>
      <c r="E3603" s="2" t="s">
        <v>9650</v>
      </c>
      <c r="F3603" s="2" t="s">
        <v>9682</v>
      </c>
      <c r="G3603" s="2" t="s">
        <v>407</v>
      </c>
      <c r="I3603" s="2">
        <v>6.0</v>
      </c>
      <c r="K3603" s="2" t="s">
        <v>9652</v>
      </c>
      <c r="M3603" s="2" t="s">
        <v>9683</v>
      </c>
      <c r="N3603" s="2" t="s">
        <v>9683</v>
      </c>
      <c r="O3603" s="2" t="s">
        <v>512</v>
      </c>
      <c r="P3603" s="2" t="str">
        <f t="shared" si="27"/>
        <v>climate_change</v>
      </c>
      <c r="Q3603" s="2" t="str">
        <f t="shared" si="28"/>
        <v>Bill Title: Forestry and fire management; conformity, Bill Description: Forestry and fire management; conformity. </v>
      </c>
    </row>
    <row r="3604" ht="15.75" customHeight="1">
      <c r="A3604" s="2" t="s">
        <v>9646</v>
      </c>
      <c r="B3604" s="2" t="s">
        <v>9647</v>
      </c>
      <c r="C3604" s="2" t="s">
        <v>9648</v>
      </c>
      <c r="D3604" s="2" t="s">
        <v>9649</v>
      </c>
      <c r="E3604" s="2" t="s">
        <v>9650</v>
      </c>
      <c r="F3604" s="2" t="s">
        <v>9684</v>
      </c>
      <c r="G3604" s="2" t="s">
        <v>407</v>
      </c>
      <c r="I3604" s="2">
        <v>5.0</v>
      </c>
      <c r="K3604" s="2" t="s">
        <v>9652</v>
      </c>
      <c r="M3604" s="2" t="s">
        <v>9685</v>
      </c>
      <c r="N3604" s="2" t="s">
        <v>9685</v>
      </c>
      <c r="O3604" s="2" t="s">
        <v>2104</v>
      </c>
      <c r="P3604" s="2" t="str">
        <f t="shared" si="27"/>
        <v>renewable_energy; transportation</v>
      </c>
      <c r="Q3604" s="2" t="str">
        <f t="shared" si="28"/>
        <v>Bill Title: International operations centers, Bill Description: International operations centers. </v>
      </c>
      <c r="S3604" s="2" t="s">
        <v>145</v>
      </c>
    </row>
    <row r="3605" ht="15.75" customHeight="1">
      <c r="A3605" s="2" t="s">
        <v>9646</v>
      </c>
      <c r="B3605" s="2" t="s">
        <v>9647</v>
      </c>
      <c r="C3605" s="2" t="s">
        <v>9648</v>
      </c>
      <c r="D3605" s="2" t="s">
        <v>9649</v>
      </c>
      <c r="E3605" s="2" t="s">
        <v>9650</v>
      </c>
      <c r="F3605" s="2" t="s">
        <v>9686</v>
      </c>
      <c r="G3605" s="2" t="s">
        <v>407</v>
      </c>
      <c r="I3605" s="2">
        <v>5.0</v>
      </c>
      <c r="K3605" s="2" t="s">
        <v>9652</v>
      </c>
      <c r="M3605" s="2" t="s">
        <v>9687</v>
      </c>
      <c r="N3605" s="2" t="s">
        <v>9687</v>
      </c>
      <c r="O3605" s="2" t="s">
        <v>35</v>
      </c>
      <c r="P3605" s="2" t="str">
        <f t="shared" si="27"/>
        <v>renewable_energy</v>
      </c>
      <c r="Q3605" s="2" t="str">
        <f t="shared" si="28"/>
        <v>Bill Title: County infill, renewable energy districts, Bill Description: County infill, renewable energy districts. </v>
      </c>
    </row>
    <row r="3606" ht="15.75" customHeight="1">
      <c r="A3606" s="2" t="s">
        <v>9646</v>
      </c>
      <c r="B3606" s="2" t="s">
        <v>9647</v>
      </c>
      <c r="C3606" s="2" t="s">
        <v>9648</v>
      </c>
      <c r="D3606" s="2" t="s">
        <v>9649</v>
      </c>
      <c r="E3606" s="2" t="s">
        <v>9650</v>
      </c>
      <c r="F3606" s="2" t="s">
        <v>9688</v>
      </c>
      <c r="G3606" s="2" t="s">
        <v>407</v>
      </c>
      <c r="I3606" s="2">
        <v>5.0</v>
      </c>
      <c r="K3606" s="2" t="s">
        <v>9652</v>
      </c>
      <c r="M3606" s="2" t="s">
        <v>9689</v>
      </c>
      <c r="N3606" s="2" t="s">
        <v>9689</v>
      </c>
      <c r="O3606" s="2" t="s">
        <v>23</v>
      </c>
      <c r="P3606" s="2" t="str">
        <f t="shared" si="27"/>
        <v>fossil_energy; fossil_energy_natural_gas</v>
      </c>
      <c r="Q3606" s="2" t="str">
        <f t="shared" si="28"/>
        <v>Bill Title: Independent functional utility, Bill Description: Independent functional utility. </v>
      </c>
      <c r="S3606" s="2" t="s">
        <v>145</v>
      </c>
    </row>
    <row r="3607" ht="15.75" customHeight="1">
      <c r="A3607" s="2" t="s">
        <v>9646</v>
      </c>
      <c r="B3607" s="2" t="s">
        <v>9647</v>
      </c>
      <c r="C3607" s="2" t="s">
        <v>9648</v>
      </c>
      <c r="D3607" s="2" t="s">
        <v>9649</v>
      </c>
      <c r="E3607" s="2" t="s">
        <v>9650</v>
      </c>
      <c r="F3607" s="2" t="s">
        <v>9690</v>
      </c>
      <c r="G3607" s="2" t="s">
        <v>407</v>
      </c>
      <c r="I3607" s="2">
        <v>5.0</v>
      </c>
      <c r="K3607" s="2" t="s">
        <v>9652</v>
      </c>
      <c r="M3607" s="2" t="s">
        <v>9691</v>
      </c>
      <c r="N3607" s="2" t="s">
        <v>9691</v>
      </c>
      <c r="O3607" s="2" t="s">
        <v>23</v>
      </c>
      <c r="P3607" s="2" t="str">
        <f t="shared" si="27"/>
        <v>fossil_energy; fossil_energy_natural_gas</v>
      </c>
      <c r="Q3607" s="2" t="str">
        <f t="shared" si="28"/>
        <v>Bill Title: Centrally assessed property; valuation; pipelines., Bill Description: Centrally assessed property; valuation; pipelines.. </v>
      </c>
      <c r="S3607" s="2" t="s">
        <v>65</v>
      </c>
    </row>
    <row r="3608" ht="15.75" customHeight="1">
      <c r="A3608" s="2" t="s">
        <v>9646</v>
      </c>
      <c r="B3608" s="2" t="s">
        <v>9647</v>
      </c>
      <c r="C3608" s="2" t="s">
        <v>9648</v>
      </c>
      <c r="D3608" s="2" t="s">
        <v>9649</v>
      </c>
      <c r="E3608" s="2" t="s">
        <v>9650</v>
      </c>
      <c r="F3608" s="2" t="s">
        <v>9692</v>
      </c>
      <c r="G3608" s="2" t="s">
        <v>407</v>
      </c>
      <c r="I3608" s="2">
        <v>4.0</v>
      </c>
      <c r="K3608" s="2" t="s">
        <v>9652</v>
      </c>
      <c r="M3608" s="2" t="s">
        <v>9693</v>
      </c>
      <c r="N3608" s="2" t="s">
        <v>9693</v>
      </c>
      <c r="P3608" s="2" t="str">
        <f t="shared" si="27"/>
        <v/>
      </c>
      <c r="Q3608" s="2" t="str">
        <f t="shared" si="28"/>
        <v>Bill Title: Solid waste facilities; general permit, Bill Description: Solid waste facilities; general permit. </v>
      </c>
    </row>
    <row r="3609" ht="15.75" customHeight="1">
      <c r="A3609" s="2" t="s">
        <v>9646</v>
      </c>
      <c r="B3609" s="2" t="s">
        <v>9647</v>
      </c>
      <c r="C3609" s="2" t="s">
        <v>9648</v>
      </c>
      <c r="D3609" s="2" t="s">
        <v>9649</v>
      </c>
      <c r="E3609" s="2" t="s">
        <v>9650</v>
      </c>
      <c r="F3609" s="2" t="s">
        <v>9694</v>
      </c>
      <c r="G3609" s="2" t="s">
        <v>407</v>
      </c>
      <c r="I3609" s="2">
        <v>4.0</v>
      </c>
      <c r="K3609" s="2" t="s">
        <v>9652</v>
      </c>
      <c r="M3609" s="2" t="s">
        <v>9695</v>
      </c>
      <c r="N3609" s="2" t="s">
        <v>9695</v>
      </c>
      <c r="O3609" s="2" t="s">
        <v>143</v>
      </c>
      <c r="P3609" s="2" t="str">
        <f t="shared" si="27"/>
        <v>energy_efficiency</v>
      </c>
      <c r="Q3609" s="2" t="str">
        <f t="shared" si="28"/>
        <v>Bill Title: Municipalities; counties; transfer; right-of-way, Bill Description: Municipalities; counties; transfer; right-of-way. </v>
      </c>
    </row>
    <row r="3610" ht="15.75" customHeight="1">
      <c r="A3610" s="2" t="s">
        <v>9646</v>
      </c>
      <c r="B3610" s="2" t="s">
        <v>9647</v>
      </c>
      <c r="C3610" s="2" t="s">
        <v>9648</v>
      </c>
      <c r="D3610" s="2" t="s">
        <v>9649</v>
      </c>
      <c r="E3610" s="2" t="s">
        <v>9650</v>
      </c>
      <c r="F3610" s="2" t="s">
        <v>9696</v>
      </c>
      <c r="G3610" s="2" t="s">
        <v>407</v>
      </c>
      <c r="I3610" s="2">
        <v>3.0</v>
      </c>
      <c r="K3610" s="2" t="s">
        <v>9652</v>
      </c>
      <c r="M3610" s="2" t="s">
        <v>9697</v>
      </c>
      <c r="N3610" s="2" t="s">
        <v>9697</v>
      </c>
      <c r="O3610" s="2" t="s">
        <v>92</v>
      </c>
      <c r="P3610" s="2" t="str">
        <f t="shared" si="27"/>
        <v>transportation</v>
      </c>
      <c r="Q3610" s="2" t="str">
        <f t="shared" si="28"/>
        <v>Bill Title: Biofuels conversion program, Bill Description: Biofuels conversion program. </v>
      </c>
    </row>
    <row r="3611" ht="15.75" customHeight="1">
      <c r="A3611" s="2" t="s">
        <v>9646</v>
      </c>
      <c r="B3611" s="2" t="s">
        <v>9647</v>
      </c>
      <c r="C3611" s="2" t="s">
        <v>9648</v>
      </c>
      <c r="D3611" s="2" t="s">
        <v>9649</v>
      </c>
      <c r="E3611" s="2" t="s">
        <v>9650</v>
      </c>
      <c r="F3611" s="2" t="s">
        <v>9698</v>
      </c>
      <c r="G3611" s="2" t="s">
        <v>407</v>
      </c>
      <c r="I3611" s="2">
        <v>3.0</v>
      </c>
      <c r="K3611" s="2" t="s">
        <v>9652</v>
      </c>
      <c r="M3611" s="2" t="s">
        <v>9699</v>
      </c>
      <c r="N3611" s="2" t="s">
        <v>9699</v>
      </c>
      <c r="O3611" s="2" t="s">
        <v>214</v>
      </c>
      <c r="P3611" s="2" t="str">
        <f t="shared" si="27"/>
        <v>energy_efficiency; financing_energy_efficiency_and_renewable_energy</v>
      </c>
      <c r="Q3611" s="2" t="str">
        <f t="shared" si="28"/>
        <v>Bill Title: Energy; water; savings accounts, Bill Description: Energy; water; savings accounts. </v>
      </c>
      <c r="S3611" s="2" t="s">
        <v>287</v>
      </c>
    </row>
    <row r="3612" ht="15.75" customHeight="1">
      <c r="A3612" s="2" t="s">
        <v>9646</v>
      </c>
      <c r="B3612" s="2" t="s">
        <v>9647</v>
      </c>
      <c r="C3612" s="2" t="s">
        <v>9648</v>
      </c>
      <c r="D3612" s="2" t="s">
        <v>9649</v>
      </c>
      <c r="E3612" s="2" t="s">
        <v>9650</v>
      </c>
      <c r="F3612" s="2" t="s">
        <v>9700</v>
      </c>
      <c r="G3612" s="2" t="s">
        <v>407</v>
      </c>
      <c r="I3612" s="2">
        <v>3.0</v>
      </c>
      <c r="K3612" s="2" t="s">
        <v>9652</v>
      </c>
      <c r="M3612" s="2" t="s">
        <v>9701</v>
      </c>
      <c r="N3612" s="2" t="s">
        <v>9701</v>
      </c>
      <c r="O3612" s="2" t="s">
        <v>35</v>
      </c>
      <c r="P3612" s="2" t="str">
        <f t="shared" si="27"/>
        <v>renewable_energy</v>
      </c>
      <c r="Q3612" s="2" t="str">
        <f t="shared" si="28"/>
        <v>Bill Title: Tax credit; manufacturers; renewable energy, Bill Description: Tax credit; manufacturers; renewable energy. </v>
      </c>
      <c r="S3612" s="2" t="s">
        <v>145</v>
      </c>
    </row>
    <row r="3613" ht="15.75" customHeight="1">
      <c r="A3613" s="2" t="s">
        <v>9646</v>
      </c>
      <c r="B3613" s="2" t="s">
        <v>9647</v>
      </c>
      <c r="C3613" s="2" t="s">
        <v>9648</v>
      </c>
      <c r="D3613" s="2" t="s">
        <v>9649</v>
      </c>
      <c r="E3613" s="2" t="s">
        <v>9650</v>
      </c>
      <c r="F3613" s="2" t="s">
        <v>9702</v>
      </c>
      <c r="G3613" s="2" t="s">
        <v>407</v>
      </c>
      <c r="I3613" s="2">
        <v>3.0</v>
      </c>
      <c r="K3613" s="2" t="s">
        <v>9652</v>
      </c>
      <c r="M3613" s="2" t="s">
        <v>9703</v>
      </c>
      <c r="N3613" s="2" t="s">
        <v>9703</v>
      </c>
      <c r="O3613" s="2" t="s">
        <v>92</v>
      </c>
      <c r="P3613" s="2" t="str">
        <f t="shared" si="27"/>
        <v>transportation</v>
      </c>
      <c r="Q3613" s="2" t="str">
        <f t="shared" si="28"/>
        <v>Bill Title: County transportation excise tax, Bill Description: County transportation excise tax. </v>
      </c>
    </row>
    <row r="3614" ht="15.75" customHeight="1">
      <c r="A3614" s="2" t="s">
        <v>9646</v>
      </c>
      <c r="B3614" s="2" t="s">
        <v>9647</v>
      </c>
      <c r="C3614" s="2" t="s">
        <v>9648</v>
      </c>
      <c r="D3614" s="2" t="s">
        <v>9649</v>
      </c>
      <c r="E3614" s="2" t="s">
        <v>9650</v>
      </c>
      <c r="F3614" s="2" t="s">
        <v>9704</v>
      </c>
      <c r="G3614" s="2" t="s">
        <v>407</v>
      </c>
      <c r="I3614" s="2">
        <v>3.0</v>
      </c>
      <c r="K3614" s="2" t="s">
        <v>9652</v>
      </c>
      <c r="M3614" s="2" t="s">
        <v>9705</v>
      </c>
      <c r="N3614" s="2" t="s">
        <v>9705</v>
      </c>
      <c r="O3614" s="2" t="s">
        <v>89</v>
      </c>
      <c r="P3614" s="2" t="str">
        <f t="shared" si="27"/>
        <v>transportation; transportation_alt_fuel/hybrid</v>
      </c>
      <c r="Q3614" s="2" t="str">
        <f t="shared" si="28"/>
        <v>Bill Title: Alternative fuel vehicles; registration; inspection, Bill Description: Alternative fuel vehicles; registration; inspection. </v>
      </c>
      <c r="S3614" s="2" t="s">
        <v>172</v>
      </c>
    </row>
    <row r="3615" ht="15.75" customHeight="1">
      <c r="A3615" s="2" t="s">
        <v>9646</v>
      </c>
      <c r="B3615" s="2" t="s">
        <v>9647</v>
      </c>
      <c r="C3615" s="2" t="s">
        <v>9648</v>
      </c>
      <c r="D3615" s="2" t="s">
        <v>9649</v>
      </c>
      <c r="E3615" s="2" t="s">
        <v>9650</v>
      </c>
      <c r="F3615" s="2" t="s">
        <v>9706</v>
      </c>
      <c r="G3615" s="2" t="s">
        <v>407</v>
      </c>
      <c r="I3615" s="2">
        <v>2.0</v>
      </c>
      <c r="K3615" s="2" t="s">
        <v>9652</v>
      </c>
      <c r="M3615" s="2" t="s">
        <v>9707</v>
      </c>
      <c r="N3615" s="2" t="s">
        <v>9707</v>
      </c>
      <c r="O3615" s="2" t="s">
        <v>112</v>
      </c>
      <c r="P3615" s="2" t="str">
        <f t="shared" si="27"/>
        <v>energy_security_and_critical_infrastructure</v>
      </c>
      <c r="Q3615" s="2" t="str">
        <f t="shared" si="28"/>
        <v>Bill Title: Critical infrastructure; information disclosure, Bill Description: Critical infrastructure; information disclosure. </v>
      </c>
    </row>
    <row r="3616" ht="15.75" customHeight="1">
      <c r="A3616" s="2" t="s">
        <v>9646</v>
      </c>
      <c r="B3616" s="2" t="s">
        <v>9647</v>
      </c>
      <c r="C3616" s="2" t="s">
        <v>9648</v>
      </c>
      <c r="D3616" s="2" t="s">
        <v>9649</v>
      </c>
      <c r="E3616" s="2" t="s">
        <v>9650</v>
      </c>
      <c r="F3616" s="2" t="s">
        <v>9708</v>
      </c>
      <c r="G3616" s="2" t="s">
        <v>407</v>
      </c>
      <c r="I3616" s="2">
        <v>2.0</v>
      </c>
      <c r="K3616" s="2" t="s">
        <v>9652</v>
      </c>
      <c r="M3616" s="2" t="s">
        <v>9709</v>
      </c>
      <c r="N3616" s="2" t="s">
        <v>9709</v>
      </c>
      <c r="O3616" s="2" t="s">
        <v>9710</v>
      </c>
      <c r="P3616" s="2" t="str">
        <f t="shared" si="27"/>
        <v>renewable_energy; renewable_energy_solar; transportation</v>
      </c>
      <c r="Q3616" s="2" t="str">
        <f t="shared" si="28"/>
        <v>Bill Title: Taxation; retail classification; cash equivalents, Bill Description: Taxation; retail classification; cash equivalents. </v>
      </c>
    </row>
    <row r="3617" ht="15.75" customHeight="1">
      <c r="A3617" s="2" t="s">
        <v>9711</v>
      </c>
      <c r="B3617" s="2" t="s">
        <v>9647</v>
      </c>
      <c r="C3617" s="2" t="s">
        <v>9648</v>
      </c>
      <c r="D3617" s="2" t="s">
        <v>9649</v>
      </c>
      <c r="E3617" s="2" t="s">
        <v>9650</v>
      </c>
      <c r="F3617" s="2" t="s">
        <v>9712</v>
      </c>
      <c r="G3617" s="2" t="s">
        <v>407</v>
      </c>
      <c r="I3617" s="2">
        <v>18.0</v>
      </c>
      <c r="K3617" s="2" t="s">
        <v>9713</v>
      </c>
      <c r="M3617" s="2" t="s">
        <v>9714</v>
      </c>
      <c r="N3617" s="2" t="s">
        <v>9714</v>
      </c>
      <c r="O3617" s="2" t="s">
        <v>1922</v>
      </c>
      <c r="P3617" s="2" t="str">
        <f t="shared" si="27"/>
        <v>energy_efficiency_building_codes_and_standards; transportation; transportation_alt_fuel/hybrid</v>
      </c>
      <c r="Q3617" s="2" t="str">
        <f t="shared" si="28"/>
        <v>Bill Title: Electric vehicles; pilot program; appropriation, Bill Description: Electric vehicles; pilot program; appropriation. </v>
      </c>
      <c r="S3617" s="2" t="s">
        <v>79</v>
      </c>
    </row>
    <row r="3618" ht="15.75" customHeight="1">
      <c r="A3618" s="2" t="s">
        <v>9711</v>
      </c>
      <c r="B3618" s="2" t="s">
        <v>9647</v>
      </c>
      <c r="C3618" s="2" t="s">
        <v>9648</v>
      </c>
      <c r="D3618" s="2" t="s">
        <v>9649</v>
      </c>
      <c r="E3618" s="2" t="s">
        <v>9650</v>
      </c>
      <c r="F3618" s="2" t="s">
        <v>9715</v>
      </c>
      <c r="G3618" s="2" t="s">
        <v>407</v>
      </c>
      <c r="I3618" s="2">
        <v>17.0</v>
      </c>
      <c r="K3618" s="2" t="s">
        <v>9713</v>
      </c>
      <c r="M3618" s="2" t="s">
        <v>9716</v>
      </c>
      <c r="N3618" s="2" t="s">
        <v>9716</v>
      </c>
      <c r="O3618" s="2" t="s">
        <v>89</v>
      </c>
      <c r="P3618" s="2" t="str">
        <f t="shared" si="27"/>
        <v>transportation; transportation_alt_fuel/hybrid</v>
      </c>
      <c r="Q3618" s="2" t="str">
        <f t="shared" si="28"/>
        <v>Bill Title: Transportation electrification study committee, Bill Description: Transportation electrification study committee. </v>
      </c>
      <c r="S3618" s="2" t="s">
        <v>79</v>
      </c>
    </row>
    <row r="3619" ht="15.75" customHeight="1">
      <c r="A3619" s="2" t="s">
        <v>9711</v>
      </c>
      <c r="B3619" s="2" t="s">
        <v>9647</v>
      </c>
      <c r="C3619" s="2" t="s">
        <v>9648</v>
      </c>
      <c r="D3619" s="2" t="s">
        <v>9649</v>
      </c>
      <c r="E3619" s="2" t="s">
        <v>9650</v>
      </c>
      <c r="F3619" s="2" t="s">
        <v>9717</v>
      </c>
      <c r="G3619" s="2" t="s">
        <v>407</v>
      </c>
      <c r="I3619" s="2">
        <v>16.0</v>
      </c>
      <c r="K3619" s="2" t="s">
        <v>9713</v>
      </c>
      <c r="M3619" s="2" t="s">
        <v>9718</v>
      </c>
      <c r="N3619" s="2" t="s">
        <v>9718</v>
      </c>
      <c r="O3619" s="2" t="s">
        <v>100</v>
      </c>
      <c r="P3619" s="2" t="str">
        <f t="shared" si="27"/>
        <v>renewable_energy; renewable_energy_solar</v>
      </c>
      <c r="Q3619" s="2" t="str">
        <f t="shared" si="28"/>
        <v>Bill Title: Solar energy devices; appraisal methods, Bill Description: Solar energy devices; appraisal methods. </v>
      </c>
      <c r="S3619" s="2" t="s">
        <v>44</v>
      </c>
    </row>
    <row r="3620" ht="15.75" customHeight="1">
      <c r="A3620" s="2" t="s">
        <v>9711</v>
      </c>
      <c r="B3620" s="2" t="s">
        <v>9647</v>
      </c>
      <c r="C3620" s="2" t="s">
        <v>9648</v>
      </c>
      <c r="D3620" s="2" t="s">
        <v>9649</v>
      </c>
      <c r="E3620" s="2" t="s">
        <v>9650</v>
      </c>
      <c r="F3620" s="2" t="s">
        <v>9719</v>
      </c>
      <c r="G3620" s="2" t="s">
        <v>407</v>
      </c>
      <c r="I3620" s="2">
        <v>15.0</v>
      </c>
      <c r="K3620" s="2" t="s">
        <v>9713</v>
      </c>
      <c r="M3620" s="2" t="s">
        <v>9720</v>
      </c>
      <c r="N3620" s="2" t="s">
        <v>9720</v>
      </c>
      <c r="O3620" s="2" t="s">
        <v>778</v>
      </c>
      <c r="P3620" s="2" t="str">
        <f t="shared" si="27"/>
        <v>climate_change_emissions_reduction; transportation; transportation_alt_fuel/hybrid</v>
      </c>
      <c r="Q3620" s="2" t="str">
        <f t="shared" si="28"/>
        <v>Bill Title: School buses; electrification; contracts, Bill Description: School buses; electrification; contracts. </v>
      </c>
      <c r="S3620" s="2" t="s">
        <v>79</v>
      </c>
    </row>
    <row r="3621" ht="15.75" customHeight="1">
      <c r="A3621" s="2" t="s">
        <v>9711</v>
      </c>
      <c r="B3621" s="2" t="s">
        <v>9647</v>
      </c>
      <c r="C3621" s="2" t="s">
        <v>9648</v>
      </c>
      <c r="D3621" s="2" t="s">
        <v>9649</v>
      </c>
      <c r="E3621" s="2" t="s">
        <v>9650</v>
      </c>
      <c r="F3621" s="2" t="s">
        <v>9721</v>
      </c>
      <c r="G3621" s="2" t="s">
        <v>407</v>
      </c>
      <c r="I3621" s="2">
        <v>14.0</v>
      </c>
      <c r="K3621" s="2" t="s">
        <v>9713</v>
      </c>
      <c r="M3621" s="2" t="s">
        <v>9722</v>
      </c>
      <c r="N3621" s="2" t="s">
        <v>9722</v>
      </c>
      <c r="O3621" s="2" t="s">
        <v>778</v>
      </c>
      <c r="P3621" s="2" t="str">
        <f t="shared" si="27"/>
        <v>climate_change_emissions_reduction; transportation; transportation_alt_fuel/hybrid</v>
      </c>
      <c r="Q3621" s="2" t="str">
        <f t="shared" si="28"/>
        <v>Bill Title: Charging station; pilot program, Bill Description: Charging station; pilot program. </v>
      </c>
      <c r="S3621" s="2" t="s">
        <v>79</v>
      </c>
    </row>
    <row r="3622" ht="15.75" customHeight="1">
      <c r="A3622" s="2" t="s">
        <v>9711</v>
      </c>
      <c r="B3622" s="2" t="s">
        <v>9647</v>
      </c>
      <c r="C3622" s="2" t="s">
        <v>9648</v>
      </c>
      <c r="D3622" s="2" t="s">
        <v>9649</v>
      </c>
      <c r="E3622" s="2" t="s">
        <v>9650</v>
      </c>
      <c r="F3622" s="2" t="s">
        <v>9723</v>
      </c>
      <c r="G3622" s="2" t="s">
        <v>407</v>
      </c>
      <c r="I3622" s="2">
        <v>12.0</v>
      </c>
      <c r="K3622" s="2" t="s">
        <v>9713</v>
      </c>
      <c r="M3622" s="2" t="s">
        <v>9724</v>
      </c>
      <c r="N3622" s="2" t="s">
        <v>9724</v>
      </c>
      <c r="O3622" s="2" t="s">
        <v>89</v>
      </c>
      <c r="P3622" s="2" t="str">
        <f t="shared" si="27"/>
        <v>transportation; transportation_alt_fuel/hybrid</v>
      </c>
      <c r="Q3622" s="2" t="str">
        <f t="shared" si="28"/>
        <v>Bill Title: Zero emission vehicles; plans, Bill Description: Zero emission vehicles; plans. </v>
      </c>
      <c r="S3622" s="2" t="s">
        <v>79</v>
      </c>
    </row>
    <row r="3623" ht="15.75" customHeight="1">
      <c r="A3623" s="2" t="s">
        <v>9711</v>
      </c>
      <c r="B3623" s="2" t="s">
        <v>9647</v>
      </c>
      <c r="C3623" s="2" t="s">
        <v>9648</v>
      </c>
      <c r="D3623" s="2" t="s">
        <v>9649</v>
      </c>
      <c r="E3623" s="2" t="s">
        <v>9650</v>
      </c>
      <c r="F3623" s="2" t="s">
        <v>9725</v>
      </c>
      <c r="G3623" s="2" t="s">
        <v>407</v>
      </c>
      <c r="I3623" s="2">
        <v>12.0</v>
      </c>
      <c r="K3623" s="2" t="s">
        <v>9713</v>
      </c>
      <c r="M3623" s="2" t="s">
        <v>9726</v>
      </c>
      <c r="N3623" s="2" t="s">
        <v>9726</v>
      </c>
      <c r="O3623" s="2" t="s">
        <v>760</v>
      </c>
      <c r="P3623" s="2" t="str">
        <f t="shared" si="27"/>
        <v>energy_security_and_critical_infrastructure; renewable_energy</v>
      </c>
      <c r="Q3623" s="2" t="str">
        <f t="shared" si="28"/>
        <v>Bill Title: Clean energy technology; grants; appropriation, Bill Description: Clean energy technology; grants; appropriation. </v>
      </c>
      <c r="S3623" s="2" t="s">
        <v>260</v>
      </c>
    </row>
    <row r="3624" ht="15.75" customHeight="1">
      <c r="A3624" s="2" t="s">
        <v>9711</v>
      </c>
      <c r="B3624" s="2" t="s">
        <v>9647</v>
      </c>
      <c r="C3624" s="2" t="s">
        <v>9648</v>
      </c>
      <c r="D3624" s="2" t="s">
        <v>9649</v>
      </c>
      <c r="E3624" s="2" t="s">
        <v>9650</v>
      </c>
      <c r="F3624" s="2" t="s">
        <v>9727</v>
      </c>
      <c r="G3624" s="2" t="s">
        <v>407</v>
      </c>
      <c r="I3624" s="2">
        <v>10.0</v>
      </c>
      <c r="K3624" s="2" t="s">
        <v>9713</v>
      </c>
      <c r="M3624" s="2" t="s">
        <v>9728</v>
      </c>
      <c r="N3624" s="2" t="s">
        <v>9728</v>
      </c>
      <c r="O3624" s="2" t="s">
        <v>1691</v>
      </c>
      <c r="P3624" s="2" t="str">
        <f t="shared" si="27"/>
        <v>fossil_energy_natural_gas; renewable_energy</v>
      </c>
      <c r="Q3624" s="2" t="str">
        <f t="shared" si="28"/>
        <v>Bill Title: Renewable energy storage equipment; valuation, Bill Description: Renewable energy storage equipment; valuation. </v>
      </c>
      <c r="S3624" s="2" t="s">
        <v>260</v>
      </c>
    </row>
    <row r="3625" ht="15.75" customHeight="1">
      <c r="A3625" s="2" t="s">
        <v>9711</v>
      </c>
      <c r="B3625" s="2" t="s">
        <v>9647</v>
      </c>
      <c r="C3625" s="2" t="s">
        <v>9648</v>
      </c>
      <c r="D3625" s="2" t="s">
        <v>9649</v>
      </c>
      <c r="E3625" s="2" t="s">
        <v>9650</v>
      </c>
      <c r="F3625" s="2" t="s">
        <v>9729</v>
      </c>
      <c r="G3625" s="2" t="s">
        <v>407</v>
      </c>
      <c r="I3625" s="2">
        <v>9.0</v>
      </c>
      <c r="K3625" s="2" t="s">
        <v>9713</v>
      </c>
      <c r="M3625" s="2" t="s">
        <v>9730</v>
      </c>
      <c r="N3625" s="2" t="s">
        <v>9730</v>
      </c>
      <c r="O3625" s="2" t="s">
        <v>89</v>
      </c>
      <c r="P3625" s="2" t="str">
        <f t="shared" si="27"/>
        <v>transportation; transportation_alt_fuel/hybrid</v>
      </c>
      <c r="Q3625" s="2" t="str">
        <f t="shared" si="28"/>
        <v>Bill Title: Electric vehicle omnibus; appropriations, Bill Description: Electric vehicle omnibus; appropriations. </v>
      </c>
      <c r="S3625" s="2" t="s">
        <v>79</v>
      </c>
    </row>
    <row r="3626" ht="15.75" customHeight="1">
      <c r="A3626" s="2" t="s">
        <v>9711</v>
      </c>
      <c r="B3626" s="2" t="s">
        <v>9647</v>
      </c>
      <c r="C3626" s="2" t="s">
        <v>9648</v>
      </c>
      <c r="D3626" s="2" t="s">
        <v>9649</v>
      </c>
      <c r="E3626" s="2" t="s">
        <v>9650</v>
      </c>
      <c r="F3626" s="2" t="s">
        <v>9731</v>
      </c>
      <c r="G3626" s="2" t="s">
        <v>407</v>
      </c>
      <c r="I3626" s="2">
        <v>9.0</v>
      </c>
      <c r="K3626" s="2" t="s">
        <v>9713</v>
      </c>
      <c r="M3626" s="2" t="s">
        <v>9732</v>
      </c>
      <c r="N3626" s="2" t="s">
        <v>9732</v>
      </c>
      <c r="O3626" s="2" t="s">
        <v>35</v>
      </c>
      <c r="P3626" s="2" t="str">
        <f t="shared" si="27"/>
        <v>renewable_energy</v>
      </c>
      <c r="Q3626" s="2" t="str">
        <f t="shared" si="28"/>
        <v>Bill Title: School boards; nonprofit organizations; formation, Bill Description: School boards; nonprofit organizations; formation. </v>
      </c>
    </row>
    <row r="3627" ht="15.75" customHeight="1">
      <c r="A3627" s="2" t="s">
        <v>9711</v>
      </c>
      <c r="B3627" s="2" t="s">
        <v>9647</v>
      </c>
      <c r="C3627" s="2" t="s">
        <v>9648</v>
      </c>
      <c r="D3627" s="2" t="s">
        <v>9649</v>
      </c>
      <c r="E3627" s="2" t="s">
        <v>9650</v>
      </c>
      <c r="F3627" s="2" t="s">
        <v>9733</v>
      </c>
      <c r="G3627" s="2" t="s">
        <v>407</v>
      </c>
      <c r="I3627" s="2">
        <v>8.0</v>
      </c>
      <c r="K3627" s="2" t="s">
        <v>9713</v>
      </c>
      <c r="M3627" s="2" t="s">
        <v>9734</v>
      </c>
      <c r="N3627" s="2" t="s">
        <v>9734</v>
      </c>
      <c r="O3627" s="2" t="s">
        <v>9735</v>
      </c>
      <c r="P3627" s="2" t="str">
        <f t="shared" si="27"/>
        <v>transportation; transportation_alt_fuel/hybrid; ncsl_database__state_traffic_safety_legislation_database__ncsl_topic__slow_medium_speed_vehicles</v>
      </c>
      <c r="Q3627" s="2" t="str">
        <f t="shared" si="28"/>
        <v>Bill Title: State vehicle fleet; electric vehicles, Bill Description: State vehicle fleet; electric vehicles. </v>
      </c>
      <c r="S3627" s="2" t="s">
        <v>79</v>
      </c>
    </row>
    <row r="3628" ht="15.75" customHeight="1">
      <c r="A3628" s="2" t="s">
        <v>9711</v>
      </c>
      <c r="B3628" s="2" t="s">
        <v>9647</v>
      </c>
      <c r="C3628" s="2" t="s">
        <v>9648</v>
      </c>
      <c r="D3628" s="2" t="s">
        <v>9649</v>
      </c>
      <c r="E3628" s="2" t="s">
        <v>9650</v>
      </c>
      <c r="F3628" s="2" t="s">
        <v>9736</v>
      </c>
      <c r="G3628" s="2" t="s">
        <v>407</v>
      </c>
      <c r="I3628" s="2">
        <v>7.0</v>
      </c>
      <c r="K3628" s="2" t="s">
        <v>9713</v>
      </c>
      <c r="M3628" s="2" t="s">
        <v>9737</v>
      </c>
      <c r="N3628" s="2" t="s">
        <v>9737</v>
      </c>
      <c r="O3628" s="2" t="s">
        <v>214</v>
      </c>
      <c r="P3628" s="2" t="str">
        <f t="shared" si="27"/>
        <v>energy_efficiency; financing_energy_efficiency_and_renewable_energy</v>
      </c>
      <c r="Q3628" s="2" t="str">
        <f t="shared" si="28"/>
        <v>Bill Title: Energy and water savings account, Bill Description: Energy and water savings account. </v>
      </c>
    </row>
    <row r="3629" ht="15.75" customHeight="1">
      <c r="A3629" s="2" t="s">
        <v>9711</v>
      </c>
      <c r="B3629" s="2" t="s">
        <v>9647</v>
      </c>
      <c r="C3629" s="2" t="s">
        <v>9648</v>
      </c>
      <c r="D3629" s="2" t="s">
        <v>9649</v>
      </c>
      <c r="E3629" s="2" t="s">
        <v>9650</v>
      </c>
      <c r="F3629" s="2" t="s">
        <v>9738</v>
      </c>
      <c r="G3629" s="2" t="s">
        <v>407</v>
      </c>
      <c r="I3629" s="2">
        <v>7.0</v>
      </c>
      <c r="K3629" s="2" t="s">
        <v>9713</v>
      </c>
      <c r="M3629" s="2" t="s">
        <v>9739</v>
      </c>
      <c r="N3629" s="2" t="s">
        <v>9739</v>
      </c>
      <c r="O3629" s="2" t="s">
        <v>35</v>
      </c>
      <c r="P3629" s="2" t="str">
        <f t="shared" si="27"/>
        <v>renewable_energy</v>
      </c>
      <c r="Q3629" s="2" t="str">
        <f t="shared" si="28"/>
        <v>Bill Title: Renewable energy districts, Bill Description: Renewable energy districts. </v>
      </c>
    </row>
    <row r="3630" ht="15.75" customHeight="1">
      <c r="A3630" s="2" t="s">
        <v>9711</v>
      </c>
      <c r="B3630" s="2" t="s">
        <v>9647</v>
      </c>
      <c r="C3630" s="2" t="s">
        <v>9648</v>
      </c>
      <c r="D3630" s="2" t="s">
        <v>9649</v>
      </c>
      <c r="E3630" s="2" t="s">
        <v>9650</v>
      </c>
      <c r="F3630" s="2" t="s">
        <v>9740</v>
      </c>
      <c r="G3630" s="2" t="s">
        <v>407</v>
      </c>
      <c r="I3630" s="2">
        <v>7.0</v>
      </c>
      <c r="K3630" s="2" t="s">
        <v>9713</v>
      </c>
      <c r="M3630" s="2" t="s">
        <v>9741</v>
      </c>
      <c r="N3630" s="2" t="s">
        <v>9741</v>
      </c>
      <c r="O3630" s="2" t="s">
        <v>9742</v>
      </c>
      <c r="P3630" s="2" t="str">
        <f t="shared" si="27"/>
        <v>ncsl_database__education_bill_tracking_database__ncsl_topic__k_12_leadership; energy_efficiency</v>
      </c>
      <c r="Q3630" s="2" t="str">
        <f t="shared" si="28"/>
        <v>Bill Title: School functions; food; beverages, Bill Description: School functions; food; beverages. </v>
      </c>
    </row>
    <row r="3631" ht="15.75" customHeight="1">
      <c r="A3631" s="2" t="s">
        <v>9711</v>
      </c>
      <c r="B3631" s="2" t="s">
        <v>9647</v>
      </c>
      <c r="C3631" s="2" t="s">
        <v>9648</v>
      </c>
      <c r="D3631" s="2" t="s">
        <v>9649</v>
      </c>
      <c r="E3631" s="2" t="s">
        <v>9650</v>
      </c>
      <c r="F3631" s="2" t="s">
        <v>9743</v>
      </c>
      <c r="G3631" s="2" t="s">
        <v>407</v>
      </c>
      <c r="I3631" s="2">
        <v>7.0</v>
      </c>
      <c r="K3631" s="2" t="s">
        <v>9713</v>
      </c>
      <c r="M3631" s="2" t="s">
        <v>9744</v>
      </c>
      <c r="N3631" s="2" t="s">
        <v>9744</v>
      </c>
      <c r="O3631" s="2" t="s">
        <v>437</v>
      </c>
      <c r="P3631" s="2" t="str">
        <f t="shared" si="27"/>
        <v>climate_change; climate_change_emissions_reduction; transportation</v>
      </c>
      <c r="Q3631" s="2" t="str">
        <f t="shared" si="28"/>
        <v>Bill Title: Vehicle emissions inspection program, Bill Description: Vehicle emissions inspection program. </v>
      </c>
      <c r="S3631" s="2" t="s">
        <v>172</v>
      </c>
    </row>
    <row r="3632" ht="15.75" customHeight="1">
      <c r="A3632" s="2" t="s">
        <v>9711</v>
      </c>
      <c r="B3632" s="2" t="s">
        <v>9647</v>
      </c>
      <c r="C3632" s="2" t="s">
        <v>9648</v>
      </c>
      <c r="D3632" s="2" t="s">
        <v>9649</v>
      </c>
      <c r="E3632" s="2" t="s">
        <v>9650</v>
      </c>
      <c r="F3632" s="2" t="s">
        <v>9745</v>
      </c>
      <c r="G3632" s="2" t="s">
        <v>407</v>
      </c>
      <c r="I3632" s="2">
        <v>6.0</v>
      </c>
      <c r="K3632" s="2" t="s">
        <v>9713</v>
      </c>
      <c r="M3632" s="2" t="s">
        <v>9746</v>
      </c>
      <c r="N3632" s="2" t="s">
        <v>9746</v>
      </c>
      <c r="O3632" s="2" t="s">
        <v>100</v>
      </c>
      <c r="P3632" s="2" t="str">
        <f t="shared" si="27"/>
        <v>renewable_energy; renewable_energy_solar</v>
      </c>
      <c r="Q3632" s="2" t="str">
        <f t="shared" si="28"/>
        <v>Bill Title: Solar energy; permit fees, Bill Description: Solar energy; permit fees. </v>
      </c>
    </row>
    <row r="3633" ht="15.75" customHeight="1">
      <c r="A3633" s="2" t="s">
        <v>9711</v>
      </c>
      <c r="B3633" s="2" t="s">
        <v>9647</v>
      </c>
      <c r="C3633" s="2" t="s">
        <v>9648</v>
      </c>
      <c r="D3633" s="2" t="s">
        <v>9649</v>
      </c>
      <c r="E3633" s="2" t="s">
        <v>9650</v>
      </c>
      <c r="F3633" s="2" t="s">
        <v>9747</v>
      </c>
      <c r="G3633" s="2" t="s">
        <v>407</v>
      </c>
      <c r="I3633" s="2">
        <v>6.0</v>
      </c>
      <c r="K3633" s="2" t="s">
        <v>9713</v>
      </c>
      <c r="M3633" s="2" t="s">
        <v>9748</v>
      </c>
      <c r="N3633" s="2" t="s">
        <v>9748</v>
      </c>
      <c r="O3633" s="2" t="s">
        <v>441</v>
      </c>
      <c r="P3633" s="2" t="str">
        <f t="shared" si="27"/>
        <v>climate_change; climate_change_emissions_reduction; transportation; transportation_alt_fuel/hybrid</v>
      </c>
      <c r="Q3633" s="2" t="str">
        <f t="shared" si="28"/>
        <v>Bill Title: Zero emission vehicles; plans; fleet, Bill Description: Zero emission vehicles; plans; fleet. </v>
      </c>
      <c r="S3633" s="2" t="s">
        <v>79</v>
      </c>
    </row>
    <row r="3634" ht="15.75" customHeight="1">
      <c r="A3634" s="2" t="s">
        <v>9711</v>
      </c>
      <c r="B3634" s="2" t="s">
        <v>9647</v>
      </c>
      <c r="C3634" s="2" t="s">
        <v>9648</v>
      </c>
      <c r="D3634" s="2" t="s">
        <v>9649</v>
      </c>
      <c r="E3634" s="2" t="s">
        <v>9650</v>
      </c>
      <c r="F3634" s="2" t="s">
        <v>9749</v>
      </c>
      <c r="G3634" s="2" t="s">
        <v>407</v>
      </c>
      <c r="I3634" s="2">
        <v>6.0</v>
      </c>
      <c r="K3634" s="2" t="s">
        <v>9713</v>
      </c>
      <c r="M3634" s="2" t="s">
        <v>9750</v>
      </c>
      <c r="N3634" s="2" t="s">
        <v>9750</v>
      </c>
      <c r="O3634" s="2" t="s">
        <v>9751</v>
      </c>
      <c r="P3634" s="2" t="str">
        <f t="shared" si="27"/>
        <v>ncsl_database__education_bill_tracking_database__ncsl_topic__k_12_finance; energy_efficiency; financing_energy_efficiency_and_renewable_energy</v>
      </c>
      <c r="Q3634" s="2" t="str">
        <f t="shared" si="28"/>
        <v>Bill Title: School capital finance revisions, Bill Description: School capital finance revisions. </v>
      </c>
    </row>
    <row r="3635" ht="15.75" customHeight="1">
      <c r="A3635" s="2" t="s">
        <v>9711</v>
      </c>
      <c r="B3635" s="2" t="s">
        <v>9647</v>
      </c>
      <c r="C3635" s="2" t="s">
        <v>9648</v>
      </c>
      <c r="D3635" s="2" t="s">
        <v>9649</v>
      </c>
      <c r="E3635" s="2" t="s">
        <v>9650</v>
      </c>
      <c r="F3635" s="2" t="s">
        <v>9752</v>
      </c>
      <c r="G3635" s="2" t="s">
        <v>407</v>
      </c>
      <c r="I3635" s="2">
        <v>5.0</v>
      </c>
      <c r="K3635" s="2" t="s">
        <v>9713</v>
      </c>
      <c r="M3635" s="2" t="s">
        <v>9753</v>
      </c>
      <c r="N3635" s="2" t="s">
        <v>9753</v>
      </c>
      <c r="O3635" s="2" t="s">
        <v>100</v>
      </c>
      <c r="P3635" s="2" t="str">
        <f t="shared" si="27"/>
        <v>renewable_energy; renewable_energy_solar</v>
      </c>
      <c r="Q3635" s="2" t="str">
        <f t="shared" si="28"/>
        <v>Bill Title: Solar energy tax incentives; extension, Bill Description: Solar energy tax incentives; extension. </v>
      </c>
    </row>
    <row r="3636" ht="15.75" customHeight="1">
      <c r="A3636" s="2" t="s">
        <v>9711</v>
      </c>
      <c r="B3636" s="2" t="s">
        <v>9647</v>
      </c>
      <c r="C3636" s="2" t="s">
        <v>9648</v>
      </c>
      <c r="D3636" s="2" t="s">
        <v>9649</v>
      </c>
      <c r="E3636" s="2" t="s">
        <v>9650</v>
      </c>
      <c r="F3636" s="2" t="s">
        <v>9754</v>
      </c>
      <c r="G3636" s="2" t="s">
        <v>407</v>
      </c>
      <c r="I3636" s="2">
        <v>5.0</v>
      </c>
      <c r="K3636" s="2" t="s">
        <v>9713</v>
      </c>
      <c r="M3636" s="2" t="s">
        <v>9755</v>
      </c>
      <c r="N3636" s="2" t="s">
        <v>9755</v>
      </c>
      <c r="O3636" s="2" t="s">
        <v>112</v>
      </c>
      <c r="P3636" s="2" t="str">
        <f t="shared" si="27"/>
        <v>energy_security_and_critical_infrastructure</v>
      </c>
      <c r="Q3636" s="2" t="str">
        <f t="shared" si="28"/>
        <v>Bill Title: Energy policy study committee, Bill Description: Energy policy study committee. </v>
      </c>
    </row>
    <row r="3637" ht="15.75" customHeight="1">
      <c r="A3637" s="2" t="s">
        <v>9711</v>
      </c>
      <c r="B3637" s="2" t="s">
        <v>9647</v>
      </c>
      <c r="C3637" s="2" t="s">
        <v>9648</v>
      </c>
      <c r="D3637" s="2" t="s">
        <v>9649</v>
      </c>
      <c r="E3637" s="2" t="s">
        <v>9650</v>
      </c>
      <c r="F3637" s="2" t="s">
        <v>9756</v>
      </c>
      <c r="G3637" s="2" t="s">
        <v>407</v>
      </c>
      <c r="I3637" s="2">
        <v>4.0</v>
      </c>
      <c r="K3637" s="2" t="s">
        <v>9713</v>
      </c>
      <c r="M3637" s="2" t="s">
        <v>9757</v>
      </c>
      <c r="N3637" s="2" t="s">
        <v>9757</v>
      </c>
      <c r="O3637" s="2" t="s">
        <v>35</v>
      </c>
      <c r="P3637" s="2" t="str">
        <f t="shared" si="27"/>
        <v>renewable_energy</v>
      </c>
      <c r="Q3637" s="2" t="str">
        <f t="shared" si="28"/>
        <v>Bill Title: Renewable energy tax incentive revisions, Bill Description: Renewable energy tax incentive revisions. </v>
      </c>
    </row>
    <row r="3638" ht="15.75" customHeight="1">
      <c r="A3638" s="2" t="s">
        <v>9711</v>
      </c>
      <c r="B3638" s="2" t="s">
        <v>9647</v>
      </c>
      <c r="C3638" s="2" t="s">
        <v>9648</v>
      </c>
      <c r="D3638" s="2" t="s">
        <v>9649</v>
      </c>
      <c r="E3638" s="2" t="s">
        <v>9650</v>
      </c>
      <c r="F3638" s="2" t="s">
        <v>9758</v>
      </c>
      <c r="G3638" s="2" t="s">
        <v>407</v>
      </c>
      <c r="I3638" s="2">
        <v>4.0</v>
      </c>
      <c r="K3638" s="2" t="s">
        <v>9713</v>
      </c>
      <c r="M3638" s="2" t="s">
        <v>9759</v>
      </c>
      <c r="N3638" s="2" t="s">
        <v>9759</v>
      </c>
      <c r="O3638" s="2" t="s">
        <v>2104</v>
      </c>
      <c r="P3638" s="2" t="str">
        <f t="shared" si="27"/>
        <v>renewable_energy; transportation</v>
      </c>
      <c r="Q3638" s="2" t="str">
        <f t="shared" si="28"/>
        <v>Bill Title: Homeowners' associations; solar, water devices, Bill Description: Homeowners' associations; solar, water devices. </v>
      </c>
      <c r="S3638" s="2" t="s">
        <v>44</v>
      </c>
    </row>
    <row r="3639" ht="15.75" customHeight="1">
      <c r="A3639" s="2" t="s">
        <v>9711</v>
      </c>
      <c r="B3639" s="2" t="s">
        <v>9647</v>
      </c>
      <c r="C3639" s="2" t="s">
        <v>9648</v>
      </c>
      <c r="D3639" s="2" t="s">
        <v>9649</v>
      </c>
      <c r="E3639" s="2" t="s">
        <v>9650</v>
      </c>
      <c r="F3639" s="2" t="s">
        <v>9760</v>
      </c>
      <c r="G3639" s="2" t="s">
        <v>407</v>
      </c>
      <c r="I3639" s="2">
        <v>4.0</v>
      </c>
      <c r="K3639" s="2" t="s">
        <v>9713</v>
      </c>
      <c r="M3639" s="2" t="s">
        <v>9761</v>
      </c>
      <c r="N3639" s="2" t="s">
        <v>9761</v>
      </c>
      <c r="O3639" s="2" t="s">
        <v>72</v>
      </c>
      <c r="P3639" s="2" t="str">
        <f t="shared" si="27"/>
        <v>climate_change; climate_change_emissions_reduction</v>
      </c>
      <c r="Q3639" s="2" t="str">
        <f t="shared" si="28"/>
        <v>Bill Title: Lawn equipment emissions reduction program, Bill Description: Lawn equipment emissions reduction program. </v>
      </c>
      <c r="S3639" s="2" t="s">
        <v>145</v>
      </c>
    </row>
    <row r="3640" ht="15.75" customHeight="1">
      <c r="A3640" s="2" t="s">
        <v>9711</v>
      </c>
      <c r="B3640" s="2" t="s">
        <v>9647</v>
      </c>
      <c r="C3640" s="2" t="s">
        <v>9648</v>
      </c>
      <c r="D3640" s="2" t="s">
        <v>9649</v>
      </c>
      <c r="E3640" s="2" t="s">
        <v>9650</v>
      </c>
      <c r="F3640" s="2" t="s">
        <v>9762</v>
      </c>
      <c r="G3640" s="2" t="s">
        <v>407</v>
      </c>
      <c r="I3640" s="2">
        <v>4.0</v>
      </c>
      <c r="K3640" s="2" t="s">
        <v>9713</v>
      </c>
      <c r="M3640" s="2" t="s">
        <v>9763</v>
      </c>
      <c r="N3640" s="2" t="s">
        <v>9763</v>
      </c>
      <c r="O3640" s="2" t="s">
        <v>214</v>
      </c>
      <c r="P3640" s="2" t="str">
        <f t="shared" si="27"/>
        <v>energy_efficiency; financing_energy_efficiency_and_renewable_energy</v>
      </c>
      <c r="Q3640" s="2" t="str">
        <f t="shared" si="28"/>
        <v>Bill Title: Energy; water; savings accounts., Bill Description: Energy; water; savings accounts.. </v>
      </c>
      <c r="S3640" s="2" t="s">
        <v>287</v>
      </c>
    </row>
    <row r="3641" ht="15.75" customHeight="1">
      <c r="A3641" s="2" t="s">
        <v>9711</v>
      </c>
      <c r="B3641" s="2" t="s">
        <v>9647</v>
      </c>
      <c r="C3641" s="2" t="s">
        <v>9648</v>
      </c>
      <c r="D3641" s="2" t="s">
        <v>9649</v>
      </c>
      <c r="E3641" s="2" t="s">
        <v>9650</v>
      </c>
      <c r="F3641" s="2" t="s">
        <v>9764</v>
      </c>
      <c r="G3641" s="2" t="s">
        <v>407</v>
      </c>
      <c r="I3641" s="2">
        <v>4.0</v>
      </c>
      <c r="K3641" s="2" t="s">
        <v>9713</v>
      </c>
      <c r="M3641" s="2" t="s">
        <v>9765</v>
      </c>
      <c r="N3641" s="2" t="s">
        <v>9765</v>
      </c>
      <c r="O3641" s="2" t="s">
        <v>9766</v>
      </c>
      <c r="P3641" s="2" t="str">
        <f t="shared" si="27"/>
        <v>ncsl_database__education_bill_tracking_database__ncsl_topic__alternative_education; ncsl_database__education_bill_tracking_database__ncsl_topic__teacher_issues; ncsl_database__education_bill_tracking_database__ncsl_topic__teacher_issues_employment; renewable_energy</v>
      </c>
      <c r="Q3641" s="2" t="str">
        <f t="shared" si="28"/>
        <v>Bill Title: School districts; renewable energy development, Bill Description: School districts; renewable energy development. </v>
      </c>
    </row>
    <row r="3642" ht="15.75" customHeight="1">
      <c r="A3642" s="2" t="s">
        <v>9711</v>
      </c>
      <c r="B3642" s="2" t="s">
        <v>9647</v>
      </c>
      <c r="C3642" s="2" t="s">
        <v>9648</v>
      </c>
      <c r="D3642" s="2" t="s">
        <v>9649</v>
      </c>
      <c r="E3642" s="2" t="s">
        <v>9650</v>
      </c>
      <c r="F3642" s="2" t="s">
        <v>9767</v>
      </c>
      <c r="G3642" s="2" t="s">
        <v>407</v>
      </c>
      <c r="I3642" s="2">
        <v>4.0</v>
      </c>
      <c r="K3642" s="2" t="s">
        <v>9713</v>
      </c>
      <c r="M3642" s="2" t="s">
        <v>9768</v>
      </c>
      <c r="N3642" s="2" t="s">
        <v>9768</v>
      </c>
      <c r="O3642" s="2" t="s">
        <v>100</v>
      </c>
      <c r="P3642" s="2" t="str">
        <f t="shared" si="27"/>
        <v>renewable_energy; renewable_energy_solar</v>
      </c>
      <c r="Q3642" s="2" t="str">
        <f t="shared" si="28"/>
        <v>Bill Title: Homeowners' associations; enforcement grace period, Bill Description: Homeowners' associations; enforcement grace period. </v>
      </c>
    </row>
    <row r="3643" ht="15.75" customHeight="1">
      <c r="A3643" s="2" t="s">
        <v>9711</v>
      </c>
      <c r="B3643" s="2" t="s">
        <v>9647</v>
      </c>
      <c r="C3643" s="2" t="s">
        <v>9648</v>
      </c>
      <c r="D3643" s="2" t="s">
        <v>9649</v>
      </c>
      <c r="E3643" s="2" t="s">
        <v>9650</v>
      </c>
      <c r="F3643" s="2" t="s">
        <v>9769</v>
      </c>
      <c r="G3643" s="2" t="s">
        <v>407</v>
      </c>
      <c r="I3643" s="2">
        <v>3.0</v>
      </c>
      <c r="K3643" s="2" t="s">
        <v>9713</v>
      </c>
      <c r="M3643" s="2" t="s">
        <v>9770</v>
      </c>
      <c r="N3643" s="2" t="s">
        <v>9770</v>
      </c>
      <c r="O3643" s="2" t="s">
        <v>3575</v>
      </c>
      <c r="P3643" s="2" t="str">
        <f t="shared" si="27"/>
        <v>financing_energy_efficiency_and_renewable_energy; renewable_energy; renewable_energy_solar</v>
      </c>
      <c r="Q3643" s="2" t="str">
        <f t="shared" si="28"/>
        <v>Bill Title: Tax exemption; residential solar electricity, Bill Description: Tax exemption; residential solar electricity. </v>
      </c>
    </row>
    <row r="3644" ht="15.75" customHeight="1">
      <c r="A3644" s="2" t="s">
        <v>9711</v>
      </c>
      <c r="B3644" s="2" t="s">
        <v>9647</v>
      </c>
      <c r="C3644" s="2" t="s">
        <v>9648</v>
      </c>
      <c r="D3644" s="2" t="s">
        <v>9649</v>
      </c>
      <c r="E3644" s="2" t="s">
        <v>9650</v>
      </c>
      <c r="F3644" s="2" t="s">
        <v>9771</v>
      </c>
      <c r="G3644" s="2" t="s">
        <v>407</v>
      </c>
      <c r="I3644" s="2">
        <v>3.0</v>
      </c>
      <c r="K3644" s="2" t="s">
        <v>9713</v>
      </c>
      <c r="M3644" s="2" t="s">
        <v>9772</v>
      </c>
      <c r="N3644" s="2" t="s">
        <v>9772</v>
      </c>
      <c r="O3644" s="2" t="s">
        <v>39</v>
      </c>
      <c r="P3644" s="2" t="str">
        <f t="shared" si="27"/>
        <v>nuclear_/_radioactive_waste; nuclear_energy_facilities</v>
      </c>
      <c r="Q3644" s="2" t="str">
        <f t="shared" si="28"/>
        <v>Bill Title: Nuclear energy plant; development, Bill Description: Nuclear energy plant; development. </v>
      </c>
    </row>
    <row r="3645" ht="15.75" customHeight="1">
      <c r="A3645" s="2" t="s">
        <v>9711</v>
      </c>
      <c r="B3645" s="2" t="s">
        <v>9647</v>
      </c>
      <c r="C3645" s="2" t="s">
        <v>9648</v>
      </c>
      <c r="D3645" s="2" t="s">
        <v>9649</v>
      </c>
      <c r="E3645" s="2" t="s">
        <v>9650</v>
      </c>
      <c r="F3645" s="2" t="s">
        <v>9773</v>
      </c>
      <c r="G3645" s="2" t="s">
        <v>407</v>
      </c>
      <c r="I3645" s="2">
        <v>3.0</v>
      </c>
      <c r="K3645" s="2" t="s">
        <v>9713</v>
      </c>
      <c r="M3645" s="2" t="s">
        <v>9755</v>
      </c>
      <c r="N3645" s="2" t="s">
        <v>9755</v>
      </c>
      <c r="O3645" s="2" t="s">
        <v>112</v>
      </c>
      <c r="P3645" s="2" t="str">
        <f t="shared" si="27"/>
        <v>energy_security_and_critical_infrastructure</v>
      </c>
      <c r="Q3645" s="2" t="str">
        <f t="shared" si="28"/>
        <v>Bill Title: Energy policy study committee, Bill Description: Energy policy study committee. </v>
      </c>
    </row>
    <row r="3646" ht="15.75" customHeight="1">
      <c r="A3646" s="2" t="s">
        <v>9711</v>
      </c>
      <c r="B3646" s="2" t="s">
        <v>9647</v>
      </c>
      <c r="C3646" s="2" t="s">
        <v>9648</v>
      </c>
      <c r="D3646" s="2" t="s">
        <v>9649</v>
      </c>
      <c r="E3646" s="2" t="s">
        <v>9650</v>
      </c>
      <c r="F3646" s="2" t="s">
        <v>9774</v>
      </c>
      <c r="G3646" s="2" t="s">
        <v>407</v>
      </c>
      <c r="I3646" s="2">
        <v>3.0</v>
      </c>
      <c r="K3646" s="2" t="s">
        <v>9713</v>
      </c>
      <c r="M3646" s="2" t="s">
        <v>9775</v>
      </c>
      <c r="N3646" s="2" t="s">
        <v>9775</v>
      </c>
      <c r="O3646" s="2" t="s">
        <v>35</v>
      </c>
      <c r="P3646" s="2" t="str">
        <f t="shared" si="27"/>
        <v>renewable_energy</v>
      </c>
      <c r="Q3646" s="2" t="str">
        <f t="shared" si="28"/>
        <v>Bill Title: Renewable energy credit; refundable; cap, Bill Description: Renewable energy credit; refundable; cap. </v>
      </c>
      <c r="S3646" s="2" t="s">
        <v>145</v>
      </c>
    </row>
    <row r="3647" ht="15.75" customHeight="1">
      <c r="A3647" s="2" t="s">
        <v>9711</v>
      </c>
      <c r="B3647" s="2" t="s">
        <v>9647</v>
      </c>
      <c r="C3647" s="2" t="s">
        <v>9648</v>
      </c>
      <c r="D3647" s="2" t="s">
        <v>9649</v>
      </c>
      <c r="E3647" s="2" t="s">
        <v>9650</v>
      </c>
      <c r="F3647" s="2" t="s">
        <v>9776</v>
      </c>
      <c r="G3647" s="2" t="s">
        <v>407</v>
      </c>
      <c r="I3647" s="2">
        <v>3.0</v>
      </c>
      <c r="K3647" s="2" t="s">
        <v>9713</v>
      </c>
      <c r="M3647" s="2" t="s">
        <v>9777</v>
      </c>
      <c r="N3647" s="2" t="s">
        <v>9777</v>
      </c>
      <c r="O3647" s="2" t="s">
        <v>9735</v>
      </c>
      <c r="P3647" s="2" t="str">
        <f t="shared" si="27"/>
        <v>transportation; transportation_alt_fuel/hybrid; ncsl_database__state_traffic_safety_legislation_database__ncsl_topic__slow_medium_speed_vehicles</v>
      </c>
      <c r="Q3647" s="2" t="str">
        <f t="shared" si="28"/>
        <v>Bill Title: Neighborhood electric shuttles, Bill Description: Neighborhood electric shuttles. </v>
      </c>
      <c r="S3647" s="2" t="s">
        <v>79</v>
      </c>
    </row>
    <row r="3648" ht="15.75" customHeight="1">
      <c r="A3648" s="2" t="s">
        <v>9711</v>
      </c>
      <c r="B3648" s="2" t="s">
        <v>9647</v>
      </c>
      <c r="C3648" s="2" t="s">
        <v>9648</v>
      </c>
      <c r="D3648" s="2" t="s">
        <v>9649</v>
      </c>
      <c r="E3648" s="2" t="s">
        <v>9650</v>
      </c>
      <c r="F3648" s="2" t="s">
        <v>9778</v>
      </c>
      <c r="G3648" s="2" t="s">
        <v>407</v>
      </c>
      <c r="I3648" s="2">
        <v>3.0</v>
      </c>
      <c r="K3648" s="2" t="s">
        <v>9713</v>
      </c>
      <c r="M3648" s="2" t="s">
        <v>9699</v>
      </c>
      <c r="N3648" s="2" t="s">
        <v>9699</v>
      </c>
      <c r="O3648" s="2" t="s">
        <v>4180</v>
      </c>
      <c r="P3648" s="2" t="str">
        <f t="shared" si="27"/>
        <v>energy_efficiency; financing_energy_efficiency_and_renewable_energy; utility_regulation</v>
      </c>
      <c r="Q3648" s="2" t="str">
        <f t="shared" si="28"/>
        <v>Bill Title: Energy; water; savings accounts, Bill Description: Energy; water; savings accounts. </v>
      </c>
      <c r="S3648" s="2" t="s">
        <v>287</v>
      </c>
    </row>
    <row r="3649" ht="15.75" customHeight="1">
      <c r="A3649" s="2" t="s">
        <v>9779</v>
      </c>
      <c r="B3649" s="2" t="s">
        <v>9649</v>
      </c>
      <c r="C3649" s="2" t="s">
        <v>9648</v>
      </c>
      <c r="D3649" s="2" t="s">
        <v>9649</v>
      </c>
      <c r="E3649" s="2" t="s">
        <v>9650</v>
      </c>
      <c r="F3649" s="2" t="s">
        <v>9780</v>
      </c>
      <c r="G3649" s="2" t="s">
        <v>407</v>
      </c>
      <c r="I3649" s="2">
        <v>39.0</v>
      </c>
      <c r="K3649" s="2" t="s">
        <v>9781</v>
      </c>
      <c r="M3649" s="2" t="s">
        <v>9782</v>
      </c>
      <c r="N3649" s="2" t="s">
        <v>9782</v>
      </c>
      <c r="O3649" s="2" t="s">
        <v>2022</v>
      </c>
      <c r="P3649" s="2" t="str">
        <f t="shared" si="27"/>
        <v>climate_change; climate_change_emissions_reduction; renewable_energy; utility_regulation</v>
      </c>
      <c r="Q3649" s="2" t="str">
        <f t="shared" si="28"/>
        <v>Bill Title: Corporation commission; electric generation resources, Bill Description: Corporation commission; electric generation resources. </v>
      </c>
      <c r="S3649" s="2" t="s">
        <v>44</v>
      </c>
    </row>
    <row r="3650" ht="15.75" customHeight="1">
      <c r="A3650" s="2" t="s">
        <v>9779</v>
      </c>
      <c r="B3650" s="2" t="s">
        <v>9649</v>
      </c>
      <c r="C3650" s="2" t="s">
        <v>9648</v>
      </c>
      <c r="D3650" s="2" t="s">
        <v>9649</v>
      </c>
      <c r="E3650" s="2" t="s">
        <v>9650</v>
      </c>
      <c r="F3650" s="2" t="s">
        <v>9783</v>
      </c>
      <c r="G3650" s="2" t="s">
        <v>407</v>
      </c>
      <c r="I3650" s="2">
        <v>36.0</v>
      </c>
      <c r="K3650" s="2" t="s">
        <v>9781</v>
      </c>
      <c r="M3650" s="2" t="s">
        <v>9784</v>
      </c>
      <c r="N3650" s="2" t="s">
        <v>9784</v>
      </c>
      <c r="O3650" s="2" t="s">
        <v>51</v>
      </c>
      <c r="P3650" s="2" t="str">
        <f t="shared" si="27"/>
        <v>renewable_energy; utility_regulation</v>
      </c>
      <c r="Q3650" s="2" t="str">
        <f t="shared" si="28"/>
        <v>Bill Title: Corporation commission; electric generation resources., Bill Description: Corporation commission; electric generation resources.. </v>
      </c>
      <c r="S3650" s="2" t="s">
        <v>44</v>
      </c>
    </row>
    <row r="3651" ht="15.75" customHeight="1">
      <c r="A3651" s="2" t="s">
        <v>9779</v>
      </c>
      <c r="B3651" s="2" t="s">
        <v>9649</v>
      </c>
      <c r="C3651" s="2" t="s">
        <v>9648</v>
      </c>
      <c r="D3651" s="2" t="s">
        <v>9649</v>
      </c>
      <c r="E3651" s="2" t="s">
        <v>9650</v>
      </c>
      <c r="F3651" s="2" t="s">
        <v>9785</v>
      </c>
      <c r="G3651" s="2" t="s">
        <v>407</v>
      </c>
      <c r="I3651" s="2">
        <v>17.0</v>
      </c>
      <c r="K3651" s="2" t="s">
        <v>9781</v>
      </c>
      <c r="M3651" s="2" t="s">
        <v>9786</v>
      </c>
      <c r="N3651" s="2" t="s">
        <v>9786</v>
      </c>
      <c r="O3651" s="2" t="s">
        <v>9787</v>
      </c>
      <c r="P3651" s="2" t="str">
        <f t="shared" si="27"/>
        <v>ncsl_database__education_bill_tracking_database__ncsl_topic__accountability; ncsl_database__education_bill_tracking_database__ncsl_topic__k_12_finance; ncsl_database__education_bill_tracking_database__ncsl_topic__teacher_issues_employment; ncsl_database__education_bill_tracking_database__ncsl_topic__teacher_issues_licensure_and_certification; ncsl_database__education_bill_tracking_database__ncsl_topic__teacher_issues_preparation; energy_efficiency; ncsl_database__state_public_health_legislation_database__ncsl_topic__vaccines:_requirements</v>
      </c>
      <c r="Q3651" s="2" t="str">
        <f t="shared" si="28"/>
        <v>Bill Title: K-12 education; budget reconciliation; 2021-2022., Bill Description: K-12 education; budget reconciliation; 2021-2022.. </v>
      </c>
    </row>
    <row r="3652" ht="15.75" customHeight="1">
      <c r="A3652" s="2" t="s">
        <v>9779</v>
      </c>
      <c r="B3652" s="2" t="s">
        <v>9649</v>
      </c>
      <c r="C3652" s="2" t="s">
        <v>9648</v>
      </c>
      <c r="D3652" s="2" t="s">
        <v>9649</v>
      </c>
      <c r="E3652" s="2" t="s">
        <v>9650</v>
      </c>
      <c r="F3652" s="2" t="s">
        <v>9788</v>
      </c>
      <c r="G3652" s="2" t="s">
        <v>407</v>
      </c>
      <c r="I3652" s="2">
        <v>17.0</v>
      </c>
      <c r="K3652" s="2" t="s">
        <v>9781</v>
      </c>
      <c r="M3652" s="2" t="s">
        <v>9789</v>
      </c>
      <c r="N3652" s="2" t="s">
        <v>9789</v>
      </c>
      <c r="O3652" s="2" t="s">
        <v>143</v>
      </c>
      <c r="P3652" s="2" t="str">
        <f t="shared" si="27"/>
        <v>energy_efficiency</v>
      </c>
      <c r="Q3652" s="2" t="str">
        <f t="shared" si="28"/>
        <v>Bill Title: K-12 education; budget reconciliation; 2021-2022, Bill Description: K-12 education; budget reconciliation; 2021-2022. </v>
      </c>
    </row>
    <row r="3653" ht="15.75" customHeight="1">
      <c r="A3653" s="2" t="s">
        <v>9779</v>
      </c>
      <c r="B3653" s="2" t="s">
        <v>9649</v>
      </c>
      <c r="C3653" s="2" t="s">
        <v>9648</v>
      </c>
      <c r="D3653" s="2" t="s">
        <v>9649</v>
      </c>
      <c r="E3653" s="2" t="s">
        <v>9650</v>
      </c>
      <c r="F3653" s="2" t="s">
        <v>9790</v>
      </c>
      <c r="G3653" s="2" t="s">
        <v>407</v>
      </c>
      <c r="I3653" s="2">
        <v>13.0</v>
      </c>
      <c r="K3653" s="2" t="s">
        <v>9781</v>
      </c>
      <c r="M3653" s="2" t="s">
        <v>9791</v>
      </c>
      <c r="N3653" s="2" t="s">
        <v>9791</v>
      </c>
      <c r="O3653" s="2" t="s">
        <v>100</v>
      </c>
      <c r="P3653" s="2" t="str">
        <f t="shared" si="27"/>
        <v>renewable_energy; renewable_energy_solar</v>
      </c>
      <c r="Q3653" s="2" t="str">
        <f t="shared" si="28"/>
        <v>Bill Title: Tax; renewable energy; on-site consumption, Bill Description: Tax; renewable energy; on-site consumption. </v>
      </c>
      <c r="S3653" s="2" t="s">
        <v>44</v>
      </c>
    </row>
    <row r="3654" ht="15.75" customHeight="1">
      <c r="A3654" s="2" t="s">
        <v>9779</v>
      </c>
      <c r="B3654" s="2" t="s">
        <v>9649</v>
      </c>
      <c r="C3654" s="2" t="s">
        <v>9648</v>
      </c>
      <c r="D3654" s="2" t="s">
        <v>9649</v>
      </c>
      <c r="E3654" s="2" t="s">
        <v>9650</v>
      </c>
      <c r="F3654" s="2" t="s">
        <v>9792</v>
      </c>
      <c r="G3654" s="2" t="s">
        <v>407</v>
      </c>
      <c r="I3654" s="2">
        <v>13.0</v>
      </c>
      <c r="K3654" s="2" t="s">
        <v>9781</v>
      </c>
      <c r="M3654" s="2" t="s">
        <v>9793</v>
      </c>
      <c r="N3654" s="2" t="s">
        <v>9793</v>
      </c>
      <c r="O3654" s="2" t="s">
        <v>9794</v>
      </c>
      <c r="P3654" s="2" t="str">
        <f t="shared" si="27"/>
        <v>ncsl_database__education_bill_tracking_database__ncsl_topic__k_12_governance; transportation_alt_fuel/hybrid; ncsl_database__state_traffic_safety_legislation_database__ncsl_topic__school_bus_safety</v>
      </c>
      <c r="Q3654" s="2" t="str">
        <f t="shared" si="28"/>
        <v>Bill Title: School buses; student transportation; vehicles, Bill Description: School buses; student transportation; vehicles. </v>
      </c>
    </row>
    <row r="3655" ht="15.75" customHeight="1">
      <c r="A3655" s="2" t="s">
        <v>9779</v>
      </c>
      <c r="B3655" s="2" t="s">
        <v>9649</v>
      </c>
      <c r="C3655" s="2" t="s">
        <v>9648</v>
      </c>
      <c r="D3655" s="2" t="s">
        <v>9649</v>
      </c>
      <c r="E3655" s="2" t="s">
        <v>9650</v>
      </c>
      <c r="F3655" s="2" t="s">
        <v>9795</v>
      </c>
      <c r="G3655" s="2" t="s">
        <v>407</v>
      </c>
      <c r="I3655" s="2">
        <v>13.0</v>
      </c>
      <c r="K3655" s="2" t="s">
        <v>9781</v>
      </c>
      <c r="M3655" s="2" t="s">
        <v>9796</v>
      </c>
      <c r="N3655" s="2" t="s">
        <v>9796</v>
      </c>
      <c r="O3655" s="2" t="s">
        <v>290</v>
      </c>
      <c r="P3655" s="2" t="str">
        <f t="shared" si="27"/>
        <v>energy_efficiency; energy_efficiency_building_codes_and_standards</v>
      </c>
      <c r="Q3655" s="2" t="str">
        <f t="shared" si="28"/>
        <v>Bill Title: Municipalities; counties; energy efficient codes, Bill Description: Municipalities; counties; energy efficient codes. </v>
      </c>
      <c r="S3655" s="2" t="s">
        <v>287</v>
      </c>
    </row>
    <row r="3656" ht="15.75" customHeight="1">
      <c r="A3656" s="2" t="s">
        <v>9779</v>
      </c>
      <c r="B3656" s="2" t="s">
        <v>9649</v>
      </c>
      <c r="C3656" s="2" t="s">
        <v>9648</v>
      </c>
      <c r="D3656" s="2" t="s">
        <v>9649</v>
      </c>
      <c r="E3656" s="2" t="s">
        <v>9650</v>
      </c>
      <c r="F3656" s="2" t="s">
        <v>9797</v>
      </c>
      <c r="G3656" s="2" t="s">
        <v>407</v>
      </c>
      <c r="I3656" s="2">
        <v>10.0</v>
      </c>
      <c r="K3656" s="2" t="s">
        <v>9781</v>
      </c>
      <c r="M3656" s="2" t="s">
        <v>9798</v>
      </c>
      <c r="N3656" s="2" t="s">
        <v>9798</v>
      </c>
      <c r="O3656" s="2" t="s">
        <v>9799</v>
      </c>
      <c r="P3656" s="2" t="str">
        <f t="shared" si="27"/>
        <v>renewable_energy; renewable_energy_solar; transportation; transportation_alt_fuel/hybrid</v>
      </c>
      <c r="Q3656" s="2" t="str">
        <f t="shared" si="28"/>
        <v>Bill Title: Solar; electric vehicle batteries; disposal, Bill Description: Solar; electric vehicle batteries; disposal. </v>
      </c>
      <c r="S3656" s="2" t="s">
        <v>65</v>
      </c>
    </row>
    <row r="3657" ht="15.75" customHeight="1">
      <c r="A3657" s="2" t="s">
        <v>9779</v>
      </c>
      <c r="B3657" s="2" t="s">
        <v>9649</v>
      </c>
      <c r="C3657" s="2" t="s">
        <v>9648</v>
      </c>
      <c r="D3657" s="2" t="s">
        <v>9649</v>
      </c>
      <c r="E3657" s="2" t="s">
        <v>9650</v>
      </c>
      <c r="F3657" s="2" t="s">
        <v>9800</v>
      </c>
      <c r="G3657" s="2" t="s">
        <v>407</v>
      </c>
      <c r="I3657" s="2">
        <v>10.0</v>
      </c>
      <c r="K3657" s="2" t="s">
        <v>9781</v>
      </c>
      <c r="M3657" s="2" t="s">
        <v>9801</v>
      </c>
      <c r="N3657" s="2" t="s">
        <v>9801</v>
      </c>
      <c r="O3657" s="2" t="s">
        <v>92</v>
      </c>
      <c r="P3657" s="2" t="str">
        <f t="shared" si="27"/>
        <v>transportation</v>
      </c>
      <c r="Q3657" s="2" t="str">
        <f t="shared" si="28"/>
        <v>Bill Title: Tax credits; STOs; preapproval; entities, Bill Description: Tax credits; STOs; preapproval; entities. </v>
      </c>
    </row>
    <row r="3658" ht="15.75" customHeight="1">
      <c r="A3658" s="2" t="s">
        <v>9779</v>
      </c>
      <c r="B3658" s="2" t="s">
        <v>9649</v>
      </c>
      <c r="C3658" s="2" t="s">
        <v>9648</v>
      </c>
      <c r="D3658" s="2" t="s">
        <v>9649</v>
      </c>
      <c r="E3658" s="2" t="s">
        <v>9650</v>
      </c>
      <c r="F3658" s="2" t="s">
        <v>9802</v>
      </c>
      <c r="G3658" s="2" t="s">
        <v>407</v>
      </c>
      <c r="I3658" s="2">
        <v>10.0</v>
      </c>
      <c r="K3658" s="2" t="s">
        <v>9781</v>
      </c>
      <c r="M3658" s="2" t="s">
        <v>9803</v>
      </c>
      <c r="N3658" s="2" t="s">
        <v>9803</v>
      </c>
      <c r="O3658" s="2" t="s">
        <v>35</v>
      </c>
      <c r="P3658" s="2" t="str">
        <f t="shared" si="27"/>
        <v>renewable_energy</v>
      </c>
      <c r="Q3658" s="2" t="str">
        <f t="shared" si="28"/>
        <v>Bill Title: Corporation commission rules; legislative approval, Bill Description: Corporation commission rules; legislative approval. </v>
      </c>
    </row>
    <row r="3659" ht="15.75" customHeight="1">
      <c r="A3659" s="2" t="s">
        <v>9779</v>
      </c>
      <c r="B3659" s="2" t="s">
        <v>9649</v>
      </c>
      <c r="C3659" s="2" t="s">
        <v>9648</v>
      </c>
      <c r="D3659" s="2" t="s">
        <v>9649</v>
      </c>
      <c r="E3659" s="2" t="s">
        <v>9650</v>
      </c>
      <c r="F3659" s="2" t="s">
        <v>9804</v>
      </c>
      <c r="G3659" s="2" t="s">
        <v>407</v>
      </c>
      <c r="I3659" s="2">
        <v>9.0</v>
      </c>
      <c r="K3659" s="2" t="s">
        <v>9781</v>
      </c>
      <c r="M3659" s="2" t="s">
        <v>9805</v>
      </c>
      <c r="N3659" s="2" t="s">
        <v>9805</v>
      </c>
      <c r="O3659" s="2" t="s">
        <v>89</v>
      </c>
      <c r="P3659" s="2" t="str">
        <f t="shared" si="27"/>
        <v>transportation; transportation_alt_fuel/hybrid</v>
      </c>
      <c r="Q3659" s="2" t="str">
        <f t="shared" si="28"/>
        <v>Bill Title: Board of technical registration; registrants, Bill Description: Board of technical registration; registrants. </v>
      </c>
    </row>
    <row r="3660" ht="15.75" customHeight="1">
      <c r="A3660" s="2" t="s">
        <v>9779</v>
      </c>
      <c r="B3660" s="2" t="s">
        <v>9649</v>
      </c>
      <c r="C3660" s="2" t="s">
        <v>9648</v>
      </c>
      <c r="D3660" s="2" t="s">
        <v>9649</v>
      </c>
      <c r="E3660" s="2" t="s">
        <v>9650</v>
      </c>
      <c r="F3660" s="2" t="s">
        <v>9806</v>
      </c>
      <c r="G3660" s="2" t="s">
        <v>407</v>
      </c>
      <c r="I3660" s="2">
        <v>8.0</v>
      </c>
      <c r="K3660" s="2" t="s">
        <v>9781</v>
      </c>
      <c r="M3660" s="2" t="s">
        <v>9807</v>
      </c>
      <c r="N3660" s="2" t="s">
        <v>9807</v>
      </c>
      <c r="O3660" s="2" t="s">
        <v>89</v>
      </c>
      <c r="P3660" s="2" t="str">
        <f t="shared" si="27"/>
        <v>transportation; transportation_alt_fuel/hybrid</v>
      </c>
      <c r="Q3660" s="2" t="str">
        <f t="shared" si="28"/>
        <v>Bill Title: Vehicle fuels; infrastructure; legislative authority, Bill Description: Vehicle fuels; infrastructure; legislative authority. </v>
      </c>
      <c r="S3660" s="2" t="s">
        <v>79</v>
      </c>
    </row>
    <row r="3661" ht="15.75" customHeight="1">
      <c r="A3661" s="2" t="s">
        <v>9779</v>
      </c>
      <c r="B3661" s="2" t="s">
        <v>9649</v>
      </c>
      <c r="C3661" s="2" t="s">
        <v>9648</v>
      </c>
      <c r="D3661" s="2" t="s">
        <v>9649</v>
      </c>
      <c r="E3661" s="2" t="s">
        <v>9650</v>
      </c>
      <c r="F3661" s="2" t="s">
        <v>9808</v>
      </c>
      <c r="G3661" s="2" t="s">
        <v>407</v>
      </c>
      <c r="I3661" s="2">
        <v>8.0</v>
      </c>
      <c r="K3661" s="2" t="s">
        <v>9781</v>
      </c>
      <c r="M3661" s="2" t="s">
        <v>9809</v>
      </c>
      <c r="N3661" s="2" t="s">
        <v>9809</v>
      </c>
      <c r="O3661" s="2" t="s">
        <v>214</v>
      </c>
      <c r="P3661" s="2" t="str">
        <f t="shared" si="27"/>
        <v>energy_efficiency; financing_energy_efficiency_and_renewable_energy</v>
      </c>
      <c r="Q3661" s="2" t="str">
        <f t="shared" si="28"/>
        <v>Bill Title: SFB; department of administration, Bill Description: SFB; department of administration. </v>
      </c>
    </row>
    <row r="3662" ht="15.75" customHeight="1">
      <c r="A3662" s="2" t="s">
        <v>9779</v>
      </c>
      <c r="B3662" s="2" t="s">
        <v>9649</v>
      </c>
      <c r="C3662" s="2" t="s">
        <v>9648</v>
      </c>
      <c r="D3662" s="2" t="s">
        <v>9649</v>
      </c>
      <c r="E3662" s="2" t="s">
        <v>9650</v>
      </c>
      <c r="F3662" s="2" t="s">
        <v>9810</v>
      </c>
      <c r="G3662" s="2" t="s">
        <v>407</v>
      </c>
      <c r="I3662" s="2">
        <v>7.0</v>
      </c>
      <c r="K3662" s="2" t="s">
        <v>9781</v>
      </c>
      <c r="M3662" s="2" t="s">
        <v>9811</v>
      </c>
      <c r="N3662" s="2" t="s">
        <v>9811</v>
      </c>
      <c r="O3662" s="2" t="s">
        <v>707</v>
      </c>
      <c r="P3662" s="2" t="str">
        <f t="shared" si="27"/>
        <v>climate_change; climate_change_emissions_reduction; fossil_energy</v>
      </c>
      <c r="Q3662" s="2" t="str">
        <f t="shared" si="28"/>
        <v>Bill Title: Carbon dioxide emissions committee; repeal, Bill Description: Carbon dioxide emissions committee; repeal. </v>
      </c>
      <c r="S3662" s="2" t="s">
        <v>172</v>
      </c>
    </row>
    <row r="3663" ht="15.75" customHeight="1">
      <c r="A3663" s="2" t="s">
        <v>9779</v>
      </c>
      <c r="B3663" s="2" t="s">
        <v>9649</v>
      </c>
      <c r="C3663" s="2" t="s">
        <v>9648</v>
      </c>
      <c r="D3663" s="2" t="s">
        <v>9649</v>
      </c>
      <c r="E3663" s="2" t="s">
        <v>9650</v>
      </c>
      <c r="F3663" s="2" t="s">
        <v>9812</v>
      </c>
      <c r="G3663" s="2" t="s">
        <v>407</v>
      </c>
      <c r="I3663" s="2">
        <v>5.0</v>
      </c>
      <c r="K3663" s="2" t="s">
        <v>9781</v>
      </c>
      <c r="M3663" s="2" t="s">
        <v>9813</v>
      </c>
      <c r="N3663" s="2" t="s">
        <v>9813</v>
      </c>
      <c r="O3663" s="2" t="s">
        <v>9814</v>
      </c>
      <c r="P3663" s="2" t="str">
        <f t="shared" si="27"/>
        <v>ncsl_database__education_bill_tracking_database__ncsl_topic__consolidation; ncsl_database__education_bill_tracking_database__ncsl_topic__k_12_governance; energy_efficiency</v>
      </c>
      <c r="Q3663" s="2" t="str">
        <f t="shared" si="28"/>
        <v>Bill Title: School districts; tuition; expenditures, Bill Description: School districts; tuition; expenditures. </v>
      </c>
    </row>
    <row r="3664" ht="15.75" customHeight="1">
      <c r="A3664" s="2" t="s">
        <v>9779</v>
      </c>
      <c r="B3664" s="2" t="s">
        <v>9649</v>
      </c>
      <c r="C3664" s="2" t="s">
        <v>9648</v>
      </c>
      <c r="D3664" s="2" t="s">
        <v>9649</v>
      </c>
      <c r="E3664" s="2" t="s">
        <v>9650</v>
      </c>
      <c r="F3664" s="2" t="s">
        <v>9815</v>
      </c>
      <c r="G3664" s="2" t="s">
        <v>407</v>
      </c>
      <c r="I3664" s="2">
        <v>5.0</v>
      </c>
      <c r="K3664" s="2" t="s">
        <v>9781</v>
      </c>
      <c r="M3664" s="2" t="s">
        <v>9816</v>
      </c>
      <c r="N3664" s="2" t="s">
        <v>9816</v>
      </c>
      <c r="O3664" s="2" t="s">
        <v>117</v>
      </c>
      <c r="P3664" s="2" t="str">
        <f t="shared" si="27"/>
        <v>nuclear_/_radioactive_waste</v>
      </c>
      <c r="Q3664" s="2" t="str">
        <f t="shared" si="28"/>
        <v>Bill Title: Uranium pollution; remediation, Bill Description: Uranium pollution; remediation. </v>
      </c>
    </row>
    <row r="3665" ht="15.75" customHeight="1">
      <c r="A3665" s="2" t="s">
        <v>9779</v>
      </c>
      <c r="B3665" s="2" t="s">
        <v>9649</v>
      </c>
      <c r="C3665" s="2" t="s">
        <v>9648</v>
      </c>
      <c r="D3665" s="2" t="s">
        <v>9649</v>
      </c>
      <c r="E3665" s="2" t="s">
        <v>9650</v>
      </c>
      <c r="F3665" s="2" t="s">
        <v>9817</v>
      </c>
      <c r="G3665" s="2" t="s">
        <v>407</v>
      </c>
      <c r="I3665" s="2">
        <v>5.0</v>
      </c>
      <c r="K3665" s="2" t="s">
        <v>9781</v>
      </c>
      <c r="M3665" s="2" t="s">
        <v>9818</v>
      </c>
      <c r="N3665" s="2" t="s">
        <v>9818</v>
      </c>
      <c r="O3665" s="2" t="s">
        <v>704</v>
      </c>
      <c r="P3665" s="2" t="str">
        <f t="shared" si="27"/>
        <v>fossil_energy</v>
      </c>
      <c r="Q3665" s="2" t="str">
        <f t="shared" si="28"/>
        <v>Bill Title: Underground storage tanks, Bill Description: Underground storage tanks. </v>
      </c>
      <c r="S3665" s="2" t="s">
        <v>25</v>
      </c>
    </row>
    <row r="3666" ht="15.75" customHeight="1">
      <c r="A3666" s="2" t="s">
        <v>9779</v>
      </c>
      <c r="B3666" s="2" t="s">
        <v>9649</v>
      </c>
      <c r="C3666" s="2" t="s">
        <v>9648</v>
      </c>
      <c r="D3666" s="2" t="s">
        <v>9649</v>
      </c>
      <c r="E3666" s="2" t="s">
        <v>9650</v>
      </c>
      <c r="F3666" s="2" t="s">
        <v>9819</v>
      </c>
      <c r="G3666" s="2" t="s">
        <v>407</v>
      </c>
      <c r="I3666" s="2">
        <v>4.0</v>
      </c>
      <c r="K3666" s="2" t="s">
        <v>9781</v>
      </c>
      <c r="M3666" s="2" t="s">
        <v>9820</v>
      </c>
      <c r="N3666" s="2" t="s">
        <v>9820</v>
      </c>
      <c r="O3666" s="2" t="s">
        <v>9821</v>
      </c>
      <c r="P3666" s="2" t="str">
        <f t="shared" si="27"/>
        <v>transportation; transportation_alt_fuel/hybrid; ncsl_database__state_traffic_safety_legislation_database__ncsl_topic__speed_limits</v>
      </c>
      <c r="Q3666" s="2" t="str">
        <f t="shared" si="28"/>
        <v>Bill Title: ADOT; state motor vehicle fleet, Bill Description: ADOT; state motor vehicle fleet. </v>
      </c>
      <c r="S3666" s="2" t="s">
        <v>79</v>
      </c>
    </row>
    <row r="3667" ht="15.75" customHeight="1">
      <c r="A3667" s="2" t="s">
        <v>9779</v>
      </c>
      <c r="B3667" s="2" t="s">
        <v>9649</v>
      </c>
      <c r="C3667" s="2" t="s">
        <v>9648</v>
      </c>
      <c r="D3667" s="2" t="s">
        <v>9649</v>
      </c>
      <c r="E3667" s="2" t="s">
        <v>9650</v>
      </c>
      <c r="F3667" s="2" t="s">
        <v>9822</v>
      </c>
      <c r="G3667" s="2" t="s">
        <v>407</v>
      </c>
      <c r="I3667" s="2">
        <v>4.0</v>
      </c>
      <c r="K3667" s="2" t="s">
        <v>9781</v>
      </c>
      <c r="M3667" s="2" t="s">
        <v>9823</v>
      </c>
      <c r="N3667" s="2" t="s">
        <v>9823</v>
      </c>
      <c r="O3667" s="2" t="s">
        <v>72</v>
      </c>
      <c r="P3667" s="2" t="str">
        <f t="shared" si="27"/>
        <v>climate_change; climate_change_emissions_reduction</v>
      </c>
      <c r="Q3667" s="2" t="str">
        <f t="shared" si="28"/>
        <v>Bill Title: EPA; exceeding authority; urging Congress, Bill Description: EPA; exceeding authority; urging Congress. </v>
      </c>
    </row>
    <row r="3668" ht="15.75" customHeight="1">
      <c r="A3668" s="2" t="s">
        <v>9779</v>
      </c>
      <c r="B3668" s="2" t="s">
        <v>9649</v>
      </c>
      <c r="C3668" s="2" t="s">
        <v>9648</v>
      </c>
      <c r="D3668" s="2" t="s">
        <v>9649</v>
      </c>
      <c r="E3668" s="2" t="s">
        <v>9650</v>
      </c>
      <c r="F3668" s="2" t="s">
        <v>9824</v>
      </c>
      <c r="G3668" s="2" t="s">
        <v>407</v>
      </c>
      <c r="I3668" s="2">
        <v>3.0</v>
      </c>
      <c r="K3668" s="2" t="s">
        <v>9781</v>
      </c>
      <c r="M3668" s="2" t="s">
        <v>9825</v>
      </c>
      <c r="N3668" s="2" t="s">
        <v>9825</v>
      </c>
      <c r="O3668" s="2" t="s">
        <v>9826</v>
      </c>
      <c r="P3668" s="2" t="str">
        <f t="shared" si="27"/>
        <v>ncsl_database__education_bill_tracking_database__ncsl_topic__k_12_finance; renewable_energy</v>
      </c>
      <c r="Q3668" s="2" t="str">
        <f t="shared" si="28"/>
        <v>Bill Title: Budget procedures; budget reconciliation; 2021-2022, Bill Description: Budget procedures; budget reconciliation; 2021-2022. </v>
      </c>
    </row>
    <row r="3669" ht="15.75" customHeight="1">
      <c r="A3669" s="2" t="s">
        <v>9779</v>
      </c>
      <c r="B3669" s="2" t="s">
        <v>9649</v>
      </c>
      <c r="C3669" s="2" t="s">
        <v>9648</v>
      </c>
      <c r="D3669" s="2" t="s">
        <v>9649</v>
      </c>
      <c r="E3669" s="2" t="s">
        <v>9650</v>
      </c>
      <c r="F3669" s="2" t="s">
        <v>9827</v>
      </c>
      <c r="G3669" s="2" t="s">
        <v>407</v>
      </c>
      <c r="I3669" s="2">
        <v>3.0</v>
      </c>
      <c r="K3669" s="2" t="s">
        <v>9781</v>
      </c>
      <c r="M3669" s="2" t="s">
        <v>9828</v>
      </c>
      <c r="N3669" s="2" t="s">
        <v>9828</v>
      </c>
      <c r="O3669" s="2" t="s">
        <v>9829</v>
      </c>
      <c r="P3669" s="2" t="str">
        <f t="shared" si="27"/>
        <v>transportation; transportation_alt_fuel/hybrid; ncsl_database__ncsl_transportation_funding_finance_legis_database__ncsl_topic__transportation_appropriations; ncsl_database__state_traffic_safety_legislation_database__ncsl_topic__slow_medium_speed_vehicles</v>
      </c>
      <c r="Q3669" s="2" t="str">
        <f t="shared" si="28"/>
        <v>Bill Title: Transportation; budget reconciliation; 2021-2022, Bill Description: Transportation; budget reconciliation; 2021-2022. </v>
      </c>
      <c r="S3669" s="2" t="s">
        <v>79</v>
      </c>
    </row>
    <row r="3670" ht="15.75" customHeight="1">
      <c r="A3670" s="2" t="s">
        <v>9779</v>
      </c>
      <c r="B3670" s="2" t="s">
        <v>9649</v>
      </c>
      <c r="C3670" s="2" t="s">
        <v>9648</v>
      </c>
      <c r="D3670" s="2" t="s">
        <v>9649</v>
      </c>
      <c r="E3670" s="2" t="s">
        <v>9650</v>
      </c>
      <c r="F3670" s="2" t="s">
        <v>9830</v>
      </c>
      <c r="G3670" s="2" t="s">
        <v>407</v>
      </c>
      <c r="I3670" s="2">
        <v>3.0</v>
      </c>
      <c r="K3670" s="2" t="s">
        <v>9781</v>
      </c>
      <c r="M3670" s="2" t="s">
        <v>9831</v>
      </c>
      <c r="N3670" s="2" t="s">
        <v>9831</v>
      </c>
      <c r="O3670" s="2" t="s">
        <v>9829</v>
      </c>
      <c r="P3670" s="2" t="str">
        <f t="shared" si="27"/>
        <v>transportation; transportation_alt_fuel/hybrid; ncsl_database__ncsl_transportation_funding_finance_legis_database__ncsl_topic__transportation_appropriations; ncsl_database__state_traffic_safety_legislation_database__ncsl_topic__slow_medium_speed_vehicles</v>
      </c>
      <c r="Q3670" s="2" t="str">
        <f t="shared" si="28"/>
        <v>Bill Title: Transportation; budget reconciliation; 2021-2022., Bill Description: Transportation; budget reconciliation; 2021-2022.. </v>
      </c>
      <c r="S3670" s="2" t="s">
        <v>79</v>
      </c>
    </row>
    <row r="3671" ht="15.75" customHeight="1">
      <c r="A3671" s="2" t="s">
        <v>9779</v>
      </c>
      <c r="B3671" s="2" t="s">
        <v>9649</v>
      </c>
      <c r="C3671" s="2" t="s">
        <v>9648</v>
      </c>
      <c r="D3671" s="2" t="s">
        <v>9649</v>
      </c>
      <c r="E3671" s="2" t="s">
        <v>9650</v>
      </c>
      <c r="F3671" s="2" t="s">
        <v>9832</v>
      </c>
      <c r="G3671" s="2" t="s">
        <v>407</v>
      </c>
      <c r="I3671" s="2">
        <v>3.0</v>
      </c>
      <c r="K3671" s="2" t="s">
        <v>9781</v>
      </c>
      <c r="M3671" s="2" t="s">
        <v>9833</v>
      </c>
      <c r="N3671" s="2" t="s">
        <v>9833</v>
      </c>
      <c r="O3671" s="2" t="s">
        <v>89</v>
      </c>
      <c r="P3671" s="2" t="str">
        <f t="shared" si="27"/>
        <v>transportation; transportation_alt_fuel/hybrid</v>
      </c>
      <c r="Q3671" s="2" t="str">
        <f t="shared" si="28"/>
        <v>Bill Title: Electric charging providers; regulation, Bill Description: Electric charging providers; regulation. </v>
      </c>
      <c r="S3671" s="2" t="s">
        <v>79</v>
      </c>
    </row>
    <row r="3672" ht="15.75" customHeight="1">
      <c r="A3672" s="2" t="s">
        <v>9834</v>
      </c>
      <c r="B3672" s="2" t="s">
        <v>9649</v>
      </c>
      <c r="C3672" s="2" t="s">
        <v>9648</v>
      </c>
      <c r="D3672" s="2" t="s">
        <v>9649</v>
      </c>
      <c r="E3672" s="2" t="s">
        <v>9650</v>
      </c>
      <c r="F3672" s="2" t="s">
        <v>9835</v>
      </c>
      <c r="G3672" s="2" t="s">
        <v>407</v>
      </c>
      <c r="I3672" s="2">
        <v>67.0</v>
      </c>
      <c r="K3672" s="2" t="s">
        <v>9836</v>
      </c>
      <c r="M3672" s="2" t="s">
        <v>9837</v>
      </c>
      <c r="N3672" s="2" t="s">
        <v>9837</v>
      </c>
      <c r="O3672" s="2" t="s">
        <v>314</v>
      </c>
      <c r="P3672" s="2" t="str">
        <f t="shared" si="27"/>
        <v>energy_efficiency_building_codes_and_standards</v>
      </c>
      <c r="Q3672" s="2" t="str">
        <f t="shared" si="28"/>
        <v>Bill Title: Housing supply study committee, Bill Description: Housing supply study committee. </v>
      </c>
    </row>
    <row r="3673" ht="15.75" customHeight="1">
      <c r="A3673" s="2" t="s">
        <v>9834</v>
      </c>
      <c r="B3673" s="2" t="s">
        <v>9649</v>
      </c>
      <c r="C3673" s="2" t="s">
        <v>9648</v>
      </c>
      <c r="D3673" s="2" t="s">
        <v>9649</v>
      </c>
      <c r="E3673" s="2" t="s">
        <v>9650</v>
      </c>
      <c r="F3673" s="2" t="s">
        <v>9838</v>
      </c>
      <c r="G3673" s="2" t="s">
        <v>407</v>
      </c>
      <c r="I3673" s="2">
        <v>44.0</v>
      </c>
      <c r="K3673" s="2" t="s">
        <v>9836</v>
      </c>
      <c r="M3673" s="2" t="s">
        <v>9839</v>
      </c>
      <c r="N3673" s="2" t="s">
        <v>9839</v>
      </c>
      <c r="O3673" s="2" t="s">
        <v>704</v>
      </c>
      <c r="P3673" s="2" t="str">
        <f t="shared" si="27"/>
        <v>fossil_energy</v>
      </c>
      <c r="Q3673" s="2" t="str">
        <f t="shared" si="28"/>
        <v>Bill Title: TPT; digital goods and services, Bill Description: TPT; digital goods and services. </v>
      </c>
    </row>
    <row r="3674" ht="15.75" customHeight="1">
      <c r="A3674" s="2" t="s">
        <v>9834</v>
      </c>
      <c r="B3674" s="2" t="s">
        <v>9649</v>
      </c>
      <c r="C3674" s="2" t="s">
        <v>9648</v>
      </c>
      <c r="D3674" s="2" t="s">
        <v>9649</v>
      </c>
      <c r="E3674" s="2" t="s">
        <v>9650</v>
      </c>
      <c r="F3674" s="2" t="s">
        <v>9840</v>
      </c>
      <c r="G3674" s="2" t="s">
        <v>407</v>
      </c>
      <c r="I3674" s="2">
        <v>31.0</v>
      </c>
      <c r="K3674" s="2" t="s">
        <v>9836</v>
      </c>
      <c r="M3674" s="2" t="s">
        <v>9841</v>
      </c>
      <c r="N3674" s="2" t="s">
        <v>9841</v>
      </c>
      <c r="O3674" s="2" t="s">
        <v>290</v>
      </c>
      <c r="P3674" s="2" t="str">
        <f t="shared" si="27"/>
        <v>energy_efficiency; energy_efficiency_building_codes_and_standards</v>
      </c>
      <c r="Q3674" s="2" t="str">
        <f t="shared" si="28"/>
        <v>Bill Title: Municipal zoning; housing overlay, Bill Description: Municipal zoning; housing overlay. </v>
      </c>
    </row>
    <row r="3675" ht="15.75" customHeight="1">
      <c r="A3675" s="2" t="s">
        <v>9834</v>
      </c>
      <c r="B3675" s="2" t="s">
        <v>9649</v>
      </c>
      <c r="C3675" s="2" t="s">
        <v>9648</v>
      </c>
      <c r="D3675" s="2" t="s">
        <v>9649</v>
      </c>
      <c r="E3675" s="2" t="s">
        <v>9650</v>
      </c>
      <c r="F3675" s="2" t="s">
        <v>9842</v>
      </c>
      <c r="G3675" s="2" t="s">
        <v>407</v>
      </c>
      <c r="I3675" s="2">
        <v>25.0</v>
      </c>
      <c r="K3675" s="2" t="s">
        <v>9836</v>
      </c>
      <c r="M3675" s="2" t="s">
        <v>9843</v>
      </c>
      <c r="N3675" s="2" t="s">
        <v>9843</v>
      </c>
      <c r="O3675" s="2" t="s">
        <v>1138</v>
      </c>
      <c r="P3675" s="2" t="str">
        <f t="shared" si="27"/>
        <v>electric_grid_and_transmission</v>
      </c>
      <c r="Q3675" s="2" t="str">
        <f t="shared" si="28"/>
        <v>Bill Title: Eminent domain; existing contracts, Bill Description: Eminent domain; existing contracts. </v>
      </c>
    </row>
    <row r="3676" ht="15.75" customHeight="1">
      <c r="A3676" s="2" t="s">
        <v>9834</v>
      </c>
      <c r="B3676" s="2" t="s">
        <v>9649</v>
      </c>
      <c r="C3676" s="2" t="s">
        <v>9648</v>
      </c>
      <c r="D3676" s="2" t="s">
        <v>9649</v>
      </c>
      <c r="E3676" s="2" t="s">
        <v>9650</v>
      </c>
      <c r="F3676" s="2" t="s">
        <v>9844</v>
      </c>
      <c r="G3676" s="2" t="s">
        <v>407</v>
      </c>
      <c r="I3676" s="2">
        <v>23.0</v>
      </c>
      <c r="K3676" s="2" t="s">
        <v>9836</v>
      </c>
      <c r="M3676" s="2" t="s">
        <v>9845</v>
      </c>
      <c r="N3676" s="2" t="s">
        <v>9845</v>
      </c>
      <c r="O3676" s="2" t="s">
        <v>2084</v>
      </c>
      <c r="P3676" s="2" t="str">
        <f t="shared" si="27"/>
        <v>ncsl_database__ncsl_transportation_funding_finance_legis_database__ncsl_topic__state_dmv_fees</v>
      </c>
      <c r="Q3676" s="2" t="str">
        <f t="shared" si="28"/>
        <v>Bill Title: Highway safety fee; repeal; VLT, Bill Description: Highway safety fee; repeal; VLT. </v>
      </c>
      <c r="S3676" s="2" t="s">
        <v>79</v>
      </c>
    </row>
    <row r="3677" ht="15.75" customHeight="1">
      <c r="A3677" s="2" t="s">
        <v>9834</v>
      </c>
      <c r="B3677" s="2" t="s">
        <v>9649</v>
      </c>
      <c r="C3677" s="2" t="s">
        <v>9648</v>
      </c>
      <c r="D3677" s="2" t="s">
        <v>9649</v>
      </c>
      <c r="E3677" s="2" t="s">
        <v>9650</v>
      </c>
      <c r="F3677" s="2" t="s">
        <v>9846</v>
      </c>
      <c r="G3677" s="2" t="s">
        <v>407</v>
      </c>
      <c r="I3677" s="2">
        <v>17.0</v>
      </c>
      <c r="K3677" s="2" t="s">
        <v>9836</v>
      </c>
      <c r="M3677" s="2" t="s">
        <v>9847</v>
      </c>
      <c r="N3677" s="2" t="s">
        <v>9847</v>
      </c>
      <c r="O3677" s="2" t="s">
        <v>92</v>
      </c>
      <c r="P3677" s="2" t="str">
        <f t="shared" si="27"/>
        <v>transportation</v>
      </c>
      <c r="Q3677" s="2" t="str">
        <f t="shared" si="28"/>
        <v>Bill Title: Weights and measures department; transfer, Bill Description: Weights and measures department; transfer. </v>
      </c>
    </row>
    <row r="3678" ht="15.75" customHeight="1">
      <c r="A3678" s="2" t="s">
        <v>9834</v>
      </c>
      <c r="B3678" s="2" t="s">
        <v>9649</v>
      </c>
      <c r="C3678" s="2" t="s">
        <v>9648</v>
      </c>
      <c r="D3678" s="2" t="s">
        <v>9649</v>
      </c>
      <c r="E3678" s="2" t="s">
        <v>9650</v>
      </c>
      <c r="F3678" s="2" t="s">
        <v>9848</v>
      </c>
      <c r="G3678" s="2" t="s">
        <v>407</v>
      </c>
      <c r="I3678" s="2">
        <v>14.0</v>
      </c>
      <c r="K3678" s="2" t="s">
        <v>9836</v>
      </c>
      <c r="M3678" s="2" t="s">
        <v>9849</v>
      </c>
      <c r="N3678" s="2" t="s">
        <v>9849</v>
      </c>
      <c r="P3678" s="2" t="str">
        <f t="shared" si="27"/>
        <v/>
      </c>
      <c r="Q3678" s="2" t="str">
        <f t="shared" si="28"/>
        <v>Bill Title: Solid waste collection; multifamily housing, Bill Description: Solid waste collection; multifamily housing. </v>
      </c>
    </row>
    <row r="3679" ht="15.75" customHeight="1">
      <c r="A3679" s="2" t="s">
        <v>9834</v>
      </c>
      <c r="B3679" s="2" t="s">
        <v>9649</v>
      </c>
      <c r="C3679" s="2" t="s">
        <v>9648</v>
      </c>
      <c r="D3679" s="2" t="s">
        <v>9649</v>
      </c>
      <c r="E3679" s="2" t="s">
        <v>9650</v>
      </c>
      <c r="F3679" s="2" t="s">
        <v>9850</v>
      </c>
      <c r="G3679" s="2" t="s">
        <v>407</v>
      </c>
      <c r="I3679" s="2">
        <v>12.0</v>
      </c>
      <c r="K3679" s="2" t="s">
        <v>9836</v>
      </c>
      <c r="M3679" s="2" t="s">
        <v>9851</v>
      </c>
      <c r="N3679" s="2" t="s">
        <v>9851</v>
      </c>
      <c r="O3679" s="2" t="s">
        <v>274</v>
      </c>
      <c r="P3679" s="2" t="str">
        <f t="shared" si="27"/>
        <v>financing_energy_efficiency_and_renewable_energy; renewable_energy</v>
      </c>
      <c r="Q3679" s="2" t="str">
        <f t="shared" si="28"/>
        <v>Bill Title: TPT; exemptions; motor vehicles; nonresidents, Bill Description: TPT; exemptions; motor vehicles; nonresidents. </v>
      </c>
    </row>
    <row r="3680" ht="15.75" customHeight="1">
      <c r="A3680" s="2" t="s">
        <v>9834</v>
      </c>
      <c r="B3680" s="2" t="s">
        <v>9649</v>
      </c>
      <c r="C3680" s="2" t="s">
        <v>9648</v>
      </c>
      <c r="D3680" s="2" t="s">
        <v>9649</v>
      </c>
      <c r="E3680" s="2" t="s">
        <v>9650</v>
      </c>
      <c r="F3680" s="2" t="s">
        <v>9852</v>
      </c>
      <c r="G3680" s="2" t="s">
        <v>407</v>
      </c>
      <c r="I3680" s="2">
        <v>10.0</v>
      </c>
      <c r="K3680" s="2" t="s">
        <v>9836</v>
      </c>
      <c r="M3680" s="2" t="s">
        <v>9853</v>
      </c>
      <c r="N3680" s="2" t="s">
        <v>9853</v>
      </c>
      <c r="P3680" s="2" t="str">
        <f t="shared" si="27"/>
        <v/>
      </c>
      <c r="Q3680" s="2" t="str">
        <f t="shared" si="28"/>
        <v>Bill Title: Services outside municipal boundaries; requirements, Bill Description: Services outside municipal boundaries; requirements. </v>
      </c>
    </row>
    <row r="3681" ht="15.75" customHeight="1">
      <c r="A3681" s="2" t="s">
        <v>9834</v>
      </c>
      <c r="B3681" s="2" t="s">
        <v>9649</v>
      </c>
      <c r="C3681" s="2" t="s">
        <v>9648</v>
      </c>
      <c r="D3681" s="2" t="s">
        <v>9649</v>
      </c>
      <c r="E3681" s="2" t="s">
        <v>9650</v>
      </c>
      <c r="F3681" s="2" t="s">
        <v>9854</v>
      </c>
      <c r="G3681" s="2" t="s">
        <v>407</v>
      </c>
      <c r="I3681" s="2">
        <v>5.0</v>
      </c>
      <c r="K3681" s="2" t="s">
        <v>9836</v>
      </c>
      <c r="M3681" s="2" t="s">
        <v>9855</v>
      </c>
      <c r="N3681" s="2" t="s">
        <v>9855</v>
      </c>
      <c r="O3681" s="2" t="s">
        <v>9735</v>
      </c>
      <c r="P3681" s="2" t="str">
        <f t="shared" si="27"/>
        <v>transportation; transportation_alt_fuel/hybrid; ncsl_database__state_traffic_safety_legislation_database__ncsl_topic__slow_medium_speed_vehicles</v>
      </c>
      <c r="Q3681" s="2" t="str">
        <f t="shared" si="28"/>
        <v>Bill Title: Neighborhood occupantless electric vehicles, Bill Description: Neighborhood occupantless electric vehicles. </v>
      </c>
      <c r="S3681" s="2" t="s">
        <v>79</v>
      </c>
    </row>
    <row r="3682" ht="15.75" customHeight="1">
      <c r="A3682" s="2" t="s">
        <v>9856</v>
      </c>
      <c r="B3682" s="2" t="s">
        <v>9649</v>
      </c>
      <c r="C3682" s="2" t="s">
        <v>9648</v>
      </c>
      <c r="D3682" s="2" t="s">
        <v>9649</v>
      </c>
      <c r="E3682" s="2" t="s">
        <v>9650</v>
      </c>
      <c r="F3682" s="2" t="s">
        <v>9857</v>
      </c>
      <c r="G3682" s="2" t="s">
        <v>407</v>
      </c>
      <c r="I3682" s="2">
        <v>14.0</v>
      </c>
      <c r="K3682" s="2" t="s">
        <v>9858</v>
      </c>
      <c r="L3682" s="3" t="s">
        <v>9859</v>
      </c>
      <c r="M3682" s="2" t="s">
        <v>9860</v>
      </c>
      <c r="N3682" s="4" t="s">
        <v>9861</v>
      </c>
      <c r="O3682" s="2" t="s">
        <v>35</v>
      </c>
      <c r="P3682" s="2" t="str">
        <f t="shared" si="27"/>
        <v>renewable_energy</v>
      </c>
      <c r="Q3682" s="2" t="str">
        <f t="shared" si="28"/>
        <v>Bill Title: Renewable energy; environmental impact; committee, Bill Description: Establishes the Renewable Energy Technology Environmental Impact Study Committee. </v>
      </c>
      <c r="S3682" s="2" t="s">
        <v>44</v>
      </c>
    </row>
    <row r="3683" ht="15.75" customHeight="1">
      <c r="A3683" s="2" t="s">
        <v>9856</v>
      </c>
      <c r="B3683" s="2" t="s">
        <v>9649</v>
      </c>
      <c r="C3683" s="2" t="s">
        <v>9648</v>
      </c>
      <c r="D3683" s="2" t="s">
        <v>9649</v>
      </c>
      <c r="E3683" s="2" t="s">
        <v>9650</v>
      </c>
      <c r="F3683" s="2" t="s">
        <v>9862</v>
      </c>
      <c r="G3683" s="2" t="s">
        <v>407</v>
      </c>
      <c r="I3683" s="2">
        <v>13.0</v>
      </c>
      <c r="K3683" s="2" t="s">
        <v>9858</v>
      </c>
      <c r="M3683" s="2" t="s">
        <v>9863</v>
      </c>
      <c r="N3683" s="4" t="s">
        <v>9864</v>
      </c>
      <c r="O3683" s="2" t="s">
        <v>89</v>
      </c>
      <c r="P3683" s="2" t="str">
        <f t="shared" si="27"/>
        <v>transportation; transportation_alt_fuel/hybrid</v>
      </c>
      <c r="Q3683" s="2" t="str">
        <f t="shared" si="28"/>
        <v>Bill Title: Property valuation; class six, Bill Description: Classifies certain higher education property as class six property for taxation purposes.. </v>
      </c>
    </row>
    <row r="3684" ht="15.75" customHeight="1">
      <c r="A3684" s="2" t="s">
        <v>9856</v>
      </c>
      <c r="B3684" s="2" t="s">
        <v>9649</v>
      </c>
      <c r="C3684" s="2" t="s">
        <v>9648</v>
      </c>
      <c r="D3684" s="2" t="s">
        <v>9649</v>
      </c>
      <c r="E3684" s="2" t="s">
        <v>9650</v>
      </c>
      <c r="F3684" s="2" t="s">
        <v>9865</v>
      </c>
      <c r="G3684" s="2" t="s">
        <v>407</v>
      </c>
      <c r="I3684" s="2">
        <v>10.0</v>
      </c>
      <c r="K3684" s="2" t="s">
        <v>9858</v>
      </c>
      <c r="M3684" s="2" t="s">
        <v>9866</v>
      </c>
      <c r="N3684" s="2" t="s">
        <v>9866</v>
      </c>
      <c r="O3684" s="2" t="s">
        <v>72</v>
      </c>
      <c r="P3684" s="2" t="str">
        <f t="shared" si="27"/>
        <v>climate_change; climate_change_emissions_reduction</v>
      </c>
      <c r="Q3684" s="2" t="str">
        <f t="shared" si="28"/>
        <v>Bill Title: Clean power; state plan; standards, Bill Description: Clean power; state plan; standards. </v>
      </c>
      <c r="S3684" s="2" t="s">
        <v>172</v>
      </c>
    </row>
    <row r="3685" ht="15.75" customHeight="1">
      <c r="A3685" s="2" t="s">
        <v>9856</v>
      </c>
      <c r="B3685" s="2" t="s">
        <v>9649</v>
      </c>
      <c r="C3685" s="2" t="s">
        <v>9648</v>
      </c>
      <c r="D3685" s="2" t="s">
        <v>9649</v>
      </c>
      <c r="E3685" s="2" t="s">
        <v>9650</v>
      </c>
      <c r="F3685" s="2" t="s">
        <v>9867</v>
      </c>
      <c r="G3685" s="2" t="s">
        <v>407</v>
      </c>
      <c r="I3685" s="2">
        <v>9.0</v>
      </c>
      <c r="K3685" s="2" t="s">
        <v>9858</v>
      </c>
      <c r="M3685" s="2" t="s">
        <v>9868</v>
      </c>
      <c r="N3685" s="2" t="s">
        <v>9868</v>
      </c>
      <c r="O3685" s="2" t="s">
        <v>117</v>
      </c>
      <c r="P3685" s="2" t="str">
        <f t="shared" si="27"/>
        <v>nuclear_/_radioactive_waste</v>
      </c>
      <c r="Q3685" s="2" t="str">
        <f t="shared" si="28"/>
        <v>Bill Title: Uranium; radioactive materials; transportation; monitoring, Bill Description: Uranium; radioactive materials; transportation; monitoring. </v>
      </c>
      <c r="S3685" s="2" t="s">
        <v>25</v>
      </c>
    </row>
    <row r="3686" ht="15.75" customHeight="1">
      <c r="A3686" s="2" t="s">
        <v>9869</v>
      </c>
      <c r="B3686" s="2" t="s">
        <v>9870</v>
      </c>
      <c r="C3686" s="2" t="s">
        <v>9648</v>
      </c>
      <c r="D3686" s="2" t="s">
        <v>9649</v>
      </c>
      <c r="E3686" s="2" t="s">
        <v>9650</v>
      </c>
      <c r="F3686" s="2" t="s">
        <v>9871</v>
      </c>
      <c r="G3686" s="2" t="s">
        <v>407</v>
      </c>
      <c r="I3686" s="2">
        <v>42.0</v>
      </c>
      <c r="K3686" s="2" t="s">
        <v>9872</v>
      </c>
      <c r="M3686" s="2" t="s">
        <v>9873</v>
      </c>
      <c r="N3686" s="4" t="s">
        <v>9874</v>
      </c>
      <c r="O3686" s="2" t="s">
        <v>23</v>
      </c>
      <c r="P3686" s="2" t="str">
        <f t="shared" si="27"/>
        <v>fossil_energy; fossil_energy_natural_gas</v>
      </c>
      <c r="Q3686" s="2" t="str">
        <f t="shared" si="28"/>
        <v>Bill Title: Building permits; utilities; restrictions; prohibitions., Bill Description: Prohibits a city, town or county from denying a building permit based on the project's utility provider or from imposing a fine or requirement that restricts an authorized utility provider's service or operation. Requires municipal and county regulations to preserve use of the services of an authorized utility provider.. </v>
      </c>
      <c r="S3686" s="2" t="s">
        <v>65</v>
      </c>
    </row>
    <row r="3687" ht="15.75" customHeight="1">
      <c r="A3687" s="2" t="s">
        <v>9869</v>
      </c>
      <c r="B3687" s="2" t="s">
        <v>9870</v>
      </c>
      <c r="C3687" s="2" t="s">
        <v>9648</v>
      </c>
      <c r="D3687" s="2" t="s">
        <v>9649</v>
      </c>
      <c r="E3687" s="2" t="s">
        <v>9650</v>
      </c>
      <c r="F3687" s="2" t="s">
        <v>9875</v>
      </c>
      <c r="G3687" s="2" t="s">
        <v>407</v>
      </c>
      <c r="I3687" s="2">
        <v>38.0</v>
      </c>
      <c r="K3687" s="2" t="s">
        <v>9872</v>
      </c>
      <c r="M3687" s="2" t="s">
        <v>9876</v>
      </c>
      <c r="N3687" s="5" t="s">
        <v>9877</v>
      </c>
      <c r="O3687" s="2" t="s">
        <v>23</v>
      </c>
      <c r="P3687" s="2" t="str">
        <f t="shared" si="27"/>
        <v>fossil_energy; fossil_energy_natural_gas</v>
      </c>
      <c r="Q3687" s="2" t="str">
        <f t="shared" si="28"/>
        <v>Bill Title: Building permits; utilities; restrictions; prohibitions, Bill Description: Prohibits a municipality or county from establishing restrictions on issuing building permits based on the utility provider that will serve that project.  . </v>
      </c>
      <c r="S3687" s="2" t="s">
        <v>31</v>
      </c>
    </row>
    <row r="3688" ht="15.75" customHeight="1">
      <c r="A3688" s="2" t="s">
        <v>9869</v>
      </c>
      <c r="B3688" s="2" t="s">
        <v>9870</v>
      </c>
      <c r="C3688" s="2" t="s">
        <v>9648</v>
      </c>
      <c r="D3688" s="2" t="s">
        <v>9649</v>
      </c>
      <c r="E3688" s="2" t="s">
        <v>9650</v>
      </c>
      <c r="F3688" s="2" t="s">
        <v>9878</v>
      </c>
      <c r="G3688" s="2" t="s">
        <v>407</v>
      </c>
      <c r="I3688" s="2">
        <v>17.0</v>
      </c>
      <c r="K3688" s="2" t="s">
        <v>9872</v>
      </c>
      <c r="M3688" s="2" t="s">
        <v>9879</v>
      </c>
      <c r="N3688" s="4" t="s">
        <v>9880</v>
      </c>
      <c r="O3688" s="2" t="s">
        <v>290</v>
      </c>
      <c r="P3688" s="2" t="str">
        <f t="shared" si="27"/>
        <v>energy_efficiency; energy_efficiency_building_codes_and_standards</v>
      </c>
      <c r="Q3688" s="2" t="str">
        <f t="shared" si="28"/>
        <v>Bill Title: Municipalities; counties; energy use; reporting, Bill Description: HB 2130 repeals and reinserts prohibitions on municipalities and counties requiring businesses to report their energy consumption.. </v>
      </c>
      <c r="S3688" s="2" t="s">
        <v>287</v>
      </c>
    </row>
    <row r="3689" ht="15.75" customHeight="1">
      <c r="A3689" s="2" t="s">
        <v>9869</v>
      </c>
      <c r="B3689" s="2" t="s">
        <v>9870</v>
      </c>
      <c r="C3689" s="2" t="s">
        <v>9648</v>
      </c>
      <c r="D3689" s="2" t="s">
        <v>9649</v>
      </c>
      <c r="E3689" s="2" t="s">
        <v>9650</v>
      </c>
      <c r="F3689" s="2" t="s">
        <v>9881</v>
      </c>
      <c r="G3689" s="2" t="s">
        <v>407</v>
      </c>
      <c r="I3689" s="2">
        <v>17.0</v>
      </c>
      <c r="K3689" s="2" t="s">
        <v>9872</v>
      </c>
      <c r="M3689" s="2" t="s">
        <v>9882</v>
      </c>
      <c r="N3689" s="2" t="s">
        <v>9882</v>
      </c>
      <c r="O3689" s="2" t="s">
        <v>290</v>
      </c>
      <c r="P3689" s="2" t="str">
        <f t="shared" si="27"/>
        <v>energy_efficiency; energy_efficiency_building_codes_and_standards</v>
      </c>
      <c r="Q3689" s="2" t="str">
        <f t="shared" si="28"/>
        <v>Bill Title: Auxiliary containers; regulatory prohibition; reporting, Bill Description: Auxiliary containers; regulatory prohibition; reporting. </v>
      </c>
    </row>
    <row r="3690" ht="15.75" customHeight="1">
      <c r="A3690" s="2" t="s">
        <v>9869</v>
      </c>
      <c r="B3690" s="2" t="s">
        <v>9870</v>
      </c>
      <c r="C3690" s="2" t="s">
        <v>9648</v>
      </c>
      <c r="D3690" s="2" t="s">
        <v>9649</v>
      </c>
      <c r="E3690" s="2" t="s">
        <v>9650</v>
      </c>
      <c r="F3690" s="2" t="s">
        <v>9883</v>
      </c>
      <c r="G3690" s="2" t="s">
        <v>407</v>
      </c>
      <c r="I3690" s="2">
        <v>14.0</v>
      </c>
      <c r="K3690" s="2" t="s">
        <v>9872</v>
      </c>
      <c r="M3690" s="2" t="s">
        <v>9884</v>
      </c>
      <c r="N3690" s="2" t="s">
        <v>9884</v>
      </c>
      <c r="O3690" s="2" t="s">
        <v>9885</v>
      </c>
      <c r="P3690" s="2" t="str">
        <f t="shared" si="27"/>
        <v>renewable_energy; renewable_energy_solar; transportation; ncsl_database__ncsl_transportation_funding_finance_legis_database__ncsl_topic__local_transportation_funding; ncsl_database__ncsl_transportation_funding_finance_legis_database__ncsl_topic__state_general_sales_taxes</v>
      </c>
      <c r="Q3690" s="2" t="str">
        <f t="shared" si="28"/>
        <v>Bill Title: Transaction privilege tax changes, Bill Description: Transaction privilege tax changes. </v>
      </c>
    </row>
    <row r="3691" ht="15.75" customHeight="1">
      <c r="A3691" s="2" t="s">
        <v>9886</v>
      </c>
      <c r="B3691" s="2" t="s">
        <v>9870</v>
      </c>
      <c r="C3691" s="2" t="s">
        <v>9648</v>
      </c>
      <c r="D3691" s="2" t="s">
        <v>9649</v>
      </c>
      <c r="E3691" s="2" t="s">
        <v>9650</v>
      </c>
      <c r="F3691" s="2" t="s">
        <v>9887</v>
      </c>
      <c r="G3691" s="2" t="s">
        <v>407</v>
      </c>
      <c r="I3691" s="2">
        <v>43.0</v>
      </c>
      <c r="K3691" s="2" t="s">
        <v>9888</v>
      </c>
      <c r="M3691" s="2" t="s">
        <v>9889</v>
      </c>
      <c r="N3691" s="2" t="s">
        <v>9890</v>
      </c>
      <c r="O3691" s="2" t="s">
        <v>9891</v>
      </c>
      <c r="P3691" s="2" t="str">
        <f t="shared" si="27"/>
        <v>electric_grid_and_transmission; energy_security_and_critical_infrastructure; fossil_energy; utility_regulation</v>
      </c>
      <c r="Q3691" s="2" t="str">
        <f t="shared" si="28"/>
        <v>Bill Title: Electric energy; reliability; public policy, Bill Description: Directs public power entities to adopt consumer protection measures, allows anyone to challenge a public power entity's rate decisions, authorizes electric cooperatives to collaborate with other entities in acquiring and disposing of electricity and repeals parts of a 1998 law that established a framework for electric generation service competition.. </v>
      </c>
      <c r="S3691" s="2" t="s">
        <v>65</v>
      </c>
    </row>
    <row r="3692" ht="15.75" customHeight="1">
      <c r="A3692" s="2" t="s">
        <v>9886</v>
      </c>
      <c r="B3692" s="2" t="s">
        <v>9870</v>
      </c>
      <c r="C3692" s="2" t="s">
        <v>9648</v>
      </c>
      <c r="D3692" s="2" t="s">
        <v>9649</v>
      </c>
      <c r="E3692" s="2" t="s">
        <v>9650</v>
      </c>
      <c r="F3692" s="2" t="s">
        <v>9892</v>
      </c>
      <c r="G3692" s="2" t="s">
        <v>407</v>
      </c>
      <c r="I3692" s="2">
        <v>41.0</v>
      </c>
      <c r="K3692" s="2" t="s">
        <v>9888</v>
      </c>
      <c r="M3692" s="2" t="s">
        <v>9893</v>
      </c>
      <c r="N3692" s="2" t="s">
        <v>9894</v>
      </c>
      <c r="O3692" s="2" t="s">
        <v>9895</v>
      </c>
      <c r="P3692" s="2" t="str">
        <f t="shared" si="27"/>
        <v>electric_grid_and_transmission; energy_security_and_critical_infrastructure; fossil_energy_natural_gas; utility_regulation</v>
      </c>
      <c r="Q3692" s="2" t="str">
        <f t="shared" si="28"/>
        <v>Bill Title: Electric energy; public policy; reliability, Bill Description: Repeals statute that promotes competition among public power entities (entities). Establishes consumer protection measures relating to electric service (service).. </v>
      </c>
      <c r="S3692" s="2" t="s">
        <v>65</v>
      </c>
    </row>
    <row r="3693" ht="15.75" customHeight="1">
      <c r="A3693" s="2" t="s">
        <v>9886</v>
      </c>
      <c r="B3693" s="2" t="s">
        <v>9870</v>
      </c>
      <c r="C3693" s="2" t="s">
        <v>9648</v>
      </c>
      <c r="D3693" s="2" t="s">
        <v>9649</v>
      </c>
      <c r="E3693" s="2" t="s">
        <v>9650</v>
      </c>
      <c r="F3693" s="2" t="s">
        <v>9896</v>
      </c>
      <c r="G3693" s="2" t="s">
        <v>407</v>
      </c>
      <c r="I3693" s="2">
        <v>23.0</v>
      </c>
      <c r="K3693" s="2" t="s">
        <v>9888</v>
      </c>
      <c r="M3693" s="2" t="s">
        <v>9897</v>
      </c>
      <c r="N3693" s="2" t="s">
        <v>9898</v>
      </c>
      <c r="O3693" s="2" t="s">
        <v>3685</v>
      </c>
      <c r="P3693" s="2" t="str">
        <f t="shared" si="27"/>
        <v>transportation; transportation_alt_fuel/hybrid; ncsl_database__ncsl_transportation_funding_finance_legis_database__ncsl_topic__state_taxes_on_gasoline_and_diesel</v>
      </c>
      <c r="Q3693" s="2" t="str">
        <f t="shared" si="28"/>
        <v>Bill Title: Transportation tax; election; gas tax, Bill Description: Establishes a new 20-year transportation excise tax in Maricopa County subject to voter approval. Increases, beginning January 1, 2022, and ending December 31, 2045, the statewide gas tax by 1 cent annually and indexes the tax to annual inflation. Contains requirements for enactment and becomes effective on signature of the Governor (Proposition 108).. </v>
      </c>
      <c r="S3693" s="2" t="s">
        <v>79</v>
      </c>
    </row>
    <row r="3694" ht="15.75" customHeight="1">
      <c r="A3694" s="2" t="s">
        <v>9886</v>
      </c>
      <c r="B3694" s="2" t="s">
        <v>9870</v>
      </c>
      <c r="C3694" s="2" t="s">
        <v>9648</v>
      </c>
      <c r="D3694" s="2" t="s">
        <v>9649</v>
      </c>
      <c r="E3694" s="2" t="s">
        <v>9650</v>
      </c>
      <c r="F3694" s="2" t="s">
        <v>9899</v>
      </c>
      <c r="G3694" s="2" t="s">
        <v>407</v>
      </c>
      <c r="I3694" s="2">
        <v>6.0</v>
      </c>
      <c r="K3694" s="2" t="s">
        <v>9888</v>
      </c>
      <c r="M3694" s="2" t="s">
        <v>9900</v>
      </c>
      <c r="N3694" s="2" t="s">
        <v>9900</v>
      </c>
      <c r="O3694" s="2" t="s">
        <v>274</v>
      </c>
      <c r="P3694" s="2" t="str">
        <f t="shared" si="27"/>
        <v>financing_energy_efficiency_and_renewable_energy; renewable_energy</v>
      </c>
      <c r="Q3694" s="2" t="str">
        <f t="shared" si="28"/>
        <v>Bill Title: Renewable energy production; tax credits, Bill Description: Renewable energy production; tax credits. </v>
      </c>
      <c r="S3694" s="2" t="s">
        <v>145</v>
      </c>
    </row>
    <row r="3695" ht="15.75" customHeight="1">
      <c r="A3695" s="2" t="s">
        <v>9901</v>
      </c>
      <c r="B3695" s="2" t="s">
        <v>9647</v>
      </c>
      <c r="C3695" s="2" t="s">
        <v>9648</v>
      </c>
      <c r="D3695" s="2" t="s">
        <v>9649</v>
      </c>
      <c r="E3695" s="2" t="s">
        <v>9650</v>
      </c>
      <c r="F3695" s="2" t="s">
        <v>9902</v>
      </c>
      <c r="G3695" s="2" t="s">
        <v>407</v>
      </c>
      <c r="I3695" s="2">
        <v>57.0</v>
      </c>
      <c r="K3695" s="2" t="s">
        <v>9903</v>
      </c>
      <c r="M3695" s="2" t="s">
        <v>9904</v>
      </c>
      <c r="N3695" s="2" t="s">
        <v>9904</v>
      </c>
      <c r="O3695" s="2" t="s">
        <v>9905</v>
      </c>
      <c r="P3695" s="2" t="str">
        <f t="shared" si="27"/>
        <v>fossil_energy_natural_gas; transportation; transportation_alt_fuel/hybrid</v>
      </c>
      <c r="Q3695" s="2" t="str">
        <f t="shared" si="28"/>
        <v>Bill Title: Transportation tax; election; Maricopa county, Bill Description: Transportation tax; election; Maricopa county. </v>
      </c>
    </row>
    <row r="3696" ht="15.75" customHeight="1">
      <c r="A3696" s="2" t="s">
        <v>9901</v>
      </c>
      <c r="B3696" s="2" t="s">
        <v>9647</v>
      </c>
      <c r="C3696" s="2" t="s">
        <v>9648</v>
      </c>
      <c r="D3696" s="2" t="s">
        <v>9649</v>
      </c>
      <c r="E3696" s="2" t="s">
        <v>9650</v>
      </c>
      <c r="F3696" s="2" t="s">
        <v>9906</v>
      </c>
      <c r="G3696" s="2" t="s">
        <v>407</v>
      </c>
      <c r="I3696" s="2">
        <v>57.0</v>
      </c>
      <c r="K3696" s="2" t="s">
        <v>9903</v>
      </c>
      <c r="M3696" s="2" t="s">
        <v>9907</v>
      </c>
      <c r="N3696" s="2" t="s">
        <v>9907</v>
      </c>
      <c r="O3696" s="2" t="s">
        <v>9908</v>
      </c>
      <c r="P3696" s="2" t="str">
        <f t="shared" si="27"/>
        <v>fossil_energy_natural_gas; transportation; ncsl_database__ncsl_transportation_funding_finance_legis_database__ncsl_topic__local_transportation_funding; ncsl_database__ncsl_transportation_funding_finance_legis_database__ncsl_topic__state_general_sales_taxes</v>
      </c>
      <c r="Q3696" s="2" t="str">
        <f t="shared" si="28"/>
        <v>Bill Title: Transportation tax; election; Maricopa county., Bill Description: Transportation tax; election; Maricopa county.. </v>
      </c>
    </row>
    <row r="3697" ht="15.75" customHeight="1">
      <c r="A3697" s="2" t="s">
        <v>9901</v>
      </c>
      <c r="B3697" s="2" t="s">
        <v>9647</v>
      </c>
      <c r="C3697" s="2" t="s">
        <v>9648</v>
      </c>
      <c r="D3697" s="2" t="s">
        <v>9649</v>
      </c>
      <c r="E3697" s="2" t="s">
        <v>9650</v>
      </c>
      <c r="F3697" s="2" t="s">
        <v>9909</v>
      </c>
      <c r="G3697" s="2" t="s">
        <v>407</v>
      </c>
      <c r="I3697" s="2">
        <v>33.0</v>
      </c>
      <c r="K3697" s="2" t="s">
        <v>9903</v>
      </c>
      <c r="M3697" s="2" t="s">
        <v>9910</v>
      </c>
      <c r="N3697" s="2" t="s">
        <v>9910</v>
      </c>
      <c r="O3697" s="2" t="s">
        <v>290</v>
      </c>
      <c r="P3697" s="2" t="str">
        <f t="shared" si="27"/>
        <v>energy_efficiency; energy_efficiency_building_codes_and_standards</v>
      </c>
      <c r="Q3697" s="2" t="str">
        <f t="shared" si="28"/>
        <v>Bill Title: Short-term rentals; enforcement; penalties, Bill Description: Short-term rentals; enforcement; penalties. </v>
      </c>
    </row>
    <row r="3698" ht="15.75" customHeight="1">
      <c r="A3698" s="2" t="s">
        <v>9901</v>
      </c>
      <c r="B3698" s="2" t="s">
        <v>9647</v>
      </c>
      <c r="C3698" s="2" t="s">
        <v>9648</v>
      </c>
      <c r="D3698" s="2" t="s">
        <v>9649</v>
      </c>
      <c r="E3698" s="2" t="s">
        <v>9650</v>
      </c>
      <c r="F3698" s="2" t="s">
        <v>9911</v>
      </c>
      <c r="G3698" s="2" t="s">
        <v>407</v>
      </c>
      <c r="I3698" s="2">
        <v>33.0</v>
      </c>
      <c r="K3698" s="2" t="s">
        <v>9903</v>
      </c>
      <c r="M3698" s="2" t="s">
        <v>9912</v>
      </c>
      <c r="N3698" s="2" t="s">
        <v>9912</v>
      </c>
      <c r="O3698" s="2" t="s">
        <v>9913</v>
      </c>
      <c r="P3698" s="2" t="str">
        <f t="shared" si="27"/>
        <v>fossil_energy; fossil_energy_natural_gas; transportation; transportation_alt_fuel/hybrid; ncsl_database__ncsl_transportation_funding_finance_legis_database__ncsl_topic__alternative_fuels_and_electric_vehicles; ncsl_database__ncsl_transportation_funding_finance_legis_database__ncsl_topic__bonding_and_debt; ncsl_database__ncsl_transportation_funding_finance_legis_database__ncsl_topic__state_taxes_on_gasoline_and_diesel</v>
      </c>
      <c r="Q3698" s="2" t="str">
        <f t="shared" si="28"/>
        <v>Bill Title: Fuel; electric cars; hybrids; taxes, Bill Description: Fuel; electric cars; hybrids; taxes. </v>
      </c>
      <c r="S3698" s="2" t="s">
        <v>79</v>
      </c>
    </row>
    <row r="3699" ht="15.75" customHeight="1">
      <c r="A3699" s="2" t="s">
        <v>9901</v>
      </c>
      <c r="B3699" s="2" t="s">
        <v>9647</v>
      </c>
      <c r="C3699" s="2" t="s">
        <v>9648</v>
      </c>
      <c r="D3699" s="2" t="s">
        <v>9649</v>
      </c>
      <c r="E3699" s="2" t="s">
        <v>9650</v>
      </c>
      <c r="F3699" s="2" t="s">
        <v>9914</v>
      </c>
      <c r="G3699" s="2" t="s">
        <v>407</v>
      </c>
      <c r="I3699" s="2">
        <v>28.0</v>
      </c>
      <c r="K3699" s="2" t="s">
        <v>9903</v>
      </c>
      <c r="M3699" s="2" t="s">
        <v>9703</v>
      </c>
      <c r="N3699" s="2" t="s">
        <v>9703</v>
      </c>
      <c r="O3699" s="2" t="s">
        <v>9915</v>
      </c>
      <c r="P3699" s="2" t="str">
        <f t="shared" si="27"/>
        <v>fossil_energy; fossil_energy_natural_gas; ncsl_database__ncsl_transportation_funding_finance_legis_database__ncsl_topic__local_transportation_funding; ncsl_database__ncsl_transportation_funding_finance_legis_database__ncsl_topic__state_general_sales_taxes</v>
      </c>
      <c r="Q3699" s="2" t="str">
        <f t="shared" si="28"/>
        <v>Bill Title: County transportation excise tax, Bill Description: County transportation excise tax. </v>
      </c>
    </row>
    <row r="3700" ht="15.75" customHeight="1">
      <c r="A3700" s="2" t="s">
        <v>9901</v>
      </c>
      <c r="B3700" s="2" t="s">
        <v>9647</v>
      </c>
      <c r="C3700" s="2" t="s">
        <v>9648</v>
      </c>
      <c r="D3700" s="2" t="s">
        <v>9649</v>
      </c>
      <c r="E3700" s="2" t="s">
        <v>9650</v>
      </c>
      <c r="F3700" s="2" t="s">
        <v>9916</v>
      </c>
      <c r="G3700" s="2" t="s">
        <v>407</v>
      </c>
      <c r="I3700" s="2">
        <v>27.0</v>
      </c>
      <c r="K3700" s="2" t="s">
        <v>9903</v>
      </c>
      <c r="M3700" s="2" t="s">
        <v>9917</v>
      </c>
      <c r="N3700" s="2" t="s">
        <v>9917</v>
      </c>
      <c r="O3700" s="2" t="s">
        <v>814</v>
      </c>
      <c r="P3700" s="2" t="str">
        <f t="shared" si="27"/>
        <v>transportation; transportation_alt_fuel/hybrid; ncsl_database__ncsl_transportation_funding_finance_legis_database__ncsl_topic__alternative_fuels_and_electric_vehicles; ncsl_database__ncsl_transportation_funding_finance_legis_database__ncsl_topic__state_dmv_fees</v>
      </c>
      <c r="Q3700" s="2" t="str">
        <f t="shared" si="28"/>
        <v>Bill Title: Vehicle fees; alternative fuel VLT, Bill Description: Vehicle fees; alternative fuel VLT. </v>
      </c>
      <c r="S3700" s="2" t="s">
        <v>79</v>
      </c>
    </row>
    <row r="3701" ht="15.75" customHeight="1">
      <c r="A3701" s="2" t="s">
        <v>9901</v>
      </c>
      <c r="B3701" s="2" t="s">
        <v>9647</v>
      </c>
      <c r="C3701" s="2" t="s">
        <v>9648</v>
      </c>
      <c r="D3701" s="2" t="s">
        <v>9649</v>
      </c>
      <c r="E3701" s="2" t="s">
        <v>9650</v>
      </c>
      <c r="F3701" s="2" t="s">
        <v>9918</v>
      </c>
      <c r="G3701" s="2" t="s">
        <v>407</v>
      </c>
      <c r="I3701" s="2">
        <v>26.0</v>
      </c>
      <c r="K3701" s="2" t="s">
        <v>9903</v>
      </c>
      <c r="M3701" s="2" t="s">
        <v>9919</v>
      </c>
      <c r="N3701" s="2" t="s">
        <v>9919</v>
      </c>
      <c r="O3701" s="2" t="s">
        <v>814</v>
      </c>
      <c r="P3701" s="2" t="str">
        <f t="shared" si="27"/>
        <v>transportation; transportation_alt_fuel/hybrid; ncsl_database__ncsl_transportation_funding_finance_legis_database__ncsl_topic__alternative_fuels_and_electric_vehicles; ncsl_database__ncsl_transportation_funding_finance_legis_database__ncsl_topic__state_dmv_fees</v>
      </c>
      <c r="Q3701" s="2" t="str">
        <f t="shared" si="28"/>
        <v>Bill Title: Vehicle fees; alternative fuel VLT., Bill Description: Vehicle fees; alternative fuel VLT.. </v>
      </c>
      <c r="S3701" s="2" t="s">
        <v>79</v>
      </c>
    </row>
    <row r="3702" ht="15.75" customHeight="1">
      <c r="A3702" s="2" t="s">
        <v>9901</v>
      </c>
      <c r="B3702" s="2" t="s">
        <v>9647</v>
      </c>
      <c r="C3702" s="2" t="s">
        <v>9648</v>
      </c>
      <c r="D3702" s="2" t="s">
        <v>9649</v>
      </c>
      <c r="E3702" s="2" t="s">
        <v>9650</v>
      </c>
      <c r="F3702" s="2" t="s">
        <v>9920</v>
      </c>
      <c r="G3702" s="2" t="s">
        <v>407</v>
      </c>
      <c r="I3702" s="2">
        <v>25.0</v>
      </c>
      <c r="K3702" s="2" t="s">
        <v>9903</v>
      </c>
      <c r="M3702" s="2" t="s">
        <v>9912</v>
      </c>
      <c r="N3702" s="2" t="s">
        <v>9912</v>
      </c>
      <c r="O3702" s="2" t="s">
        <v>9921</v>
      </c>
      <c r="P3702" s="2" t="str">
        <f t="shared" si="27"/>
        <v>fossil_energy; fossil_energy_natural_gas; transportation; transportation_alt_fuel/hybrid; ncsl_database__ncsl_transportation_funding_finance_legis_database__ncsl_topic__alternative_fuels_and_electric_vehicles; ncsl_database__ncsl_transportation_funding_finance_legis_database__ncsl_topic__state_taxes_on_gasoline_and_diesel</v>
      </c>
      <c r="Q3702" s="2" t="str">
        <f t="shared" si="28"/>
        <v>Bill Title: Fuel; electric cars; hybrids; taxes, Bill Description: Fuel; electric cars; hybrids; taxes. </v>
      </c>
      <c r="S3702" s="2" t="s">
        <v>79</v>
      </c>
    </row>
    <row r="3703" ht="15.75" customHeight="1">
      <c r="A3703" s="2" t="s">
        <v>9901</v>
      </c>
      <c r="B3703" s="2" t="s">
        <v>9647</v>
      </c>
      <c r="C3703" s="2" t="s">
        <v>9648</v>
      </c>
      <c r="D3703" s="2" t="s">
        <v>9649</v>
      </c>
      <c r="E3703" s="2" t="s">
        <v>9650</v>
      </c>
      <c r="F3703" s="2" t="s">
        <v>9922</v>
      </c>
      <c r="G3703" s="2" t="s">
        <v>407</v>
      </c>
      <c r="I3703" s="2">
        <v>24.0</v>
      </c>
      <c r="K3703" s="2" t="s">
        <v>9903</v>
      </c>
      <c r="M3703" s="2" t="s">
        <v>9923</v>
      </c>
      <c r="N3703" s="2" t="s">
        <v>9923</v>
      </c>
      <c r="O3703" s="2" t="s">
        <v>9905</v>
      </c>
      <c r="P3703" s="2" t="str">
        <f t="shared" si="27"/>
        <v>fossil_energy_natural_gas; transportation; transportation_alt_fuel/hybrid</v>
      </c>
      <c r="Q3703" s="2" t="str">
        <f t="shared" si="28"/>
        <v>Bill Title: Transportation tax; Maricopa county; election, Bill Description: Transportation tax; Maricopa county; election. </v>
      </c>
    </row>
    <row r="3704" ht="15.75" customHeight="1">
      <c r="A3704" s="2" t="s">
        <v>9901</v>
      </c>
      <c r="B3704" s="2" t="s">
        <v>9647</v>
      </c>
      <c r="C3704" s="2" t="s">
        <v>9648</v>
      </c>
      <c r="D3704" s="2" t="s">
        <v>9649</v>
      </c>
      <c r="E3704" s="2" t="s">
        <v>9650</v>
      </c>
      <c r="F3704" s="2" t="s">
        <v>9924</v>
      </c>
      <c r="G3704" s="2" t="s">
        <v>407</v>
      </c>
      <c r="I3704" s="2">
        <v>20.0</v>
      </c>
      <c r="K3704" s="2" t="s">
        <v>9903</v>
      </c>
      <c r="M3704" s="2" t="s">
        <v>9912</v>
      </c>
      <c r="N3704" s="2" t="s">
        <v>9912</v>
      </c>
      <c r="O3704" s="2" t="s">
        <v>1229</v>
      </c>
      <c r="P3704" s="2" t="str">
        <f t="shared" si="27"/>
        <v>transportation; transportation_alt_fuel/hybrid; ncsl_database__ncsl_transportation_funding_finance_legis_database__ncsl_topic__alternative_fuels_and_electric_vehicles</v>
      </c>
      <c r="Q3704" s="2" t="str">
        <f t="shared" si="28"/>
        <v>Bill Title: Fuel; electric cars; hybrids; taxes, Bill Description: Fuel; electric cars; hybrids; taxes. </v>
      </c>
      <c r="S3704" s="2" t="s">
        <v>145</v>
      </c>
    </row>
    <row r="3705" ht="15.75" customHeight="1">
      <c r="A3705" s="2" t="s">
        <v>9901</v>
      </c>
      <c r="B3705" s="2" t="s">
        <v>9647</v>
      </c>
      <c r="C3705" s="2" t="s">
        <v>9648</v>
      </c>
      <c r="D3705" s="2" t="s">
        <v>9649</v>
      </c>
      <c r="E3705" s="2" t="s">
        <v>9650</v>
      </c>
      <c r="F3705" s="2" t="s">
        <v>9925</v>
      </c>
      <c r="G3705" s="2" t="s">
        <v>407</v>
      </c>
      <c r="I3705" s="2">
        <v>19.0</v>
      </c>
      <c r="K3705" s="2" t="s">
        <v>9903</v>
      </c>
      <c r="M3705" s="2" t="s">
        <v>9926</v>
      </c>
      <c r="N3705" s="2" t="s">
        <v>9926</v>
      </c>
      <c r="O3705" s="2" t="s">
        <v>35</v>
      </c>
      <c r="P3705" s="2" t="str">
        <f t="shared" si="27"/>
        <v>renewable_energy</v>
      </c>
      <c r="Q3705" s="2" t="str">
        <f t="shared" si="28"/>
        <v>Bill Title: TPT; prime contracting classification, Bill Description: TPT; prime contracting classification. </v>
      </c>
    </row>
    <row r="3706" ht="15.75" customHeight="1">
      <c r="A3706" s="2" t="s">
        <v>9901</v>
      </c>
      <c r="B3706" s="2" t="s">
        <v>9647</v>
      </c>
      <c r="C3706" s="2" t="s">
        <v>9648</v>
      </c>
      <c r="D3706" s="2" t="s">
        <v>9649</v>
      </c>
      <c r="E3706" s="2" t="s">
        <v>9650</v>
      </c>
      <c r="F3706" s="2" t="s">
        <v>9927</v>
      </c>
      <c r="G3706" s="2" t="s">
        <v>407</v>
      </c>
      <c r="I3706" s="2">
        <v>18.0</v>
      </c>
      <c r="K3706" s="2" t="s">
        <v>9903</v>
      </c>
      <c r="M3706" s="2" t="s">
        <v>9928</v>
      </c>
      <c r="N3706" s="2" t="s">
        <v>9928</v>
      </c>
      <c r="O3706" s="2" t="s">
        <v>9929</v>
      </c>
      <c r="P3706" s="2" t="str">
        <f t="shared" si="27"/>
        <v>transportation; ncsl_database__ncsl_transportation_funding_finance_legis_database__ncsl_topic__alternative_fuels_and_electric_vehicles; ncsl_database__ncsl_transportation_funding_finance_legis_database__ncsl_topic__state_dmv_fees</v>
      </c>
      <c r="Q3706" s="2" t="str">
        <f t="shared" si="28"/>
        <v>Bill Title: Registration fees; VLT; gas tax, Bill Description: Registration fees; VLT; gas tax. </v>
      </c>
    </row>
    <row r="3707" ht="15.75" customHeight="1">
      <c r="A3707" s="2" t="s">
        <v>9901</v>
      </c>
      <c r="B3707" s="2" t="s">
        <v>9647</v>
      </c>
      <c r="C3707" s="2" t="s">
        <v>9648</v>
      </c>
      <c r="D3707" s="2" t="s">
        <v>9649</v>
      </c>
      <c r="E3707" s="2" t="s">
        <v>9650</v>
      </c>
      <c r="F3707" s="2" t="s">
        <v>9930</v>
      </c>
      <c r="G3707" s="2" t="s">
        <v>407</v>
      </c>
      <c r="I3707" s="2">
        <v>17.0</v>
      </c>
      <c r="K3707" s="2" t="s">
        <v>9903</v>
      </c>
      <c r="M3707" s="2" t="s">
        <v>9931</v>
      </c>
      <c r="N3707" s="2" t="s">
        <v>9931</v>
      </c>
      <c r="O3707" s="2" t="s">
        <v>274</v>
      </c>
      <c r="P3707" s="2" t="str">
        <f t="shared" si="27"/>
        <v>financing_energy_efficiency_and_renewable_energy; renewable_energy</v>
      </c>
      <c r="Q3707" s="2" t="str">
        <f t="shared" si="28"/>
        <v>Bill Title: Short-term rental properties; classification, Bill Description: Short-term rental properties; classification. </v>
      </c>
    </row>
    <row r="3708" ht="15.75" customHeight="1">
      <c r="A3708" s="2" t="s">
        <v>9901</v>
      </c>
      <c r="B3708" s="2" t="s">
        <v>9647</v>
      </c>
      <c r="C3708" s="2" t="s">
        <v>9648</v>
      </c>
      <c r="D3708" s="2" t="s">
        <v>9649</v>
      </c>
      <c r="E3708" s="2" t="s">
        <v>9650</v>
      </c>
      <c r="F3708" s="2" t="s">
        <v>9932</v>
      </c>
      <c r="G3708" s="2" t="s">
        <v>407</v>
      </c>
      <c r="I3708" s="2">
        <v>16.0</v>
      </c>
      <c r="K3708" s="2" t="s">
        <v>9903</v>
      </c>
      <c r="M3708" s="2" t="s">
        <v>9933</v>
      </c>
      <c r="N3708" s="2" t="s">
        <v>9933</v>
      </c>
      <c r="O3708" s="2" t="s">
        <v>1404</v>
      </c>
      <c r="P3708" s="2" t="str">
        <f t="shared" si="27"/>
        <v>ncsl_database__ncsl_transportation_funding_finance_legis_database__ncsl_topic__state_taxes_on_gasoline_and_diesel</v>
      </c>
      <c r="Q3708" s="2" t="str">
        <f t="shared" si="28"/>
        <v>Bill Title: Motor fuel taxes; inflation adjustment, Bill Description: Motor fuel taxes; inflation adjustment. </v>
      </c>
      <c r="S3708" s="2" t="s">
        <v>79</v>
      </c>
    </row>
    <row r="3709" ht="15.75" customHeight="1">
      <c r="A3709" s="2" t="s">
        <v>9901</v>
      </c>
      <c r="B3709" s="2" t="s">
        <v>9647</v>
      </c>
      <c r="C3709" s="2" t="s">
        <v>9648</v>
      </c>
      <c r="D3709" s="2" t="s">
        <v>9649</v>
      </c>
      <c r="E3709" s="2" t="s">
        <v>9650</v>
      </c>
      <c r="F3709" s="2" t="s">
        <v>9934</v>
      </c>
      <c r="G3709" s="2" t="s">
        <v>407</v>
      </c>
      <c r="I3709" s="2">
        <v>7.0</v>
      </c>
      <c r="K3709" s="2" t="s">
        <v>9903</v>
      </c>
      <c r="M3709" s="2" t="s">
        <v>9935</v>
      </c>
      <c r="N3709" s="2" t="s">
        <v>9935</v>
      </c>
      <c r="O3709" s="2" t="s">
        <v>2274</v>
      </c>
      <c r="P3709" s="2" t="str">
        <f t="shared" si="27"/>
        <v>ncsl_database__ncsl_transportation_funding_finance_legis_database__ncsl_topic__studies_and_pilot_projects</v>
      </c>
      <c r="Q3709" s="2" t="str">
        <f t="shared" si="28"/>
        <v>Bill Title: Transportation funding task force, Bill Description: Transportation funding task force. </v>
      </c>
      <c r="S3709" s="2" t="s">
        <v>79</v>
      </c>
    </row>
    <row r="3710" ht="15.75" customHeight="1">
      <c r="A3710" s="2" t="s">
        <v>9936</v>
      </c>
      <c r="B3710" s="2" t="s">
        <v>9870</v>
      </c>
      <c r="C3710" s="2" t="s">
        <v>9648</v>
      </c>
      <c r="D3710" s="2" t="s">
        <v>9649</v>
      </c>
      <c r="E3710" s="2" t="s">
        <v>9650</v>
      </c>
      <c r="F3710" s="2" t="s">
        <v>9937</v>
      </c>
      <c r="G3710" s="2" t="s">
        <v>407</v>
      </c>
      <c r="I3710" s="2">
        <v>21.0</v>
      </c>
      <c r="K3710" s="2" t="s">
        <v>9938</v>
      </c>
      <c r="M3710" s="2" t="s">
        <v>9939</v>
      </c>
      <c r="N3710" s="2" t="s">
        <v>9939</v>
      </c>
      <c r="O3710" s="2" t="s">
        <v>6833</v>
      </c>
      <c r="P3710" s="2" t="str">
        <f t="shared" si="27"/>
        <v>electric_grid_and_transmission; financing_energy_efficiency_and_renewable_energy; renewable_energy; renewable_energy_solar</v>
      </c>
      <c r="Q3710" s="2" t="str">
        <f t="shared" si="28"/>
        <v>Bill Title: Distributed energy generation systems; disclosure, Bill Description: Distributed energy generation systems; disclosure. </v>
      </c>
      <c r="S3710" s="2" t="s">
        <v>145</v>
      </c>
    </row>
    <row r="3711" ht="15.75" customHeight="1">
      <c r="A3711" s="2" t="s">
        <v>9936</v>
      </c>
      <c r="B3711" s="2" t="s">
        <v>9870</v>
      </c>
      <c r="C3711" s="2" t="s">
        <v>9648</v>
      </c>
      <c r="D3711" s="2" t="s">
        <v>9649</v>
      </c>
      <c r="E3711" s="2" t="s">
        <v>9650</v>
      </c>
      <c r="F3711" s="2" t="s">
        <v>9940</v>
      </c>
      <c r="G3711" s="2" t="s">
        <v>407</v>
      </c>
      <c r="I3711" s="2">
        <v>19.0</v>
      </c>
      <c r="K3711" s="2" t="s">
        <v>9938</v>
      </c>
      <c r="M3711" s="2" t="s">
        <v>9941</v>
      </c>
      <c r="N3711" s="2" t="s">
        <v>9941</v>
      </c>
      <c r="O3711" s="2" t="s">
        <v>8991</v>
      </c>
      <c r="P3711" s="2" t="str">
        <f t="shared" si="27"/>
        <v>climate_change; climate_change_emissions_reduction; energy_security_and_critical_infrastructure; fossil_energy</v>
      </c>
      <c r="Q3711" s="2" t="str">
        <f t="shared" si="28"/>
        <v>Bill Title: State plans; carbon dioxide emissions, Bill Description: State plans; carbon dioxide emissions. </v>
      </c>
      <c r="S3711" s="2" t="s">
        <v>172</v>
      </c>
    </row>
    <row r="3712" ht="15.75" customHeight="1">
      <c r="A3712" s="2" t="s">
        <v>9936</v>
      </c>
      <c r="B3712" s="2" t="s">
        <v>9870</v>
      </c>
      <c r="C3712" s="2" t="s">
        <v>9648</v>
      </c>
      <c r="D3712" s="2" t="s">
        <v>9649</v>
      </c>
      <c r="E3712" s="2" t="s">
        <v>9650</v>
      </c>
      <c r="F3712" s="2" t="s">
        <v>9942</v>
      </c>
      <c r="G3712" s="2" t="s">
        <v>407</v>
      </c>
      <c r="I3712" s="2">
        <v>19.0</v>
      </c>
      <c r="K3712" s="2" t="s">
        <v>9938</v>
      </c>
      <c r="M3712" s="2" t="s">
        <v>9943</v>
      </c>
      <c r="N3712" s="2" t="s">
        <v>9943</v>
      </c>
      <c r="O3712" s="2" t="s">
        <v>112</v>
      </c>
      <c r="P3712" s="2" t="str">
        <f t="shared" si="27"/>
        <v>energy_security_and_critical_infrastructure</v>
      </c>
      <c r="Q3712" s="2" t="str">
        <f t="shared" si="28"/>
        <v>Bill Title: Disaster recovery; businesses; tax; regulation, Bill Description: Disaster recovery; businesses; tax; regulation. </v>
      </c>
    </row>
    <row r="3713" ht="15.75" customHeight="1">
      <c r="A3713" s="2" t="s">
        <v>9936</v>
      </c>
      <c r="B3713" s="2" t="s">
        <v>9870</v>
      </c>
      <c r="C3713" s="2" t="s">
        <v>9648</v>
      </c>
      <c r="D3713" s="2" t="s">
        <v>9649</v>
      </c>
      <c r="E3713" s="2" t="s">
        <v>9650</v>
      </c>
      <c r="F3713" s="2" t="s">
        <v>9944</v>
      </c>
      <c r="G3713" s="2" t="s">
        <v>407</v>
      </c>
      <c r="I3713" s="2">
        <v>18.0</v>
      </c>
      <c r="K3713" s="2" t="s">
        <v>9938</v>
      </c>
      <c r="M3713" s="2" t="s">
        <v>9945</v>
      </c>
      <c r="N3713" s="2" t="s">
        <v>9945</v>
      </c>
      <c r="O3713" s="2" t="s">
        <v>35</v>
      </c>
      <c r="P3713" s="2" t="str">
        <f t="shared" si="27"/>
        <v>renewable_energy</v>
      </c>
      <c r="Q3713" s="2" t="str">
        <f t="shared" si="28"/>
        <v>Bill Title: Electric utilities; renewable energy standards, Bill Description: Electric utilities; renewable energy standards. </v>
      </c>
    </row>
    <row r="3714" ht="15.75" customHeight="1">
      <c r="A3714" s="2" t="s">
        <v>9936</v>
      </c>
      <c r="B3714" s="2" t="s">
        <v>9870</v>
      </c>
      <c r="C3714" s="2" t="s">
        <v>9648</v>
      </c>
      <c r="D3714" s="2" t="s">
        <v>9649</v>
      </c>
      <c r="E3714" s="2" t="s">
        <v>9650</v>
      </c>
      <c r="F3714" s="2" t="s">
        <v>9946</v>
      </c>
      <c r="G3714" s="2" t="s">
        <v>407</v>
      </c>
      <c r="I3714" s="2">
        <v>16.0</v>
      </c>
      <c r="K3714" s="2" t="s">
        <v>9938</v>
      </c>
      <c r="M3714" s="2" t="s">
        <v>9947</v>
      </c>
      <c r="N3714" s="2" t="s">
        <v>9947</v>
      </c>
      <c r="O3714" s="2" t="s">
        <v>9948</v>
      </c>
      <c r="P3714" s="2" t="str">
        <f t="shared" si="27"/>
        <v>electric_grid_and_transmission; green_jobs; renewable_energy; renewable_energy_solar</v>
      </c>
      <c r="Q3714" s="2" t="str">
        <f t="shared" si="28"/>
        <v>Bill Title: Distributed energy generation systems, Bill Description: Distributed energy generation systems. </v>
      </c>
      <c r="S3714" s="2" t="s">
        <v>145</v>
      </c>
    </row>
    <row r="3715" ht="15.75" customHeight="1">
      <c r="A3715" s="2" t="s">
        <v>9936</v>
      </c>
      <c r="B3715" s="2" t="s">
        <v>9870</v>
      </c>
      <c r="C3715" s="2" t="s">
        <v>9648</v>
      </c>
      <c r="D3715" s="2" t="s">
        <v>9649</v>
      </c>
      <c r="E3715" s="2" t="s">
        <v>9650</v>
      </c>
      <c r="F3715" s="2" t="s">
        <v>9949</v>
      </c>
      <c r="G3715" s="2" t="s">
        <v>407</v>
      </c>
      <c r="I3715" s="2">
        <v>14.0</v>
      </c>
      <c r="K3715" s="2" t="s">
        <v>9938</v>
      </c>
      <c r="M3715" s="2" t="s">
        <v>9950</v>
      </c>
      <c r="N3715" s="2" t="s">
        <v>9950</v>
      </c>
      <c r="O3715" s="2" t="s">
        <v>9951</v>
      </c>
      <c r="P3715" s="2" t="str">
        <f t="shared" si="27"/>
        <v>climate_change_carbon_capture_and_sequestration; climate_change_emissions_reduction; renewable_energy; renewable_energy_hydrogren</v>
      </c>
      <c r="Q3715" s="2" t="str">
        <f t="shared" si="28"/>
        <v>Bill Title: Hydrogen study committee, Bill Description: Hydrogen study committee. </v>
      </c>
      <c r="S3715" s="2" t="s">
        <v>65</v>
      </c>
    </row>
    <row r="3716" ht="15.75" customHeight="1">
      <c r="A3716" s="2" t="s">
        <v>9936</v>
      </c>
      <c r="B3716" s="2" t="s">
        <v>9870</v>
      </c>
      <c r="C3716" s="2" t="s">
        <v>9648</v>
      </c>
      <c r="D3716" s="2" t="s">
        <v>9649</v>
      </c>
      <c r="E3716" s="2" t="s">
        <v>9650</v>
      </c>
      <c r="F3716" s="2" t="s">
        <v>9952</v>
      </c>
      <c r="G3716" s="2" t="s">
        <v>407</v>
      </c>
      <c r="I3716" s="2">
        <v>14.0</v>
      </c>
      <c r="K3716" s="2" t="s">
        <v>9938</v>
      </c>
      <c r="M3716" s="2" t="s">
        <v>9953</v>
      </c>
      <c r="N3716" s="2" t="s">
        <v>9953</v>
      </c>
      <c r="O3716" s="2" t="s">
        <v>1279</v>
      </c>
      <c r="P3716" s="2" t="str">
        <f t="shared" si="27"/>
        <v>electric_grid_and_transmission; renewable_energy; renewable_energy_solar</v>
      </c>
      <c r="Q3716" s="2" t="str">
        <f t="shared" si="28"/>
        <v>Bill Title: Corporation commission; distributed energy resources, Bill Description: Corporation commission; distributed energy resources. </v>
      </c>
      <c r="S3716" s="2" t="s">
        <v>44</v>
      </c>
    </row>
    <row r="3717" ht="15.75" customHeight="1">
      <c r="A3717" s="2" t="s">
        <v>9936</v>
      </c>
      <c r="B3717" s="2" t="s">
        <v>9870</v>
      </c>
      <c r="C3717" s="2" t="s">
        <v>9648</v>
      </c>
      <c r="D3717" s="2" t="s">
        <v>9649</v>
      </c>
      <c r="E3717" s="2" t="s">
        <v>9650</v>
      </c>
      <c r="F3717" s="2" t="s">
        <v>9954</v>
      </c>
      <c r="G3717" s="2" t="s">
        <v>407</v>
      </c>
      <c r="I3717" s="2">
        <v>13.0</v>
      </c>
      <c r="K3717" s="2" t="s">
        <v>9938</v>
      </c>
      <c r="M3717" s="2" t="s">
        <v>9955</v>
      </c>
      <c r="N3717" s="2" t="s">
        <v>9955</v>
      </c>
      <c r="O3717" s="2" t="s">
        <v>150</v>
      </c>
      <c r="P3717" s="2" t="str">
        <f t="shared" si="27"/>
        <v>nuclear_energy_facilities; renewable_energy</v>
      </c>
      <c r="Q3717" s="2" t="str">
        <f t="shared" si="28"/>
        <v>Bill Title: Renewable energy standards; corporation commission, Bill Description: Renewable energy standards; corporation commission. </v>
      </c>
    </row>
    <row r="3718" ht="15.75" customHeight="1">
      <c r="A3718" s="2" t="s">
        <v>9936</v>
      </c>
      <c r="B3718" s="2" t="s">
        <v>9870</v>
      </c>
      <c r="C3718" s="2" t="s">
        <v>9648</v>
      </c>
      <c r="D3718" s="2" t="s">
        <v>9649</v>
      </c>
      <c r="E3718" s="2" t="s">
        <v>9650</v>
      </c>
      <c r="F3718" s="2" t="s">
        <v>9956</v>
      </c>
      <c r="G3718" s="2" t="s">
        <v>407</v>
      </c>
      <c r="I3718" s="2">
        <v>13.0</v>
      </c>
      <c r="K3718" s="2" t="s">
        <v>9938</v>
      </c>
      <c r="M3718" s="2" t="s">
        <v>9957</v>
      </c>
      <c r="N3718" s="2" t="s">
        <v>9957</v>
      </c>
      <c r="O3718" s="2" t="s">
        <v>704</v>
      </c>
      <c r="P3718" s="2" t="str">
        <f t="shared" si="27"/>
        <v>fossil_energy</v>
      </c>
      <c r="Q3718" s="2" t="str">
        <f t="shared" si="28"/>
        <v>Bill Title: TPT; municipal tax; pole attachment, Bill Description: TPT; municipal tax; pole attachment. </v>
      </c>
    </row>
    <row r="3719" ht="15.75" customHeight="1">
      <c r="A3719" s="2" t="s">
        <v>9936</v>
      </c>
      <c r="B3719" s="2" t="s">
        <v>9870</v>
      </c>
      <c r="C3719" s="2" t="s">
        <v>9648</v>
      </c>
      <c r="D3719" s="2" t="s">
        <v>9649</v>
      </c>
      <c r="E3719" s="2" t="s">
        <v>9650</v>
      </c>
      <c r="F3719" s="2" t="s">
        <v>9958</v>
      </c>
      <c r="G3719" s="2" t="s">
        <v>407</v>
      </c>
      <c r="I3719" s="2">
        <v>13.0</v>
      </c>
      <c r="K3719" s="2" t="s">
        <v>9938</v>
      </c>
      <c r="M3719" s="2" t="s">
        <v>9959</v>
      </c>
      <c r="N3719" s="2" t="s">
        <v>9959</v>
      </c>
      <c r="O3719" s="2" t="s">
        <v>290</v>
      </c>
      <c r="P3719" s="2" t="str">
        <f t="shared" si="27"/>
        <v>energy_efficiency; energy_efficiency_building_codes_and_standards</v>
      </c>
      <c r="Q3719" s="2" t="str">
        <f t="shared" si="28"/>
        <v>Bill Title: Building codes; energy efficiency, Bill Description: Building codes; energy efficiency. </v>
      </c>
      <c r="S3719" s="2" t="s">
        <v>287</v>
      </c>
    </row>
    <row r="3720" ht="15.75" customHeight="1">
      <c r="A3720" s="2" t="s">
        <v>9936</v>
      </c>
      <c r="B3720" s="2" t="s">
        <v>9870</v>
      </c>
      <c r="C3720" s="2" t="s">
        <v>9648</v>
      </c>
      <c r="D3720" s="2" t="s">
        <v>9649</v>
      </c>
      <c r="E3720" s="2" t="s">
        <v>9650</v>
      </c>
      <c r="F3720" s="2" t="s">
        <v>9960</v>
      </c>
      <c r="G3720" s="2" t="s">
        <v>407</v>
      </c>
      <c r="I3720" s="2">
        <v>12.0</v>
      </c>
      <c r="K3720" s="2" t="s">
        <v>9938</v>
      </c>
      <c r="M3720" s="2" t="s">
        <v>9728</v>
      </c>
      <c r="N3720" s="2" t="s">
        <v>9728</v>
      </c>
      <c r="O3720" s="2" t="s">
        <v>35</v>
      </c>
      <c r="P3720" s="2" t="str">
        <f t="shared" si="27"/>
        <v>renewable_energy</v>
      </c>
      <c r="Q3720" s="2" t="str">
        <f t="shared" si="28"/>
        <v>Bill Title: Renewable energy storage equipment; valuation, Bill Description: Renewable energy storage equipment; valuation. </v>
      </c>
      <c r="S3720" s="2" t="s">
        <v>260</v>
      </c>
    </row>
    <row r="3721" ht="15.75" customHeight="1">
      <c r="A3721" s="2" t="s">
        <v>9936</v>
      </c>
      <c r="B3721" s="2" t="s">
        <v>9870</v>
      </c>
      <c r="C3721" s="2" t="s">
        <v>9648</v>
      </c>
      <c r="D3721" s="2" t="s">
        <v>9649</v>
      </c>
      <c r="E3721" s="2" t="s">
        <v>9650</v>
      </c>
      <c r="F3721" s="2" t="s">
        <v>9961</v>
      </c>
      <c r="G3721" s="2" t="s">
        <v>407</v>
      </c>
      <c r="I3721" s="2">
        <v>12.0</v>
      </c>
      <c r="K3721" s="2" t="s">
        <v>9938</v>
      </c>
      <c r="M3721" s="2" t="s">
        <v>9962</v>
      </c>
      <c r="N3721" s="2" t="s">
        <v>9962</v>
      </c>
      <c r="O3721" s="2" t="s">
        <v>6637</v>
      </c>
      <c r="P3721" s="2" t="str">
        <f t="shared" si="27"/>
        <v>fossil_energy_coal; utility_regulation</v>
      </c>
      <c r="Q3721" s="2" t="str">
        <f t="shared" si="28"/>
        <v>Bill Title: Coal combustion residuals program, Bill Description: Coal combustion residuals program. </v>
      </c>
      <c r="S3721" s="2" t="s">
        <v>25</v>
      </c>
    </row>
    <row r="3722" ht="15.75" customHeight="1">
      <c r="A3722" s="2" t="s">
        <v>9936</v>
      </c>
      <c r="B3722" s="2" t="s">
        <v>9870</v>
      </c>
      <c r="C3722" s="2" t="s">
        <v>9648</v>
      </c>
      <c r="D3722" s="2" t="s">
        <v>9649</v>
      </c>
      <c r="E3722" s="2" t="s">
        <v>9650</v>
      </c>
      <c r="F3722" s="2" t="s">
        <v>9963</v>
      </c>
      <c r="G3722" s="2" t="s">
        <v>407</v>
      </c>
      <c r="I3722" s="2">
        <v>12.0</v>
      </c>
      <c r="K3722" s="2" t="s">
        <v>9938</v>
      </c>
      <c r="M3722" s="2" t="s">
        <v>9964</v>
      </c>
      <c r="N3722" s="2" t="s">
        <v>9964</v>
      </c>
      <c r="O3722" s="2" t="s">
        <v>29</v>
      </c>
      <c r="P3722" s="2" t="str">
        <f t="shared" si="27"/>
        <v>nuclear_energy_facilities</v>
      </c>
      <c r="Q3722" s="2" t="str">
        <f t="shared" si="28"/>
        <v>Bill Title: Nuclear emergency appropriations; assessments, Bill Description: Nuclear emergency appropriations; assessments. </v>
      </c>
      <c r="S3722" s="2" t="s">
        <v>65</v>
      </c>
    </row>
    <row r="3723" ht="15.75" customHeight="1">
      <c r="A3723" s="2" t="s">
        <v>9936</v>
      </c>
      <c r="B3723" s="2" t="s">
        <v>9870</v>
      </c>
      <c r="C3723" s="2" t="s">
        <v>9648</v>
      </c>
      <c r="D3723" s="2" t="s">
        <v>9649</v>
      </c>
      <c r="E3723" s="2" t="s">
        <v>9650</v>
      </c>
      <c r="F3723" s="2" t="s">
        <v>9965</v>
      </c>
      <c r="G3723" s="2" t="s">
        <v>407</v>
      </c>
      <c r="I3723" s="2">
        <v>12.0</v>
      </c>
      <c r="K3723" s="2" t="s">
        <v>9938</v>
      </c>
      <c r="M3723" s="2" t="s">
        <v>9966</v>
      </c>
      <c r="N3723" s="2" t="s">
        <v>9966</v>
      </c>
      <c r="O3723" s="2" t="s">
        <v>1279</v>
      </c>
      <c r="P3723" s="2" t="str">
        <f t="shared" si="27"/>
        <v>electric_grid_and_transmission; renewable_energy; renewable_energy_solar</v>
      </c>
      <c r="Q3723" s="2" t="str">
        <f t="shared" si="28"/>
        <v>Bill Title: Public service corporations; furnishing electricity, Bill Description: Public service corporations; furnishing electricity. </v>
      </c>
      <c r="S3723" s="2" t="s">
        <v>145</v>
      </c>
    </row>
    <row r="3724" ht="15.75" customHeight="1">
      <c r="A3724" s="2" t="s">
        <v>9936</v>
      </c>
      <c r="B3724" s="2" t="s">
        <v>9870</v>
      </c>
      <c r="C3724" s="2" t="s">
        <v>9648</v>
      </c>
      <c r="D3724" s="2" t="s">
        <v>9649</v>
      </c>
      <c r="E3724" s="2" t="s">
        <v>9650</v>
      </c>
      <c r="F3724" s="2" t="s">
        <v>9967</v>
      </c>
      <c r="G3724" s="2" t="s">
        <v>407</v>
      </c>
      <c r="I3724" s="2">
        <v>11.0</v>
      </c>
      <c r="K3724" s="2" t="s">
        <v>9938</v>
      </c>
      <c r="M3724" s="2" t="s">
        <v>9968</v>
      </c>
      <c r="N3724" s="2" t="s">
        <v>9968</v>
      </c>
      <c r="O3724" s="2" t="s">
        <v>72</v>
      </c>
      <c r="P3724" s="2" t="str">
        <f t="shared" si="27"/>
        <v>climate_change; climate_change_emissions_reduction</v>
      </c>
      <c r="Q3724" s="2" t="str">
        <f t="shared" si="28"/>
        <v>Bill Title: Air quality; begin actual construction, Bill Description: Air quality; begin actual construction. </v>
      </c>
      <c r="S3724" s="2" t="s">
        <v>172</v>
      </c>
    </row>
    <row r="3725" ht="15.75" customHeight="1">
      <c r="A3725" s="2" t="s">
        <v>9936</v>
      </c>
      <c r="B3725" s="2" t="s">
        <v>9870</v>
      </c>
      <c r="C3725" s="2" t="s">
        <v>9648</v>
      </c>
      <c r="D3725" s="2" t="s">
        <v>9649</v>
      </c>
      <c r="E3725" s="2" t="s">
        <v>9650</v>
      </c>
      <c r="F3725" s="2" t="s">
        <v>9969</v>
      </c>
      <c r="G3725" s="2" t="s">
        <v>407</v>
      </c>
      <c r="I3725" s="2">
        <v>10.0</v>
      </c>
      <c r="K3725" s="2" t="s">
        <v>9938</v>
      </c>
      <c r="M3725" s="2" t="s">
        <v>9884</v>
      </c>
      <c r="N3725" s="2" t="s">
        <v>9884</v>
      </c>
      <c r="P3725" s="2" t="str">
        <f t="shared" si="27"/>
        <v/>
      </c>
      <c r="Q3725" s="2" t="str">
        <f t="shared" si="28"/>
        <v>Bill Title: Transaction privilege tax changes, Bill Description: Transaction privilege tax changes. </v>
      </c>
    </row>
    <row r="3726" ht="15.75" customHeight="1">
      <c r="A3726" s="2" t="s">
        <v>9936</v>
      </c>
      <c r="B3726" s="2" t="s">
        <v>9870</v>
      </c>
      <c r="C3726" s="2" t="s">
        <v>9648</v>
      </c>
      <c r="D3726" s="2" t="s">
        <v>9649</v>
      </c>
      <c r="E3726" s="2" t="s">
        <v>9650</v>
      </c>
      <c r="F3726" s="2" t="s">
        <v>9970</v>
      </c>
      <c r="G3726" s="2" t="s">
        <v>407</v>
      </c>
      <c r="I3726" s="2">
        <v>10.0</v>
      </c>
      <c r="K3726" s="2" t="s">
        <v>9938</v>
      </c>
      <c r="M3726" s="2" t="s">
        <v>9971</v>
      </c>
      <c r="N3726" s="2" t="s">
        <v>9971</v>
      </c>
      <c r="O3726" s="2" t="s">
        <v>290</v>
      </c>
      <c r="P3726" s="2" t="str">
        <f t="shared" si="27"/>
        <v>energy_efficiency; energy_efficiency_building_codes_and_standards</v>
      </c>
      <c r="Q3726" s="2" t="str">
        <f t="shared" si="28"/>
        <v>Bill Title: Residential energy efficiency; building codes, Bill Description: Residential energy efficiency; building codes. </v>
      </c>
      <c r="S3726" s="2" t="s">
        <v>287</v>
      </c>
    </row>
    <row r="3727" ht="15.75" customHeight="1">
      <c r="A3727" s="2" t="s">
        <v>9936</v>
      </c>
      <c r="B3727" s="2" t="s">
        <v>9870</v>
      </c>
      <c r="C3727" s="2" t="s">
        <v>9648</v>
      </c>
      <c r="D3727" s="2" t="s">
        <v>9649</v>
      </c>
      <c r="E3727" s="2" t="s">
        <v>9650</v>
      </c>
      <c r="F3727" s="2" t="s">
        <v>9972</v>
      </c>
      <c r="G3727" s="2" t="s">
        <v>407</v>
      </c>
      <c r="I3727" s="2">
        <v>10.0</v>
      </c>
      <c r="K3727" s="2" t="s">
        <v>9938</v>
      </c>
      <c r="M3727" s="2" t="s">
        <v>9973</v>
      </c>
      <c r="N3727" s="2" t="s">
        <v>9973</v>
      </c>
      <c r="O3727" s="2" t="s">
        <v>72</v>
      </c>
      <c r="P3727" s="2" t="str">
        <f t="shared" si="27"/>
        <v>climate_change; climate_change_emissions_reduction</v>
      </c>
      <c r="Q3727" s="2" t="str">
        <f t="shared" si="28"/>
        <v>Bill Title: Rulemaking; electric generating units; opposition, Bill Description: Rulemaking; electric generating units; opposition. </v>
      </c>
    </row>
    <row r="3728" ht="15.75" customHeight="1">
      <c r="A3728" s="2" t="s">
        <v>9936</v>
      </c>
      <c r="B3728" s="2" t="s">
        <v>9870</v>
      </c>
      <c r="C3728" s="2" t="s">
        <v>9648</v>
      </c>
      <c r="D3728" s="2" t="s">
        <v>9649</v>
      </c>
      <c r="E3728" s="2" t="s">
        <v>9650</v>
      </c>
      <c r="F3728" s="2" t="s">
        <v>9974</v>
      </c>
      <c r="G3728" s="2" t="s">
        <v>407</v>
      </c>
      <c r="I3728" s="2">
        <v>10.0</v>
      </c>
      <c r="K3728" s="2" t="s">
        <v>9938</v>
      </c>
      <c r="M3728" s="2" t="s">
        <v>9973</v>
      </c>
      <c r="N3728" s="2" t="s">
        <v>9973</v>
      </c>
      <c r="O3728" s="2" t="s">
        <v>9975</v>
      </c>
      <c r="P3728" s="2" t="str">
        <f t="shared" si="27"/>
        <v>climate_change; climate_change_emissions_reduction; electric_grid_and_transmission; fossil_energy</v>
      </c>
      <c r="Q3728" s="2" t="str">
        <f t="shared" si="28"/>
        <v>Bill Title: Rulemaking; electric generating units; opposition, Bill Description: Rulemaking; electric generating units; opposition. </v>
      </c>
    </row>
    <row r="3729" ht="15.75" customHeight="1">
      <c r="A3729" s="2" t="s">
        <v>9936</v>
      </c>
      <c r="B3729" s="2" t="s">
        <v>9870</v>
      </c>
      <c r="C3729" s="2" t="s">
        <v>9648</v>
      </c>
      <c r="D3729" s="2" t="s">
        <v>9649</v>
      </c>
      <c r="E3729" s="2" t="s">
        <v>9650</v>
      </c>
      <c r="F3729" s="2" t="s">
        <v>9976</v>
      </c>
      <c r="G3729" s="2" t="s">
        <v>407</v>
      </c>
      <c r="I3729" s="2">
        <v>10.0</v>
      </c>
      <c r="K3729" s="2" t="s">
        <v>9938</v>
      </c>
      <c r="M3729" s="2" t="s">
        <v>9977</v>
      </c>
      <c r="N3729" s="2" t="s">
        <v>9977</v>
      </c>
      <c r="O3729" s="2" t="s">
        <v>707</v>
      </c>
      <c r="P3729" s="2" t="str">
        <f t="shared" si="27"/>
        <v>climate_change; climate_change_emissions_reduction; fossil_energy</v>
      </c>
      <c r="Q3729" s="2" t="str">
        <f t="shared" si="28"/>
        <v>Bill Title: Urging EPA; ozone concentration standard, Bill Description: Urging EPA; ozone concentration standard. </v>
      </c>
    </row>
    <row r="3730" ht="15.75" customHeight="1">
      <c r="A3730" s="2" t="s">
        <v>9936</v>
      </c>
      <c r="B3730" s="2" t="s">
        <v>9870</v>
      </c>
      <c r="C3730" s="2" t="s">
        <v>9648</v>
      </c>
      <c r="D3730" s="2" t="s">
        <v>9649</v>
      </c>
      <c r="E3730" s="2" t="s">
        <v>9650</v>
      </c>
      <c r="F3730" s="2" t="s">
        <v>9978</v>
      </c>
      <c r="G3730" s="2" t="s">
        <v>407</v>
      </c>
      <c r="I3730" s="2">
        <v>9.0</v>
      </c>
      <c r="K3730" s="2" t="s">
        <v>9938</v>
      </c>
      <c r="M3730" s="2" t="s">
        <v>9979</v>
      </c>
      <c r="N3730" s="2" t="s">
        <v>9979</v>
      </c>
      <c r="O3730" s="2" t="s">
        <v>29</v>
      </c>
      <c r="P3730" s="2" t="str">
        <f t="shared" si="27"/>
        <v>nuclear_energy_facilities</v>
      </c>
      <c r="Q3730" s="2" t="str">
        <f t="shared" si="28"/>
        <v>Bill Title: Local humane societies; support, Bill Description: Local humane societies; support. </v>
      </c>
    </row>
    <row r="3731" ht="15.75" customHeight="1">
      <c r="A3731" s="2" t="s">
        <v>9936</v>
      </c>
      <c r="B3731" s="2" t="s">
        <v>9870</v>
      </c>
      <c r="C3731" s="2" t="s">
        <v>9648</v>
      </c>
      <c r="D3731" s="2" t="s">
        <v>9649</v>
      </c>
      <c r="E3731" s="2" t="s">
        <v>9650</v>
      </c>
      <c r="F3731" s="2" t="s">
        <v>9980</v>
      </c>
      <c r="G3731" s="2" t="s">
        <v>407</v>
      </c>
      <c r="I3731" s="2">
        <v>9.0</v>
      </c>
      <c r="K3731" s="2" t="s">
        <v>9938</v>
      </c>
      <c r="M3731" s="2" t="s">
        <v>9981</v>
      </c>
      <c r="N3731" s="2" t="s">
        <v>9981</v>
      </c>
      <c r="O3731" s="2" t="s">
        <v>35</v>
      </c>
      <c r="P3731" s="2" t="str">
        <f t="shared" si="27"/>
        <v>renewable_energy</v>
      </c>
      <c r="Q3731" s="2" t="str">
        <f t="shared" si="28"/>
        <v>Bill Title: State permitting dashboard, Bill Description: State permitting dashboard. </v>
      </c>
      <c r="S3731" s="2" t="s">
        <v>31</v>
      </c>
    </row>
    <row r="3732" ht="15.75" customHeight="1">
      <c r="A3732" s="2" t="s">
        <v>9936</v>
      </c>
      <c r="B3732" s="2" t="s">
        <v>9870</v>
      </c>
      <c r="C3732" s="2" t="s">
        <v>9648</v>
      </c>
      <c r="D3732" s="2" t="s">
        <v>9649</v>
      </c>
      <c r="E3732" s="2" t="s">
        <v>9650</v>
      </c>
      <c r="F3732" s="2" t="s">
        <v>9982</v>
      </c>
      <c r="G3732" s="2" t="s">
        <v>407</v>
      </c>
      <c r="I3732" s="2">
        <v>9.0</v>
      </c>
      <c r="K3732" s="2" t="s">
        <v>9938</v>
      </c>
      <c r="M3732" s="2" t="s">
        <v>9983</v>
      </c>
      <c r="N3732" s="2" t="s">
        <v>9983</v>
      </c>
      <c r="O3732" s="2" t="s">
        <v>1265</v>
      </c>
      <c r="P3732" s="2" t="str">
        <f t="shared" si="27"/>
        <v>fossil_energy; fossil_energy_coal</v>
      </c>
      <c r="Q3732" s="2" t="str">
        <f t="shared" si="28"/>
        <v>Bill Title: Coal mining; TPT; repeal, Bill Description: Coal mining; TPT; repeal. </v>
      </c>
      <c r="S3732" s="2" t="s">
        <v>25</v>
      </c>
    </row>
    <row r="3733" ht="15.75" customHeight="1">
      <c r="A3733" s="2" t="s">
        <v>9936</v>
      </c>
      <c r="B3733" s="2" t="s">
        <v>9870</v>
      </c>
      <c r="C3733" s="2" t="s">
        <v>9648</v>
      </c>
      <c r="D3733" s="2" t="s">
        <v>9649</v>
      </c>
      <c r="E3733" s="2" t="s">
        <v>9650</v>
      </c>
      <c r="F3733" s="2" t="s">
        <v>9984</v>
      </c>
      <c r="G3733" s="2" t="s">
        <v>407</v>
      </c>
      <c r="I3733" s="2">
        <v>9.0</v>
      </c>
      <c r="K3733" s="2" t="s">
        <v>9938</v>
      </c>
      <c r="M3733" s="2" t="s">
        <v>9985</v>
      </c>
      <c r="N3733" s="2" t="s">
        <v>9985</v>
      </c>
      <c r="O3733" s="2" t="s">
        <v>704</v>
      </c>
      <c r="P3733" s="2" t="str">
        <f t="shared" si="27"/>
        <v>fossil_energy</v>
      </c>
      <c r="Q3733" s="2" t="str">
        <f t="shared" si="28"/>
        <v>Bill Title: TPT; exemption; crop dusters, Bill Description: TPT; exemption; crop dusters. </v>
      </c>
    </row>
    <row r="3734" ht="15.75" customHeight="1">
      <c r="A3734" s="2" t="s">
        <v>9936</v>
      </c>
      <c r="B3734" s="2" t="s">
        <v>9870</v>
      </c>
      <c r="C3734" s="2" t="s">
        <v>9648</v>
      </c>
      <c r="D3734" s="2" t="s">
        <v>9649</v>
      </c>
      <c r="E3734" s="2" t="s">
        <v>9650</v>
      </c>
      <c r="F3734" s="2" t="s">
        <v>9986</v>
      </c>
      <c r="G3734" s="2" t="s">
        <v>407</v>
      </c>
      <c r="I3734" s="2">
        <v>9.0</v>
      </c>
      <c r="K3734" s="2" t="s">
        <v>9938</v>
      </c>
      <c r="M3734" s="2" t="s">
        <v>9964</v>
      </c>
      <c r="N3734" s="2" t="s">
        <v>9964</v>
      </c>
      <c r="O3734" s="2" t="s">
        <v>29</v>
      </c>
      <c r="P3734" s="2" t="str">
        <f t="shared" si="27"/>
        <v>nuclear_energy_facilities</v>
      </c>
      <c r="Q3734" s="2" t="str">
        <f t="shared" si="28"/>
        <v>Bill Title: Nuclear emergency appropriations; assessments, Bill Description: Nuclear emergency appropriations; assessments. </v>
      </c>
      <c r="S3734" s="2" t="s">
        <v>65</v>
      </c>
    </row>
    <row r="3735" ht="15.75" customHeight="1">
      <c r="A3735" s="2" t="s">
        <v>9936</v>
      </c>
      <c r="B3735" s="2" t="s">
        <v>9870</v>
      </c>
      <c r="C3735" s="2" t="s">
        <v>9648</v>
      </c>
      <c r="D3735" s="2" t="s">
        <v>9649</v>
      </c>
      <c r="E3735" s="2" t="s">
        <v>9650</v>
      </c>
      <c r="F3735" s="2" t="s">
        <v>9987</v>
      </c>
      <c r="G3735" s="2" t="s">
        <v>407</v>
      </c>
      <c r="I3735" s="2">
        <v>8.0</v>
      </c>
      <c r="K3735" s="2" t="s">
        <v>9938</v>
      </c>
      <c r="M3735" s="2" t="s">
        <v>9988</v>
      </c>
      <c r="N3735" s="2" t="s">
        <v>9988</v>
      </c>
      <c r="O3735" s="2" t="s">
        <v>92</v>
      </c>
      <c r="P3735" s="2" t="str">
        <f t="shared" si="27"/>
        <v>transportation</v>
      </c>
      <c r="Q3735" s="2" t="str">
        <f t="shared" si="28"/>
        <v>Bill Title: Weights and measures; omnibus, Bill Description: Weights and measures; omnibus. </v>
      </c>
      <c r="S3735" s="2" t="s">
        <v>79</v>
      </c>
    </row>
    <row r="3736" ht="15.75" customHeight="1">
      <c r="A3736" s="2" t="s">
        <v>9936</v>
      </c>
      <c r="B3736" s="2" t="s">
        <v>9870</v>
      </c>
      <c r="C3736" s="2" t="s">
        <v>9648</v>
      </c>
      <c r="D3736" s="2" t="s">
        <v>9649</v>
      </c>
      <c r="E3736" s="2" t="s">
        <v>9650</v>
      </c>
      <c r="F3736" s="2" t="s">
        <v>9989</v>
      </c>
      <c r="G3736" s="2" t="s">
        <v>407</v>
      </c>
      <c r="I3736" s="2">
        <v>8.0</v>
      </c>
      <c r="K3736" s="2" t="s">
        <v>9938</v>
      </c>
      <c r="M3736" s="2" t="s">
        <v>9990</v>
      </c>
      <c r="N3736" s="2" t="s">
        <v>9990</v>
      </c>
      <c r="O3736" s="2" t="s">
        <v>35</v>
      </c>
      <c r="P3736" s="2" t="str">
        <f t="shared" si="27"/>
        <v>renewable_energy</v>
      </c>
      <c r="Q3736" s="2" t="str">
        <f t="shared" si="28"/>
        <v>Bill Title: Hardrock mining; supporting, Bill Description: Hardrock mining; supporting. </v>
      </c>
    </row>
    <row r="3737" ht="15.75" customHeight="1">
      <c r="A3737" s="2" t="s">
        <v>9936</v>
      </c>
      <c r="B3737" s="2" t="s">
        <v>9870</v>
      </c>
      <c r="C3737" s="2" t="s">
        <v>9648</v>
      </c>
      <c r="D3737" s="2" t="s">
        <v>9649</v>
      </c>
      <c r="E3737" s="2" t="s">
        <v>9650</v>
      </c>
      <c r="F3737" s="2" t="s">
        <v>9991</v>
      </c>
      <c r="G3737" s="2" t="s">
        <v>407</v>
      </c>
      <c r="I3737" s="2">
        <v>8.0</v>
      </c>
      <c r="K3737" s="2" t="s">
        <v>9938</v>
      </c>
      <c r="M3737" s="2" t="s">
        <v>9728</v>
      </c>
      <c r="N3737" s="2" t="s">
        <v>9728</v>
      </c>
      <c r="O3737" s="2" t="s">
        <v>760</v>
      </c>
      <c r="P3737" s="2" t="str">
        <f t="shared" si="27"/>
        <v>energy_security_and_critical_infrastructure; renewable_energy</v>
      </c>
      <c r="Q3737" s="2" t="str">
        <f t="shared" si="28"/>
        <v>Bill Title: Renewable energy storage equipment; valuation, Bill Description: Renewable energy storage equipment; valuation. </v>
      </c>
      <c r="S3737" s="2" t="s">
        <v>145</v>
      </c>
    </row>
    <row r="3738" ht="15.75" customHeight="1">
      <c r="A3738" s="2" t="s">
        <v>9936</v>
      </c>
      <c r="B3738" s="2" t="s">
        <v>9870</v>
      </c>
      <c r="C3738" s="2" t="s">
        <v>9648</v>
      </c>
      <c r="D3738" s="2" t="s">
        <v>9649</v>
      </c>
      <c r="E3738" s="2" t="s">
        <v>9650</v>
      </c>
      <c r="F3738" s="2" t="s">
        <v>9992</v>
      </c>
      <c r="G3738" s="2" t="s">
        <v>407</v>
      </c>
      <c r="I3738" s="2">
        <v>8.0</v>
      </c>
      <c r="K3738" s="2" t="s">
        <v>9938</v>
      </c>
      <c r="M3738" s="2" t="s">
        <v>9993</v>
      </c>
      <c r="N3738" s="2" t="s">
        <v>9993</v>
      </c>
      <c r="O3738" s="2" t="s">
        <v>9994</v>
      </c>
      <c r="P3738" s="2" t="str">
        <f t="shared" si="27"/>
        <v>fossil_energy; fossil_energy_coal; transportation; transportation_alt_fuel/hybrid</v>
      </c>
      <c r="Q3738" s="2" t="str">
        <f t="shared" si="28"/>
        <v>Bill Title: Refined coal transfer; tax exemptions, Bill Description: Refined coal transfer; tax exemptions. </v>
      </c>
      <c r="S3738" s="2" t="s">
        <v>25</v>
      </c>
    </row>
    <row r="3739" ht="15.75" customHeight="1">
      <c r="A3739" s="2" t="s">
        <v>9936</v>
      </c>
      <c r="B3739" s="2" t="s">
        <v>9870</v>
      </c>
      <c r="C3739" s="2" t="s">
        <v>9648</v>
      </c>
      <c r="D3739" s="2" t="s">
        <v>9649</v>
      </c>
      <c r="E3739" s="2" t="s">
        <v>9650</v>
      </c>
      <c r="F3739" s="2" t="s">
        <v>9995</v>
      </c>
      <c r="G3739" s="2" t="s">
        <v>407</v>
      </c>
      <c r="I3739" s="2">
        <v>8.0</v>
      </c>
      <c r="K3739" s="2" t="s">
        <v>9938</v>
      </c>
      <c r="M3739" s="2" t="s">
        <v>9996</v>
      </c>
      <c r="N3739" s="2" t="s">
        <v>9996</v>
      </c>
      <c r="O3739" s="2" t="s">
        <v>9997</v>
      </c>
      <c r="P3739" s="2" t="str">
        <f t="shared" si="27"/>
        <v>ncsl_database__education_bill_tracking_database__ncsl_topic__postsecondary_finance; ncsl_database__education_bill_tracking_database__ncsl_topic__postsecondary_financial_aid_and_affordability; renewable_energy</v>
      </c>
      <c r="Q3739" s="2" t="str">
        <f t="shared" si="28"/>
        <v>Bill Title: Index exemptions; unused tax credits, Bill Description: Index exemptions; unused tax credits. </v>
      </c>
    </row>
    <row r="3740" ht="15.75" customHeight="1">
      <c r="A3740" s="2" t="s">
        <v>9936</v>
      </c>
      <c r="B3740" s="2" t="s">
        <v>9870</v>
      </c>
      <c r="C3740" s="2" t="s">
        <v>9648</v>
      </c>
      <c r="D3740" s="2" t="s">
        <v>9649</v>
      </c>
      <c r="E3740" s="2" t="s">
        <v>9650</v>
      </c>
      <c r="F3740" s="2" t="s">
        <v>9998</v>
      </c>
      <c r="G3740" s="2" t="s">
        <v>407</v>
      </c>
      <c r="I3740" s="2">
        <v>7.0</v>
      </c>
      <c r="K3740" s="2" t="s">
        <v>9938</v>
      </c>
      <c r="M3740" s="2" t="s">
        <v>9981</v>
      </c>
      <c r="N3740" s="2" t="s">
        <v>9981</v>
      </c>
      <c r="O3740" s="2" t="s">
        <v>9999</v>
      </c>
      <c r="P3740" s="2" t="str">
        <f t="shared" si="27"/>
        <v>electric_grid_and_transmission; fossil_energy; renewable_energy</v>
      </c>
      <c r="Q3740" s="2" t="str">
        <f t="shared" si="28"/>
        <v>Bill Title: State permitting dashboard, Bill Description: State permitting dashboard. </v>
      </c>
      <c r="S3740" s="2" t="s">
        <v>31</v>
      </c>
    </row>
    <row r="3741" ht="15.75" customHeight="1">
      <c r="A3741" s="2" t="s">
        <v>9936</v>
      </c>
      <c r="B3741" s="2" t="s">
        <v>9870</v>
      </c>
      <c r="C3741" s="2" t="s">
        <v>9648</v>
      </c>
      <c r="D3741" s="2" t="s">
        <v>9649</v>
      </c>
      <c r="E3741" s="2" t="s">
        <v>9650</v>
      </c>
      <c r="F3741" s="2" t="s">
        <v>10000</v>
      </c>
      <c r="G3741" s="2" t="s">
        <v>407</v>
      </c>
      <c r="I3741" s="2">
        <v>7.0</v>
      </c>
      <c r="K3741" s="2" t="s">
        <v>9938</v>
      </c>
      <c r="M3741" s="2" t="s">
        <v>10001</v>
      </c>
      <c r="N3741" s="2" t="s">
        <v>10001</v>
      </c>
      <c r="O3741" s="2" t="s">
        <v>72</v>
      </c>
      <c r="P3741" s="2" t="str">
        <f t="shared" si="27"/>
        <v>climate_change; climate_change_emissions_reduction</v>
      </c>
      <c r="Q3741" s="2" t="str">
        <f t="shared" si="28"/>
        <v>Bill Title: Environmental quality omnibus, Bill Description: Environmental quality omnibus. </v>
      </c>
    </row>
    <row r="3742" ht="15.75" customHeight="1">
      <c r="A3742" s="2" t="s">
        <v>9936</v>
      </c>
      <c r="B3742" s="2" t="s">
        <v>9870</v>
      </c>
      <c r="C3742" s="2" t="s">
        <v>9648</v>
      </c>
      <c r="D3742" s="2" t="s">
        <v>9649</v>
      </c>
      <c r="E3742" s="2" t="s">
        <v>9650</v>
      </c>
      <c r="F3742" s="2" t="s">
        <v>10002</v>
      </c>
      <c r="G3742" s="2" t="s">
        <v>407</v>
      </c>
      <c r="I3742" s="2">
        <v>7.0</v>
      </c>
      <c r="K3742" s="2" t="s">
        <v>9938</v>
      </c>
      <c r="M3742" s="2" t="s">
        <v>10003</v>
      </c>
      <c r="N3742" s="2" t="s">
        <v>10003</v>
      </c>
      <c r="O3742" s="2" t="s">
        <v>704</v>
      </c>
      <c r="P3742" s="2" t="str">
        <f t="shared" si="27"/>
        <v>fossil_energy</v>
      </c>
      <c r="Q3742" s="2" t="str">
        <f t="shared" si="28"/>
        <v>Bill Title: Weights; measures; vapor recovery systems, Bill Description: Weights; measures; vapor recovery systems. </v>
      </c>
      <c r="S3742" s="2" t="s">
        <v>172</v>
      </c>
    </row>
    <row r="3743" ht="15.75" customHeight="1">
      <c r="A3743" s="2" t="s">
        <v>9936</v>
      </c>
      <c r="B3743" s="2" t="s">
        <v>9870</v>
      </c>
      <c r="C3743" s="2" t="s">
        <v>9648</v>
      </c>
      <c r="D3743" s="2" t="s">
        <v>9649</v>
      </c>
      <c r="E3743" s="2" t="s">
        <v>9650</v>
      </c>
      <c r="F3743" s="2" t="s">
        <v>10004</v>
      </c>
      <c r="G3743" s="2" t="s">
        <v>407</v>
      </c>
      <c r="I3743" s="2">
        <v>7.0</v>
      </c>
      <c r="K3743" s="2" t="s">
        <v>9938</v>
      </c>
      <c r="M3743" s="2" t="s">
        <v>10005</v>
      </c>
      <c r="N3743" s="2" t="s">
        <v>10005</v>
      </c>
      <c r="O3743" s="2" t="s">
        <v>72</v>
      </c>
      <c r="P3743" s="2" t="str">
        <f t="shared" si="27"/>
        <v>climate_change; climate_change_emissions_reduction</v>
      </c>
      <c r="Q3743" s="2" t="str">
        <f t="shared" si="28"/>
        <v>Bill Title: EPA actions; haze, Bill Description: EPA actions; haze. </v>
      </c>
    </row>
    <row r="3744" ht="15.75" customHeight="1">
      <c r="A3744" s="2" t="s">
        <v>9936</v>
      </c>
      <c r="B3744" s="2" t="s">
        <v>9870</v>
      </c>
      <c r="C3744" s="2" t="s">
        <v>9648</v>
      </c>
      <c r="D3744" s="2" t="s">
        <v>9649</v>
      </c>
      <c r="E3744" s="2" t="s">
        <v>9650</v>
      </c>
      <c r="F3744" s="2" t="s">
        <v>10006</v>
      </c>
      <c r="G3744" s="2" t="s">
        <v>407</v>
      </c>
      <c r="I3744" s="2">
        <v>7.0</v>
      </c>
      <c r="K3744" s="2" t="s">
        <v>9938</v>
      </c>
      <c r="M3744" s="2" t="s">
        <v>9973</v>
      </c>
      <c r="N3744" s="2" t="s">
        <v>9973</v>
      </c>
      <c r="O3744" s="2" t="s">
        <v>927</v>
      </c>
      <c r="P3744" s="2" t="str">
        <f t="shared" si="27"/>
        <v>climate_change; climate_change_carbon_capture_and_sequestration; climate_change_emissions_reduction; fossil_energy</v>
      </c>
      <c r="Q3744" s="2" t="str">
        <f t="shared" si="28"/>
        <v>Bill Title: Rulemaking; electric generating units; opposition, Bill Description: Rulemaking; electric generating units; opposition. </v>
      </c>
      <c r="S3744" s="2" t="s">
        <v>172</v>
      </c>
    </row>
    <row r="3745" ht="15.75" customHeight="1">
      <c r="A3745" s="2" t="s">
        <v>9936</v>
      </c>
      <c r="B3745" s="2" t="s">
        <v>9870</v>
      </c>
      <c r="C3745" s="2" t="s">
        <v>9648</v>
      </c>
      <c r="D3745" s="2" t="s">
        <v>9649</v>
      </c>
      <c r="E3745" s="2" t="s">
        <v>9650</v>
      </c>
      <c r="F3745" s="2" t="s">
        <v>10007</v>
      </c>
      <c r="G3745" s="2" t="s">
        <v>407</v>
      </c>
      <c r="I3745" s="2">
        <v>7.0</v>
      </c>
      <c r="K3745" s="2" t="s">
        <v>9938</v>
      </c>
      <c r="M3745" s="2" t="s">
        <v>10008</v>
      </c>
      <c r="N3745" s="2" t="s">
        <v>10008</v>
      </c>
      <c r="O3745" s="2" t="s">
        <v>10009</v>
      </c>
      <c r="P3745" s="2" t="str">
        <f t="shared" si="27"/>
        <v>ncsl_database__elections_legislation_database__ncsl_topic__voters_miscellaneous_qualifications; fossil_energy; fossil_energy_coal</v>
      </c>
      <c r="Q3745" s="2" t="str">
        <f t="shared" si="28"/>
        <v>Bill Title: Navajo Generating Station, Bill Description: Navajo Generating Station. </v>
      </c>
    </row>
    <row r="3746" ht="15.75" customHeight="1">
      <c r="A3746" s="2" t="s">
        <v>9936</v>
      </c>
      <c r="B3746" s="2" t="s">
        <v>9870</v>
      </c>
      <c r="C3746" s="2" t="s">
        <v>9648</v>
      </c>
      <c r="D3746" s="2" t="s">
        <v>9649</v>
      </c>
      <c r="E3746" s="2" t="s">
        <v>9650</v>
      </c>
      <c r="F3746" s="2" t="s">
        <v>10010</v>
      </c>
      <c r="G3746" s="2" t="s">
        <v>407</v>
      </c>
      <c r="I3746" s="2">
        <v>7.0</v>
      </c>
      <c r="K3746" s="2" t="s">
        <v>9938</v>
      </c>
      <c r="M3746" s="2" t="s">
        <v>10011</v>
      </c>
      <c r="N3746" s="2" t="s">
        <v>10011</v>
      </c>
      <c r="O3746" s="2" t="s">
        <v>10012</v>
      </c>
      <c r="P3746" s="2" t="str">
        <f t="shared" si="27"/>
        <v>climate_change_emissions_reduction; financing_energy_efficiency_and_renewable_energy; fossil_energy_natural_gas; renewable_energy; renewable_energy_hydrogren</v>
      </c>
      <c r="Q3746" s="2" t="str">
        <f t="shared" si="28"/>
        <v>Bill Title: TPT; use tax; hydrogen; exemption, Bill Description: TPT; use tax; hydrogen; exemption. </v>
      </c>
    </row>
    <row r="3747" ht="15.75" customHeight="1">
      <c r="A3747" s="2" t="s">
        <v>9936</v>
      </c>
      <c r="B3747" s="2" t="s">
        <v>9870</v>
      </c>
      <c r="C3747" s="2" t="s">
        <v>9648</v>
      </c>
      <c r="D3747" s="2" t="s">
        <v>9649</v>
      </c>
      <c r="E3747" s="2" t="s">
        <v>9650</v>
      </c>
      <c r="F3747" s="2" t="s">
        <v>10013</v>
      </c>
      <c r="G3747" s="2" t="s">
        <v>407</v>
      </c>
      <c r="I3747" s="2">
        <v>6.0</v>
      </c>
      <c r="K3747" s="2" t="s">
        <v>9938</v>
      </c>
      <c r="M3747" s="2" t="s">
        <v>10014</v>
      </c>
      <c r="N3747" s="2" t="s">
        <v>10014</v>
      </c>
      <c r="O3747" s="2" t="s">
        <v>10015</v>
      </c>
      <c r="P3747" s="2" t="str">
        <f t="shared" si="27"/>
        <v>ncsl_database__ethics_and_lobbying_legislation_database_2009_to_p__ncsl_topic__conflict_of_interest</v>
      </c>
      <c r="Q3747" s="2" t="str">
        <f t="shared" si="28"/>
        <v>Bill Title: Arizona power authority; conflicts; meetings, Bill Description: Arizona power authority; conflicts; meetings. </v>
      </c>
      <c r="S3747" s="2" t="s">
        <v>65</v>
      </c>
    </row>
    <row r="3748" ht="15.75" customHeight="1">
      <c r="A3748" s="2" t="s">
        <v>9936</v>
      </c>
      <c r="B3748" s="2" t="s">
        <v>9870</v>
      </c>
      <c r="C3748" s="2" t="s">
        <v>9648</v>
      </c>
      <c r="D3748" s="2" t="s">
        <v>9649</v>
      </c>
      <c r="E3748" s="2" t="s">
        <v>9650</v>
      </c>
      <c r="F3748" s="2" t="s">
        <v>10016</v>
      </c>
      <c r="G3748" s="2" t="s">
        <v>407</v>
      </c>
      <c r="I3748" s="2">
        <v>5.0</v>
      </c>
      <c r="K3748" s="2" t="s">
        <v>9938</v>
      </c>
      <c r="M3748" s="2" t="s">
        <v>10017</v>
      </c>
      <c r="N3748" s="2" t="s">
        <v>10017</v>
      </c>
      <c r="O3748" s="2" t="s">
        <v>72</v>
      </c>
      <c r="P3748" s="2" t="str">
        <f t="shared" si="27"/>
        <v>climate_change; climate_change_emissions_reduction</v>
      </c>
      <c r="Q3748" s="2" t="str">
        <f t="shared" si="28"/>
        <v>Bill Title: Clean power plan; repeal; replace, Bill Description: Clean power plan; repeal; replace. </v>
      </c>
    </row>
    <row r="3749" ht="15.75" customHeight="1">
      <c r="A3749" s="2" t="s">
        <v>9936</v>
      </c>
      <c r="B3749" s="2" t="s">
        <v>9870</v>
      </c>
      <c r="C3749" s="2" t="s">
        <v>9648</v>
      </c>
      <c r="D3749" s="2" t="s">
        <v>9649</v>
      </c>
      <c r="E3749" s="2" t="s">
        <v>9650</v>
      </c>
      <c r="F3749" s="2" t="s">
        <v>10018</v>
      </c>
      <c r="G3749" s="2" t="s">
        <v>407</v>
      </c>
      <c r="I3749" s="2">
        <v>5.0</v>
      </c>
      <c r="K3749" s="2" t="s">
        <v>9938</v>
      </c>
      <c r="M3749" s="2" t="s">
        <v>10019</v>
      </c>
      <c r="N3749" s="2" t="s">
        <v>10019</v>
      </c>
      <c r="O3749" s="2" t="s">
        <v>9999</v>
      </c>
      <c r="P3749" s="2" t="str">
        <f t="shared" si="27"/>
        <v>electric_grid_and_transmission; fossil_energy; renewable_energy</v>
      </c>
      <c r="Q3749" s="2" t="str">
        <f t="shared" si="28"/>
        <v>Bill Title: State permitting dashboard., Bill Description: State permitting dashboard.. </v>
      </c>
    </row>
    <row r="3750" ht="15.75" customHeight="1">
      <c r="A3750" s="2" t="s">
        <v>9936</v>
      </c>
      <c r="B3750" s="2" t="s">
        <v>9870</v>
      </c>
      <c r="C3750" s="2" t="s">
        <v>9648</v>
      </c>
      <c r="D3750" s="2" t="s">
        <v>9649</v>
      </c>
      <c r="E3750" s="2" t="s">
        <v>9650</v>
      </c>
      <c r="F3750" s="2" t="s">
        <v>10020</v>
      </c>
      <c r="G3750" s="2" t="s">
        <v>407</v>
      </c>
      <c r="I3750" s="2">
        <v>5.0</v>
      </c>
      <c r="K3750" s="2" t="s">
        <v>9938</v>
      </c>
      <c r="M3750" s="2" t="s">
        <v>10021</v>
      </c>
      <c r="N3750" s="2" t="s">
        <v>10021</v>
      </c>
      <c r="O3750" s="2" t="s">
        <v>92</v>
      </c>
      <c r="P3750" s="2" t="str">
        <f t="shared" si="27"/>
        <v>transportation</v>
      </c>
      <c r="Q3750" s="2" t="str">
        <f t="shared" si="28"/>
        <v>Bill Title: Weights and measures; biofuels, Bill Description: Weights and measures; biofuels. </v>
      </c>
      <c r="S3750" s="2" t="s">
        <v>79</v>
      </c>
    </row>
    <row r="3751" ht="15.75" customHeight="1">
      <c r="A3751" s="2" t="s">
        <v>9936</v>
      </c>
      <c r="B3751" s="2" t="s">
        <v>9870</v>
      </c>
      <c r="C3751" s="2" t="s">
        <v>9648</v>
      </c>
      <c r="D3751" s="2" t="s">
        <v>9649</v>
      </c>
      <c r="E3751" s="2" t="s">
        <v>9650</v>
      </c>
      <c r="F3751" s="2" t="s">
        <v>10022</v>
      </c>
      <c r="G3751" s="2" t="s">
        <v>407</v>
      </c>
      <c r="I3751" s="2">
        <v>5.0</v>
      </c>
      <c r="K3751" s="2" t="s">
        <v>9938</v>
      </c>
      <c r="M3751" s="2" t="s">
        <v>10023</v>
      </c>
      <c r="N3751" s="2" t="s">
        <v>10023</v>
      </c>
      <c r="O3751" s="2" t="s">
        <v>150</v>
      </c>
      <c r="P3751" s="2" t="str">
        <f t="shared" si="27"/>
        <v>nuclear_energy_facilities; renewable_energy</v>
      </c>
      <c r="Q3751" s="2" t="str">
        <f t="shared" si="28"/>
        <v>Bill Title: Renewable energy; definition, Bill Description: Renewable energy; definition. </v>
      </c>
      <c r="S3751" s="2" t="s">
        <v>44</v>
      </c>
    </row>
    <row r="3752" ht="15.75" customHeight="1">
      <c r="A3752" s="2" t="s">
        <v>9936</v>
      </c>
      <c r="B3752" s="2" t="s">
        <v>9870</v>
      </c>
      <c r="C3752" s="2" t="s">
        <v>9648</v>
      </c>
      <c r="D3752" s="2" t="s">
        <v>9649</v>
      </c>
      <c r="E3752" s="2" t="s">
        <v>9650</v>
      </c>
      <c r="F3752" s="2" t="s">
        <v>10024</v>
      </c>
      <c r="G3752" s="2" t="s">
        <v>407</v>
      </c>
      <c r="I3752" s="2">
        <v>5.0</v>
      </c>
      <c r="K3752" s="2" t="s">
        <v>9938</v>
      </c>
      <c r="M3752" s="2" t="s">
        <v>10025</v>
      </c>
      <c r="N3752" s="2" t="s">
        <v>10025</v>
      </c>
      <c r="O3752" s="2" t="s">
        <v>8672</v>
      </c>
      <c r="P3752" s="2" t="str">
        <f t="shared" si="27"/>
        <v>climate_change_adaptation_and_environment; climate_change_carbon_capture_and_sequestration</v>
      </c>
      <c r="Q3752" s="2" t="str">
        <f t="shared" si="28"/>
        <v>Bill Title: Supporting proper forest management, Bill Description: Supporting proper forest management. </v>
      </c>
    </row>
    <row r="3753" ht="15.75" customHeight="1">
      <c r="A3753" s="2" t="s">
        <v>9936</v>
      </c>
      <c r="B3753" s="2" t="s">
        <v>9870</v>
      </c>
      <c r="C3753" s="2" t="s">
        <v>9648</v>
      </c>
      <c r="D3753" s="2" t="s">
        <v>9649</v>
      </c>
      <c r="E3753" s="2" t="s">
        <v>9650</v>
      </c>
      <c r="F3753" s="2" t="s">
        <v>10026</v>
      </c>
      <c r="G3753" s="2" t="s">
        <v>407</v>
      </c>
      <c r="I3753" s="2">
        <v>4.0</v>
      </c>
      <c r="K3753" s="2" t="s">
        <v>9938</v>
      </c>
      <c r="M3753" s="2" t="s">
        <v>10027</v>
      </c>
      <c r="N3753" s="2" t="s">
        <v>10027</v>
      </c>
      <c r="O3753" s="2" t="s">
        <v>35</v>
      </c>
      <c r="P3753" s="2" t="str">
        <f t="shared" si="27"/>
        <v>renewable_energy</v>
      </c>
      <c r="Q3753" s="2" t="str">
        <f t="shared" si="28"/>
        <v>Bill Title: Public service corporations; hydroelectric power, Bill Description: Public service corporations; hydroelectric power. </v>
      </c>
      <c r="S3753" s="2" t="s">
        <v>44</v>
      </c>
    </row>
    <row r="3754" ht="15.75" customHeight="1">
      <c r="A3754" s="2" t="s">
        <v>9936</v>
      </c>
      <c r="B3754" s="2" t="s">
        <v>9870</v>
      </c>
      <c r="C3754" s="2" t="s">
        <v>9648</v>
      </c>
      <c r="D3754" s="2" t="s">
        <v>9649</v>
      </c>
      <c r="E3754" s="2" t="s">
        <v>9650</v>
      </c>
      <c r="F3754" s="2" t="s">
        <v>10028</v>
      </c>
      <c r="G3754" s="2" t="s">
        <v>407</v>
      </c>
      <c r="I3754" s="2">
        <v>4.0</v>
      </c>
      <c r="K3754" s="2" t="s">
        <v>9938</v>
      </c>
      <c r="M3754" s="2" t="s">
        <v>10029</v>
      </c>
      <c r="N3754" s="2" t="s">
        <v>10029</v>
      </c>
      <c r="O3754" s="2" t="s">
        <v>437</v>
      </c>
      <c r="P3754" s="2" t="str">
        <f t="shared" si="27"/>
        <v>climate_change; climate_change_emissions_reduction; transportation</v>
      </c>
      <c r="Q3754" s="2" t="str">
        <f t="shared" si="28"/>
        <v>Bill Title: Vehicle emissions program; remote inspections, Bill Description: Vehicle emissions program; remote inspections. </v>
      </c>
      <c r="S3754" s="2" t="s">
        <v>172</v>
      </c>
    </row>
    <row r="3755" ht="15.75" customHeight="1">
      <c r="A3755" s="2" t="s">
        <v>9936</v>
      </c>
      <c r="B3755" s="2" t="s">
        <v>9870</v>
      </c>
      <c r="C3755" s="2" t="s">
        <v>9648</v>
      </c>
      <c r="D3755" s="2" t="s">
        <v>9649</v>
      </c>
      <c r="E3755" s="2" t="s">
        <v>9650</v>
      </c>
      <c r="F3755" s="2" t="s">
        <v>10030</v>
      </c>
      <c r="G3755" s="2" t="s">
        <v>407</v>
      </c>
      <c r="I3755" s="2">
        <v>3.0</v>
      </c>
      <c r="K3755" s="2" t="s">
        <v>9938</v>
      </c>
      <c r="M3755" s="2" t="s">
        <v>10031</v>
      </c>
      <c r="N3755" s="2" t="s">
        <v>10031</v>
      </c>
      <c r="O3755" s="2" t="s">
        <v>29</v>
      </c>
      <c r="P3755" s="2" t="str">
        <f t="shared" si="27"/>
        <v>nuclear_energy_facilities</v>
      </c>
      <c r="Q3755" s="2" t="str">
        <f t="shared" si="28"/>
        <v>Bill Title: Nuclear energy; support, Bill Description: Nuclear energy; support. </v>
      </c>
    </row>
    <row r="3756" ht="15.75" customHeight="1">
      <c r="A3756" s="2" t="s">
        <v>9936</v>
      </c>
      <c r="B3756" s="2" t="s">
        <v>9870</v>
      </c>
      <c r="C3756" s="2" t="s">
        <v>9648</v>
      </c>
      <c r="D3756" s="2" t="s">
        <v>9649</v>
      </c>
      <c r="E3756" s="2" t="s">
        <v>9650</v>
      </c>
      <c r="F3756" s="2" t="s">
        <v>10032</v>
      </c>
      <c r="G3756" s="2" t="s">
        <v>407</v>
      </c>
      <c r="I3756" s="2">
        <v>3.0</v>
      </c>
      <c r="K3756" s="2" t="s">
        <v>9938</v>
      </c>
      <c r="M3756" s="2" t="s">
        <v>10033</v>
      </c>
      <c r="N3756" s="2" t="s">
        <v>10033</v>
      </c>
      <c r="O3756" s="2" t="s">
        <v>800</v>
      </c>
      <c r="P3756" s="2" t="str">
        <f t="shared" si="27"/>
        <v>climate_change; climate_change_adaptation_and_environment</v>
      </c>
      <c r="Q3756" s="2" t="str">
        <f t="shared" si="28"/>
        <v>Bill Title: Environmental programs; amendments, Bill Description: Environmental programs; amendments. </v>
      </c>
      <c r="S3756" s="2" t="s">
        <v>172</v>
      </c>
    </row>
    <row r="3757" ht="15.75" customHeight="1">
      <c r="A3757" s="2" t="s">
        <v>9936</v>
      </c>
      <c r="B3757" s="2" t="s">
        <v>9870</v>
      </c>
      <c r="C3757" s="2" t="s">
        <v>9648</v>
      </c>
      <c r="D3757" s="2" t="s">
        <v>9649</v>
      </c>
      <c r="E3757" s="2" t="s">
        <v>9650</v>
      </c>
      <c r="F3757" s="2" t="s">
        <v>10034</v>
      </c>
      <c r="G3757" s="2" t="s">
        <v>407</v>
      </c>
      <c r="I3757" s="2">
        <v>3.0</v>
      </c>
      <c r="K3757" s="2" t="s">
        <v>9938</v>
      </c>
      <c r="M3757" s="2" t="s">
        <v>10035</v>
      </c>
      <c r="N3757" s="2" t="s">
        <v>10035</v>
      </c>
      <c r="O3757" s="2" t="s">
        <v>29</v>
      </c>
      <c r="P3757" s="2" t="str">
        <f t="shared" si="27"/>
        <v>nuclear_energy_facilities</v>
      </c>
      <c r="Q3757" s="2" t="str">
        <f t="shared" si="28"/>
        <v>Bill Title: Urging EPA, Congress; nuclear power, Bill Description: Urging EPA, Congress; nuclear power. </v>
      </c>
    </row>
    <row r="3758" ht="15.75" customHeight="1">
      <c r="A3758" s="2" t="s">
        <v>9936</v>
      </c>
      <c r="B3758" s="2" t="s">
        <v>9870</v>
      </c>
      <c r="C3758" s="2" t="s">
        <v>9648</v>
      </c>
      <c r="D3758" s="2" t="s">
        <v>9649</v>
      </c>
      <c r="E3758" s="2" t="s">
        <v>9650</v>
      </c>
      <c r="F3758" s="2" t="s">
        <v>10036</v>
      </c>
      <c r="G3758" s="2" t="s">
        <v>407</v>
      </c>
      <c r="I3758" s="2">
        <v>3.0</v>
      </c>
      <c r="K3758" s="2" t="s">
        <v>9938</v>
      </c>
      <c r="M3758" s="2" t="s">
        <v>10037</v>
      </c>
      <c r="N3758" s="2" t="s">
        <v>10037</v>
      </c>
      <c r="O3758" s="2" t="s">
        <v>10038</v>
      </c>
      <c r="P3758" s="2" t="str">
        <f t="shared" si="27"/>
        <v>transportation; ncsl_database__pension_legislation_database__ncsl_topic__pensions_public_employees; ncsl_database__pension_legislation_database__ncsl_topic__taxation_of_retirement_income</v>
      </c>
      <c r="Q3758" s="2" t="str">
        <f t="shared" si="28"/>
        <v>Bill Title: Income tax; instant depreciation, Bill Description: Income tax; instant depreciation. </v>
      </c>
    </row>
    <row r="3759" ht="15.75" customHeight="1">
      <c r="A3759" s="2" t="s">
        <v>9936</v>
      </c>
      <c r="B3759" s="2" t="s">
        <v>9870</v>
      </c>
      <c r="C3759" s="2" t="s">
        <v>9648</v>
      </c>
      <c r="D3759" s="2" t="s">
        <v>9649</v>
      </c>
      <c r="E3759" s="2" t="s">
        <v>9650</v>
      </c>
      <c r="F3759" s="2" t="s">
        <v>10039</v>
      </c>
      <c r="G3759" s="2" t="s">
        <v>407</v>
      </c>
      <c r="I3759" s="2">
        <v>3.0</v>
      </c>
      <c r="K3759" s="2" t="s">
        <v>9938</v>
      </c>
      <c r="M3759" s="2" t="s">
        <v>10040</v>
      </c>
      <c r="N3759" s="2" t="s">
        <v>10040</v>
      </c>
      <c r="O3759" s="2" t="s">
        <v>493</v>
      </c>
      <c r="P3759" s="2" t="str">
        <f t="shared" si="27"/>
        <v>energy_security_and_critical_infrastructure; fossil_energy; fossil_energy_natural_gas</v>
      </c>
      <c r="Q3759" s="2" t="str">
        <f t="shared" si="28"/>
        <v>Bill Title: Urging Congress; Keystone pipeline; support, Bill Description: Urging Congress; Keystone pipeline; support. </v>
      </c>
    </row>
    <row r="3760" ht="15.75" customHeight="1">
      <c r="A3760" s="2" t="s">
        <v>9936</v>
      </c>
      <c r="B3760" s="2" t="s">
        <v>9870</v>
      </c>
      <c r="C3760" s="2" t="s">
        <v>9648</v>
      </c>
      <c r="D3760" s="2" t="s">
        <v>9649</v>
      </c>
      <c r="E3760" s="2" t="s">
        <v>9650</v>
      </c>
      <c r="F3760" s="2" t="s">
        <v>10041</v>
      </c>
      <c r="G3760" s="2" t="s">
        <v>407</v>
      </c>
      <c r="I3760" s="2">
        <v>3.0</v>
      </c>
      <c r="K3760" s="2" t="s">
        <v>9938</v>
      </c>
      <c r="M3760" s="2" t="s">
        <v>10042</v>
      </c>
      <c r="N3760" s="2" t="s">
        <v>10042</v>
      </c>
      <c r="O3760" s="2" t="s">
        <v>2631</v>
      </c>
      <c r="P3760" s="2" t="str">
        <f t="shared" si="27"/>
        <v>climate_change; climate_change_carbon_capture_and_sequestration</v>
      </c>
      <c r="Q3760" s="2" t="str">
        <f t="shared" si="28"/>
        <v>Bill Title: Best available control technology; generation, Bill Description: Best available control technology; generation. </v>
      </c>
    </row>
    <row r="3761" ht="15.75" customHeight="1">
      <c r="A3761" s="2" t="s">
        <v>9936</v>
      </c>
      <c r="B3761" s="2" t="s">
        <v>9870</v>
      </c>
      <c r="C3761" s="2" t="s">
        <v>9648</v>
      </c>
      <c r="D3761" s="2" t="s">
        <v>9649</v>
      </c>
      <c r="E3761" s="2" t="s">
        <v>9650</v>
      </c>
      <c r="F3761" s="2" t="s">
        <v>10043</v>
      </c>
      <c r="G3761" s="2" t="s">
        <v>407</v>
      </c>
      <c r="I3761" s="2">
        <v>3.0</v>
      </c>
      <c r="K3761" s="2" t="s">
        <v>9938</v>
      </c>
      <c r="M3761" s="2" t="s">
        <v>10044</v>
      </c>
      <c r="N3761" s="2" t="s">
        <v>10044</v>
      </c>
      <c r="O3761" s="2" t="s">
        <v>35</v>
      </c>
      <c r="P3761" s="2" t="str">
        <f t="shared" si="27"/>
        <v>renewable_energy</v>
      </c>
      <c r="Q3761" s="2" t="str">
        <f t="shared" si="28"/>
        <v>Bill Title: Job training; tax; suspension, Bill Description: Job training; tax; suspension. </v>
      </c>
    </row>
    <row r="3762" ht="15.75" customHeight="1">
      <c r="A3762" s="2" t="s">
        <v>9936</v>
      </c>
      <c r="B3762" s="2" t="s">
        <v>9870</v>
      </c>
      <c r="C3762" s="2" t="s">
        <v>9648</v>
      </c>
      <c r="D3762" s="2" t="s">
        <v>9649</v>
      </c>
      <c r="E3762" s="2" t="s">
        <v>9650</v>
      </c>
      <c r="F3762" s="2" t="s">
        <v>10045</v>
      </c>
      <c r="G3762" s="2" t="s">
        <v>407</v>
      </c>
      <c r="I3762" s="2">
        <v>3.0</v>
      </c>
      <c r="K3762" s="2" t="s">
        <v>9938</v>
      </c>
      <c r="M3762" s="2" t="s">
        <v>10046</v>
      </c>
      <c r="N3762" s="2" t="s">
        <v>10046</v>
      </c>
      <c r="O3762" s="2" t="s">
        <v>1773</v>
      </c>
      <c r="P3762" s="2" t="str">
        <f t="shared" si="27"/>
        <v>transportation; transportation_alt_fuel/hybrid; utility_regulation</v>
      </c>
      <c r="Q3762" s="2" t="str">
        <f t="shared" si="28"/>
        <v>Bill Title: Electric charging providers, Bill Description: Electric charging providers. </v>
      </c>
      <c r="S3762" s="2" t="s">
        <v>79</v>
      </c>
    </row>
    <row r="3763" ht="15.75" customHeight="1">
      <c r="A3763" s="2" t="s">
        <v>9936</v>
      </c>
      <c r="B3763" s="2" t="s">
        <v>9870</v>
      </c>
      <c r="C3763" s="2" t="s">
        <v>9648</v>
      </c>
      <c r="D3763" s="2" t="s">
        <v>9649</v>
      </c>
      <c r="E3763" s="2" t="s">
        <v>9650</v>
      </c>
      <c r="F3763" s="2" t="s">
        <v>10047</v>
      </c>
      <c r="G3763" s="2" t="s">
        <v>407</v>
      </c>
      <c r="I3763" s="2">
        <v>3.0</v>
      </c>
      <c r="K3763" s="2" t="s">
        <v>9938</v>
      </c>
      <c r="M3763" s="2" t="s">
        <v>10048</v>
      </c>
      <c r="N3763" s="2" t="s">
        <v>10048</v>
      </c>
      <c r="O3763" s="2" t="s">
        <v>23</v>
      </c>
      <c r="P3763" s="2" t="str">
        <f t="shared" si="27"/>
        <v>fossil_energy; fossil_energy_natural_gas</v>
      </c>
      <c r="Q3763" s="2" t="str">
        <f t="shared" si="28"/>
        <v>Bill Title: Pipeline safety; civil penalties, Bill Description: Pipeline safety; civil penalties. </v>
      </c>
      <c r="S3763" s="2" t="s">
        <v>31</v>
      </c>
    </row>
  </sheetData>
  <autoFilter ref="$A$1:$S$3763"/>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6.29"/>
    <col customWidth="1" min="2" max="26" width="8.71"/>
  </cols>
  <sheetData>
    <row r="1" ht="14.25" customHeight="1">
      <c r="A1" s="2" t="str">
        <f>IFERROR(__xludf.DUMMYFUNCTION("ARRAY_CONSTRAIN(ARRAYFORMULA(UNIQUE(Data!K:K)), 91, 1)"),"detailedGroupLabel")</f>
        <v>detailedGroupLabel</v>
      </c>
    </row>
    <row r="2" ht="14.25" customHeight="1">
      <c r="A2" s="2" t="str">
        <f>IFERROR(__xludf.DUMMYFUNCTION("""COMPUTED_VALUE"""),"Promoting Nuclear Energy and Natural Gas; Restruturing Renewable Energy Credits")</f>
        <v>Promoting Nuclear Energy and Natural Gas; Restruturing Renewable Energy Credits</v>
      </c>
    </row>
    <row r="3" ht="14.25" customHeight="1">
      <c r="A3" s="2" t="str">
        <f>IFERROR(__xludf.DUMMYFUNCTION("""COMPUTED_VALUE"""),"Net Metering &amp; Community Power")</f>
        <v>Net Metering &amp; Community Power</v>
      </c>
    </row>
    <row r="4" ht="14.25" customHeight="1">
      <c r="A4" s="2" t="str">
        <f>IFERROR(__xludf.DUMMYFUNCTION("""COMPUTED_VALUE"""),"Anti-wind Energy Regulation")</f>
        <v>Anti-wind Energy Regulation</v>
      </c>
    </row>
    <row r="5" ht="14.25" customHeight="1">
      <c r="A5" s="2" t="str">
        <f>IFERROR(__xludf.DUMMYFUNCTION("""COMPUTED_VALUE"""),"EVs &amp; PSC Deregulation")</f>
        <v>EVs &amp; PSC Deregulation</v>
      </c>
    </row>
    <row r="6" ht="14.25" customHeight="1">
      <c r="A6" s="2" t="str">
        <f>IFERROR(__xludf.DUMMYFUNCTION("""COMPUTED_VALUE"""),"Utility Aid Payments")</f>
        <v>Utility Aid Payments</v>
      </c>
    </row>
    <row r="7" ht="14.25" customHeight="1">
      <c r="A7" s="2" t="str">
        <f>IFERROR(__xludf.DUMMYFUNCTION("""COMPUTED_VALUE"""),"PSC Permit Streamlining")</f>
        <v>PSC Permit Streamlining</v>
      </c>
    </row>
    <row r="8" ht="14.25" customHeight="1">
      <c r="A8" s="2" t="str">
        <f>IFERROR(__xludf.DUMMYFUNCTION("""COMPUTED_VALUE"""),"Energy Efficiency")</f>
        <v>Energy Efficiency</v>
      </c>
    </row>
    <row r="9" ht="14.25" customHeight="1">
      <c r="A9" s="2" t="str">
        <f>IFERROR(__xludf.DUMMYFUNCTION("""COMPUTED_VALUE"""),"Renewable Portfolio Standard")</f>
        <v>Renewable Portfolio Standard</v>
      </c>
    </row>
    <row r="10" ht="14.25" customHeight="1">
      <c r="A10" s="2" t="str">
        <f>IFERROR(__xludf.DUMMYFUNCTION("""COMPUTED_VALUE"""),"Biomass Energy and Frac Sand Mining")</f>
        <v>Biomass Energy and Frac Sand Mining</v>
      </c>
    </row>
    <row r="11" ht="14.25" customHeight="1">
      <c r="A11" s="2" t="str">
        <f>IFERROR(__xludf.DUMMYFUNCTION("""COMPUTED_VALUE"""),"Pro-Wind Energy Regulation")</f>
        <v>Pro-Wind Energy Regulation</v>
      </c>
    </row>
    <row r="12" ht="14.25" customHeight="1">
      <c r="A12" s="2" t="str">
        <f>IFERROR(__xludf.DUMMYFUNCTION("""COMPUTED_VALUE"""),"Protections for gas infrastructure")</f>
        <v>Protections for gas infrastructure</v>
      </c>
    </row>
    <row r="13" ht="14.25" customHeight="1">
      <c r="A13" s="2" t="str">
        <f>IFERROR(__xludf.DUMMYFUNCTION("""COMPUTED_VALUE"""),"Texas Emissions Reduction Plan; Natural Gas Fuels Incentives")</f>
        <v>Texas Emissions Reduction Plan; Natural Gas Fuels Incentives</v>
      </c>
    </row>
    <row r="14" ht="14.25" customHeight="1">
      <c r="A14" s="2" t="str">
        <f>IFERROR(__xludf.DUMMYFUNCTION("""COMPUTED_VALUE"""),"Electricity Reliability Improvements")</f>
        <v>Electricity Reliability Improvements</v>
      </c>
    </row>
    <row r="15" ht="14.25" customHeight="1">
      <c r="A15" s="2" t="str">
        <f>IFERROR(__xludf.DUMMYFUNCTION("""COMPUTED_VALUE"""),"Nuclear, emissions, and other waste or pollution management")</f>
        <v>Nuclear, emissions, and other waste or pollution management</v>
      </c>
    </row>
    <row r="16" ht="14.25" customHeight="1">
      <c r="A16" s="2" t="str">
        <f>IFERROR(__xludf.DUMMYFUNCTION("""COMPUTED_VALUE"""),"General infrastructure and economic development")</f>
        <v>General infrastructure and economic development</v>
      </c>
    </row>
    <row r="17" ht="14.25" customHeight="1">
      <c r="A17" s="2" t="str">
        <f>IFERROR(__xludf.DUMMYFUNCTION("""COMPUTED_VALUE"""),"Transmission, Energy Storage and Distributed Generation Incentives")</f>
        <v>Transmission, Energy Storage and Distributed Generation Incentives</v>
      </c>
    </row>
    <row r="18" ht="14.25" customHeight="1">
      <c r="A18" s="2" t="str">
        <f>IFERROR(__xludf.DUMMYFUNCTION("""COMPUTED_VALUE"""),"Emissions and Pollution Regulations")</f>
        <v>Emissions and Pollution Regulations</v>
      </c>
    </row>
    <row r="19" ht="14.25" customHeight="1">
      <c r="A19" s="2" t="str">
        <f>IFERROR(__xludf.DUMMYFUNCTION("""COMPUTED_VALUE"""),"Grid reliability and wind siting regulations")</f>
        <v>Grid reliability and wind siting regulations</v>
      </c>
    </row>
    <row r="20" ht="14.25" customHeight="1">
      <c r="A20" s="2" t="str">
        <f>IFERROR(__xludf.DUMMYFUNCTION("""COMPUTED_VALUE"""),"Energy infrastructure and vehicle regulations")</f>
        <v>Energy infrastructure and vehicle regulations</v>
      </c>
    </row>
    <row r="21" ht="14.25" customHeight="1">
      <c r="A21" s="2" t="str">
        <f>IFERROR(__xludf.DUMMYFUNCTION("""COMPUTED_VALUE"""),"Preemptions of energy regulations")</f>
        <v>Preemptions of energy regulations</v>
      </c>
    </row>
    <row r="22" ht="14.25" customHeight="1">
      <c r="A22" s="2" t="str">
        <f>IFERROR(__xludf.DUMMYFUNCTION("""COMPUTED_VALUE"""),"Oil and gas exports, permits, and pollution controls")</f>
        <v>Oil and gas exports, permits, and pollution controls</v>
      </c>
    </row>
    <row r="23" ht="14.25" customHeight="1">
      <c r="A23" s="2" t="str">
        <f>IFERROR(__xludf.DUMMYFUNCTION("""COMPUTED_VALUE"""),"Protections and incentives for solar power")</f>
        <v>Protections and incentives for solar power</v>
      </c>
    </row>
    <row r="24" ht="14.25" customHeight="1">
      <c r="A24" s="2" t="str">
        <f>IFERROR(__xludf.DUMMYFUNCTION("""COMPUTED_VALUE"""),"Property tax reductions (unclear)")</f>
        <v>Property tax reductions (unclear)</v>
      </c>
    </row>
    <row r="25" ht="14.25" customHeight="1">
      <c r="A25" s="2" t="str">
        <f>IFERROR(__xludf.DUMMYFUNCTION("""COMPUTED_VALUE"""),"Eminent domain and permitting restrictions")</f>
        <v>Eminent domain and permitting restrictions</v>
      </c>
    </row>
    <row r="26" ht="14.25" customHeight="1">
      <c r="A26" s="2" t="str">
        <f>IFERROR(__xludf.DUMMYFUNCTION("""COMPUTED_VALUE"""),"Disaster preparedness")</f>
        <v>Disaster preparedness</v>
      </c>
    </row>
    <row r="27" ht="14.25" customHeight="1">
      <c r="A27" s="2" t="str">
        <f>IFERROR(__xludf.DUMMYFUNCTION("""COMPUTED_VALUE"""),"IGNORE")</f>
        <v>IGNORE</v>
      </c>
    </row>
    <row r="28" ht="14.25" customHeight="1">
      <c r="A28" s="2"/>
    </row>
    <row r="29" ht="14.25" customHeight="1">
      <c r="A29" s="2" t="str">
        <f>IFERROR(__xludf.DUMMYFUNCTION("""COMPUTED_VALUE"""),"Infrastructure and economic development")</f>
        <v>Infrastructure and economic development</v>
      </c>
    </row>
    <row r="30" ht="14.25" customHeight="1">
      <c r="A30" s="2" t="str">
        <f>IFERROR(__xludf.DUMMYFUNCTION("""COMPUTED_VALUE"""),"Promote and Define Renewable Energy and Energy Efficiency")</f>
        <v>Promote and Define Renewable Energy and Energy Efficiency</v>
      </c>
    </row>
    <row r="31" ht="14.25" customHeight="1">
      <c r="A31" s="2" t="str">
        <f>IFERROR(__xludf.DUMMYFUNCTION("""COMPUTED_VALUE"""),"Solar and energy storage incentives")</f>
        <v>Solar and energy storage incentives</v>
      </c>
    </row>
    <row r="32" ht="14.25" customHeight="1">
      <c r="A32" s="2" t="str">
        <f>IFERROR(__xludf.DUMMYFUNCTION("""COMPUTED_VALUE"""),"Miscellaneous Elec. Utility Regulations")</f>
        <v>Miscellaneous Elec. Utility Regulations</v>
      </c>
    </row>
    <row r="33" ht="14.25" customHeight="1">
      <c r="A33" s="2" t="str">
        <f>IFERROR(__xludf.DUMMYFUNCTION("""COMPUTED_VALUE"""),"Pollution regulations on power generators")</f>
        <v>Pollution regulations on power generators</v>
      </c>
    </row>
    <row r="34" ht="14.25" customHeight="1">
      <c r="A34" s="2" t="str">
        <f>IFERROR(__xludf.DUMMYFUNCTION("""COMPUTED_VALUE"""),"Responsible Production and Workers' Rights")</f>
        <v>Responsible Production and Workers' Rights</v>
      </c>
    </row>
    <row r="35" ht="14.25" customHeight="1">
      <c r="A35" s="2" t="str">
        <f>IFERROR(__xludf.DUMMYFUNCTION("""COMPUTED_VALUE"""),"EV incentives and Misc. renewables incentives")</f>
        <v>EV incentives and Misc. renewables incentives</v>
      </c>
    </row>
    <row r="36" ht="14.25" customHeight="1">
      <c r="A36" s="2" t="str">
        <f>IFERROR(__xludf.DUMMYFUNCTION("""COMPUTED_VALUE"""),"Promote Renewable Energy and Environmental Regulations")</f>
        <v>Promote Renewable Energy and Environmental Regulations</v>
      </c>
    </row>
    <row r="37" ht="14.25" customHeight="1">
      <c r="A37" s="2" t="str">
        <f>IFERROR(__xludf.DUMMYFUNCTION("""COMPUTED_VALUE"""),"ImagiNE Nebraska Act")</f>
        <v>ImagiNE Nebraska Act</v>
      </c>
    </row>
    <row r="38" ht="14.25" customHeight="1">
      <c r="A38" s="2" t="str">
        <f>IFERROR(__xludf.DUMMYFUNCTION("""COMPUTED_VALUE"""),"Renewables tax credits, net metering, and emissions reduction plans")</f>
        <v>Renewables tax credits, net metering, and emissions reduction plans</v>
      </c>
    </row>
    <row r="39" ht="14.25" customHeight="1">
      <c r="A39" s="2" t="str">
        <f>IFERROR(__xludf.DUMMYFUNCTION("""COMPUTED_VALUE"""),"Regulations/moratoriums on wind development")</f>
        <v>Regulations/moratoriums on wind development</v>
      </c>
    </row>
    <row r="40" ht="14.25" customHeight="1">
      <c r="A40" s="2" t="str">
        <f>IFERROR(__xludf.DUMMYFUNCTION("""COMPUTED_VALUE"""),"Critical Infrastructure Security, Carbon Emissions, and Environmental Policy")</f>
        <v>Critical Infrastructure Security, Carbon Emissions, and Environmental Policy</v>
      </c>
    </row>
    <row r="41" ht="14.25" customHeight="1">
      <c r="A41" s="2" t="str">
        <f>IFERROR(__xludf.DUMMYFUNCTION("""COMPUTED_VALUE"""),"Electric Utility Transmission")</f>
        <v>Electric Utility Transmission</v>
      </c>
    </row>
    <row r="42" ht="14.25" customHeight="1">
      <c r="A42" s="2" t="str">
        <f>IFERROR(__xludf.DUMMYFUNCTION("""COMPUTED_VALUE"""),"Gas Taxes and Economic Development")</f>
        <v>Gas Taxes and Economic Development</v>
      </c>
    </row>
    <row r="43" ht="14.25" customHeight="1">
      <c r="A43" s="2" t="str">
        <f>IFERROR(__xludf.DUMMYFUNCTION("""COMPUTED_VALUE"""),"Utility Regulation/Infrastructure")</f>
        <v>Utility Regulation/Infrastructure</v>
      </c>
    </row>
    <row r="44" ht="14.25" customHeight="1">
      <c r="A44" s="2" t="str">
        <f>IFERROR(__xludf.DUMMYFUNCTION("""COMPUTED_VALUE"""),"Changes to Various Tax Credits, Including for Vehicles")</f>
        <v>Changes to Various Tax Credits, Including for Vehicles</v>
      </c>
    </row>
    <row r="45" ht="14.25" customHeight="1">
      <c r="A45" s="2" t="str">
        <f>IFERROR(__xludf.DUMMYFUNCTION("""COMPUTED_VALUE"""),"Renewable Energy and Energy Conservation")</f>
        <v>Renewable Energy and Energy Conservation</v>
      </c>
    </row>
    <row r="46" ht="14.25" customHeight="1">
      <c r="A46" s="2" t="str">
        <f>IFERROR(__xludf.DUMMYFUNCTION("""COMPUTED_VALUE"""),"Oil and Gas taxes and general climate change laws")</f>
        <v>Oil and Gas taxes and general climate change laws</v>
      </c>
    </row>
    <row r="47" ht="14.25" customHeight="1">
      <c r="A47" s="2" t="str">
        <f>IFERROR(__xludf.DUMMYFUNCTION("""COMPUTED_VALUE"""),"Funding and Revenue [not very coherent]")</f>
        <v>Funding and Revenue [not very coherent]</v>
      </c>
    </row>
    <row r="48" ht="14.25" customHeight="1">
      <c r="A48" s="2" t="str">
        <f>IFERROR(__xludf.DUMMYFUNCTION("""COMPUTED_VALUE"""),"Carbon sequestration incentives and coal power protections")</f>
        <v>Carbon sequestration incentives and coal power protections</v>
      </c>
    </row>
    <row r="49" ht="14.25" customHeight="1">
      <c r="A49" s="2" t="str">
        <f>IFERROR(__xludf.DUMMYFUNCTION("""COMPUTED_VALUE"""),"Revisions to Renewable Energy Laws, including Promoting Hydropower and Net Metering Revisions")</f>
        <v>Revisions to Renewable Energy Laws, including Promoting Hydropower and Net Metering Revisions</v>
      </c>
    </row>
    <row r="50" ht="14.25" customHeight="1">
      <c r="A50" s="2" t="str">
        <f>IFERROR(__xludf.DUMMYFUNCTION("""COMPUTED_VALUE"""),"Emissions standards and coal regulations")</f>
        <v>Emissions standards and coal regulations</v>
      </c>
    </row>
    <row r="51" ht="14.25" customHeight="1">
      <c r="A51" s="2" t="str">
        <f>IFERROR(__xludf.DUMMYFUNCTION("""COMPUTED_VALUE"""),"Net metering and RPS increases")</f>
        <v>Net metering and RPS increases</v>
      </c>
    </row>
    <row r="52" ht="14.25" customHeight="1">
      <c r="A52" s="2" t="str">
        <f>IFERROR(__xludf.DUMMYFUNCTION("""COMPUTED_VALUE"""),"Repeal Renewable Energy Incentives")</f>
        <v>Repeal Renewable Energy Incentives</v>
      </c>
    </row>
    <row r="53" ht="14.25" customHeight="1">
      <c r="A53" s="2" t="str">
        <f>IFERROR(__xludf.DUMMYFUNCTION("""COMPUTED_VALUE"""),"Repeal motor fuel tax increase")</f>
        <v>Repeal motor fuel tax increase</v>
      </c>
    </row>
    <row r="54" ht="14.25" customHeight="1">
      <c r="A54" s="2" t="str">
        <f>IFERROR(__xludf.DUMMYFUNCTION("""COMPUTED_VALUE"""),"Utility infrastructure; renewable energy")</f>
        <v>Utility infrastructure; renewable energy</v>
      </c>
    </row>
    <row r="55" ht="14.25" customHeight="1">
      <c r="A55" s="2" t="str">
        <f>IFERROR(__xludf.DUMMYFUNCTION("""COMPUTED_VALUE"""),"Green Jobs")</f>
        <v>Green Jobs</v>
      </c>
    </row>
    <row r="56" ht="14.25" customHeight="1">
      <c r="A56" s="2" t="str">
        <f>IFERROR(__xludf.DUMMYFUNCTION("""COMPUTED_VALUE"""),"Taxation and Economic Development")</f>
        <v>Taxation and Economic Development</v>
      </c>
    </row>
    <row r="57" ht="14.25" customHeight="1">
      <c r="A57" s="2" t="str">
        <f>IFERROR(__xludf.DUMMYFUNCTION("""COMPUTED_VALUE"""),"Biodiesel; Construction of Electric Transmission Lines")</f>
        <v>Biodiesel; Construction of Electric Transmission Lines</v>
      </c>
    </row>
    <row r="58" ht="14.25" customHeight="1">
      <c r="A58" s="2" t="str">
        <f>IFERROR(__xludf.DUMMYFUNCTION("""COMPUTED_VALUE"""),"Increase fuel taxes")</f>
        <v>Increase fuel taxes</v>
      </c>
    </row>
    <row r="59" ht="14.25" customHeight="1">
      <c r="A59" s="2" t="str">
        <f>IFERROR(__xludf.DUMMYFUNCTION("""COMPUTED_VALUE"""),"Create Open Retail Electricity Market; Community Solar")</f>
        <v>Create Open Retail Electricity Market; Community Solar</v>
      </c>
    </row>
    <row r="60" ht="14.25" customHeight="1">
      <c r="A60" s="2" t="str">
        <f>IFERROR(__xludf.DUMMYFUNCTION("""COMPUTED_VALUE"""),"Renewable Energy Incentives, Utility Regulations")</f>
        <v>Renewable Energy Incentives, Utility Regulations</v>
      </c>
    </row>
    <row r="61" ht="14.25" customHeight="1">
      <c r="A61" s="2" t="str">
        <f>IFERROR(__xludf.DUMMYFUNCTION("""COMPUTED_VALUE"""),"Conservation, Community solar incentives, Misc climate bills")</f>
        <v>Conservation, Community solar incentives, Misc climate bills</v>
      </c>
    </row>
    <row r="62" ht="14.25" customHeight="1">
      <c r="A62" s="2" t="str">
        <f>IFERROR(__xludf.DUMMYFUNCTION("""COMPUTED_VALUE"""),"Building and vehicle energy standards")</f>
        <v>Building and vehicle energy standards</v>
      </c>
    </row>
    <row r="63" ht="14.25" customHeight="1">
      <c r="A63" s="2" t="str">
        <f>IFERROR(__xludf.DUMMYFUNCTION("""COMPUTED_VALUE"""),"Green Economy (Transportation, Buildings, and Energy) and Labor Standards")</f>
        <v>Green Economy (Transportation, Buildings, and Energy) and Labor Standards</v>
      </c>
    </row>
    <row r="64" ht="14.25" customHeight="1">
      <c r="A64" s="2" t="str">
        <f>IFERROR(__xludf.DUMMYFUNCTION("""COMPUTED_VALUE"""),"Assistance for Low-Income Residents")</f>
        <v>Assistance for Low-Income Residents</v>
      </c>
    </row>
    <row r="65" ht="14.25" customHeight="1">
      <c r="A65" s="2" t="str">
        <f>IFERROR(__xludf.DUMMYFUNCTION("""COMPUTED_VALUE"""),"Clean and Renewable Energy Standard (CARES)")</f>
        <v>Clean and Renewable Energy Standard (CARES)</v>
      </c>
    </row>
    <row r="66" ht="14.25" customHeight="1">
      <c r="A66" s="2" t="str">
        <f>IFERROR(__xludf.DUMMYFUNCTION("""COMPUTED_VALUE"""),"Natural Gas Incentives Structure")</f>
        <v>Natural Gas Incentives Structure</v>
      </c>
    </row>
    <row r="67" ht="14.25" customHeight="1">
      <c r="A67" s="2" t="str">
        <f>IFERROR(__xludf.DUMMYFUNCTION("""COMPUTED_VALUE"""),"Transition from Fossil Fuels")</f>
        <v>Transition from Fossil Fuels</v>
      </c>
    </row>
    <row r="68" ht="14.25" customHeight="1">
      <c r="A68" s="2" t="str">
        <f>IFERROR(__xludf.DUMMYFUNCTION("""COMPUTED_VALUE"""),"Promoting Emissions Reductions and Environmental Justice")</f>
        <v>Promoting Emissions Reductions and Environmental Justice</v>
      </c>
    </row>
    <row r="69" ht="14.25" customHeight="1">
      <c r="A69" s="2" t="str">
        <f>IFERROR(__xludf.DUMMYFUNCTION("""COMPUTED_VALUE"""),"Exclude Biomass and Waste-to-Energy From Renewable Portfolio Standard")</f>
        <v>Exclude Biomass and Waste-to-Energy From Renewable Portfolio Standard</v>
      </c>
    </row>
    <row r="70" ht="14.25" customHeight="1">
      <c r="A70" s="2" t="str">
        <f>IFERROR(__xludf.DUMMYFUNCTION("""COMPUTED_VALUE"""),"Rural Broadband Cooperatives; Assorted Business Tax Credits and Regulations")</f>
        <v>Rural Broadband Cooperatives; Assorted Business Tax Credits and Regulations</v>
      </c>
    </row>
    <row r="71" ht="14.25" customHeight="1">
      <c r="A71" s="2" t="str">
        <f>IFERROR(__xludf.DUMMYFUNCTION("""COMPUTED_VALUE"""),"Climate adaptation, conservation and infrastructure")</f>
        <v>Climate adaptation, conservation and infrastructure</v>
      </c>
    </row>
    <row r="72" ht="14.25" customHeight="1">
      <c r="A72" s="2" t="str">
        <f>IFERROR(__xludf.DUMMYFUNCTION("""COMPUTED_VALUE"""),"Electric Vehicle Incentives")</f>
        <v>Electric Vehicle Incentives</v>
      </c>
    </row>
    <row r="73" ht="14.25" customHeight="1">
      <c r="A73" s="2" t="str">
        <f>IFERROR(__xludf.DUMMYFUNCTION("""COMPUTED_VALUE"""),"Net metering and clean energy incentives")</f>
        <v>Net metering and clean energy incentives</v>
      </c>
    </row>
    <row r="74" ht="14.25" customHeight="1">
      <c r="A74" s="2" t="str">
        <f>IFERROR(__xludf.DUMMYFUNCTION("""COMPUTED_VALUE"""),"Economy-wide Emissions Reductions Plans")</f>
        <v>Economy-wide Emissions Reductions Plans</v>
      </c>
    </row>
    <row r="75" ht="14.25" customHeight="1">
      <c r="A75" s="2" t="str">
        <f>IFERROR(__xludf.DUMMYFUNCTION("""COMPUTED_VALUE"""),"Energy Efficiency, Grid Upgrades and Gas Regulations")</f>
        <v>Energy Efficiency, Grid Upgrades and Gas Regulations</v>
      </c>
    </row>
    <row r="76" ht="14.25" customHeight="1">
      <c r="A76" s="2" t="str">
        <f>IFERROR(__xludf.DUMMYFUNCTION("""COMPUTED_VALUE"""),"Renewable Energy Development")</f>
        <v>Renewable Energy Development</v>
      </c>
    </row>
    <row r="77" ht="14.25" customHeight="1">
      <c r="A77" s="2" t="str">
        <f>IFERROR(__xludf.DUMMYFUNCTION("""COMPUTED_VALUE"""),"Pipeline regulations, divestment, and other fossil fuel regulations")</f>
        <v>Pipeline regulations, divestment, and other fossil fuel regulations</v>
      </c>
    </row>
    <row r="78" ht="14.25" customHeight="1">
      <c r="A78" s="2" t="str">
        <f>IFERROR(__xludf.DUMMYFUNCTION("""COMPUTED_VALUE"""),"Waste management regs")</f>
        <v>Waste management regs</v>
      </c>
    </row>
    <row r="79" ht="14.25" customHeight="1">
      <c r="A79" s="2" t="str">
        <f>IFERROR(__xludf.DUMMYFUNCTION("""COMPUTED_VALUE"""),"Infrastructure protections")</f>
        <v>Infrastructure protections</v>
      </c>
    </row>
    <row r="80" ht="14.25" customHeight="1">
      <c r="A80" s="2" t="str">
        <f>IFERROR(__xludf.DUMMYFUNCTION("""COMPUTED_VALUE"""),"Energy conservation")</f>
        <v>Energy conservation</v>
      </c>
    </row>
    <row r="81" ht="14.25" customHeight="1">
      <c r="A81" s="2" t="str">
        <f>IFERROR(__xludf.DUMMYFUNCTION("""COMPUTED_VALUE"""),"Support Environmental Justice; Reduce Vehicle Emissions; and Strengthen Environmental Protections")</f>
        <v>Support Environmental Justice; Reduce Vehicle Emissions; and Strengthen Environmental Protections</v>
      </c>
    </row>
    <row r="82" ht="14.25" customHeight="1">
      <c r="A82" s="2" t="str">
        <f>IFERROR(__xludf.DUMMYFUNCTION("""COMPUTED_VALUE"""),"Electric Vehicles, Utility Regulations, Nuclear Energy Facilities, Carbon Storage, and Renewable Energy")</f>
        <v>Electric Vehicles, Utility Regulations, Nuclear Energy Facilities, Carbon Storage, and Renewable Energy</v>
      </c>
    </row>
    <row r="83" ht="14.25" customHeight="1">
      <c r="A83" s="2" t="str">
        <f>IFERROR(__xludf.DUMMYFUNCTION("""COMPUTED_VALUE"""),"Miscellaneous development bills")</f>
        <v>Miscellaneous development bills</v>
      </c>
    </row>
    <row r="84" ht="14.25" customHeight="1">
      <c r="A84" s="2" t="str">
        <f>IFERROR(__xludf.DUMMYFUNCTION("""COMPUTED_VALUE"""),"Electric Utility Regulations &amp; Programs")</f>
        <v>Electric Utility Regulations &amp; Programs</v>
      </c>
    </row>
    <row r="85" ht="14.25" customHeight="1">
      <c r="A85" s="2" t="str">
        <f>IFERROR(__xludf.DUMMYFUNCTION("""COMPUTED_VALUE"""),"Energy workforce development (unclear)")</f>
        <v>Energy workforce development (unclear)</v>
      </c>
    </row>
    <row r="86" ht="14.25" customHeight="1">
      <c r="A86" s="2" t="str">
        <f>IFERROR(__xludf.DUMMYFUNCTION("""COMPUTED_VALUE"""),"Alternative Fuel Vehicles; Energy Siting")</f>
        <v>Alternative Fuel Vehicles; Energy Siting</v>
      </c>
    </row>
    <row r="87" ht="14.25" customHeight="1">
      <c r="A87" s="2" t="str">
        <f>IFERROR(__xludf.DUMMYFUNCTION("""COMPUTED_VALUE"""),"Renewable Energy Procurement &amp; Utility Power Regulations")</f>
        <v>Renewable Energy Procurement &amp; Utility Power Regulations</v>
      </c>
    </row>
    <row r="88" ht="14.25" customHeight="1">
      <c r="A88" s="2" t="str">
        <f>IFERROR(__xludf.DUMMYFUNCTION("""COMPUTED_VALUE"""),"Promoting Oil &amp; Gas Infrastructure; Energy Transition from Fossil Fuels")</f>
        <v>Promoting Oil &amp; Gas Infrastructure; Energy Transition from Fossil Fuels</v>
      </c>
    </row>
    <row r="89" ht="14.25" customHeight="1">
      <c r="A89" s="2" t="str">
        <f>IFERROR(__xludf.DUMMYFUNCTION("""COMPUTED_VALUE"""),"Weights &amp; Measures; Fracking Regulations; Infrastructure Design; Carbon Capture")</f>
        <v>Weights &amp; Measures; Fracking Regulations; Infrastructure Design; Carbon Capture</v>
      </c>
    </row>
    <row r="90" ht="14.25" customHeight="1">
      <c r="A90" s="2" t="str">
        <f>IFERROR(__xludf.DUMMYFUNCTION("""COMPUTED_VALUE"""),"Low-Income Utility Customers; Coal Mining Safety; Election Security")</f>
        <v>Low-Income Utility Customers; Coal Mining Safety; Election Security</v>
      </c>
    </row>
    <row r="91" ht="14.25" customHeight="1">
      <c r="A91" s="2" t="str">
        <f>IFERROR(__xludf.DUMMYFUNCTION("""COMPUTED_VALUE"""),"Low-Income Utility Customers; Electric Transmission Line Construction")</f>
        <v>Low-Income Utility Customers; Electric Transmission Line Construction</v>
      </c>
    </row>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2023-04-07T16:31:02Z</dcterms:created>
</cp:coreProperties>
</file>