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insen\Desktop\ІАД\2\"/>
    </mc:Choice>
  </mc:AlternateContent>
  <xr:revisionPtr revIDLastSave="0" documentId="13_ncr:1_{3A5E6F5A-75C4-4DEB-9552-36730944AD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G12" i="1"/>
  <c r="G15" i="1" s="1"/>
  <c r="K21" i="1" s="1"/>
  <c r="B12" i="1"/>
  <c r="M21" i="1"/>
  <c r="I22" i="1"/>
  <c r="I21" i="1"/>
  <c r="I12" i="1"/>
  <c r="K12" i="1"/>
  <c r="M12" i="1"/>
  <c r="C30" i="1"/>
  <c r="D30" i="1"/>
  <c r="E30" i="1"/>
  <c r="B30" i="1"/>
  <c r="A22" i="1"/>
  <c r="D23" i="1"/>
  <c r="D24" i="1"/>
  <c r="D25" i="1"/>
  <c r="D26" i="1"/>
  <c r="D27" i="1"/>
  <c r="D22" i="1"/>
  <c r="C23" i="1"/>
  <c r="C24" i="1"/>
  <c r="C25" i="1"/>
  <c r="C26" i="1"/>
  <c r="C27" i="1"/>
  <c r="C22" i="1"/>
  <c r="H25" i="1" l="1"/>
  <c r="H26" i="1"/>
  <c r="G6" i="1"/>
  <c r="M3" i="1"/>
  <c r="K3" i="1"/>
  <c r="I3" i="1"/>
  <c r="G3" i="1"/>
  <c r="B27" i="1" l="1"/>
  <c r="B28" i="1"/>
  <c r="B25" i="1"/>
  <c r="B23" i="1"/>
  <c r="B22" i="1"/>
  <c r="B24" i="1"/>
  <c r="B26" i="1"/>
  <c r="E25" i="1"/>
  <c r="E22" i="1"/>
  <c r="E23" i="1"/>
  <c r="E24" i="1"/>
  <c r="E14" i="1"/>
  <c r="E15" i="1"/>
  <c r="D17" i="1"/>
  <c r="E13" i="1"/>
  <c r="D13" i="1"/>
  <c r="C15" i="1"/>
  <c r="B16" i="1"/>
  <c r="D14" i="1"/>
  <c r="C16" i="1"/>
  <c r="B17" i="1"/>
  <c r="D15" i="1"/>
  <c r="C17" i="1"/>
  <c r="B18" i="1"/>
  <c r="D16" i="1"/>
  <c r="B13" i="1"/>
  <c r="C12" i="1"/>
  <c r="B14" i="1"/>
  <c r="D12" i="1"/>
  <c r="C14" i="1"/>
  <c r="B15" i="1"/>
  <c r="E12" i="1"/>
  <c r="C13" i="1"/>
</calcChain>
</file>

<file path=xl/sharedStrings.xml><?xml version="1.0" encoding="utf-8"?>
<sst xmlns="http://schemas.openxmlformats.org/spreadsheetml/2006/main" count="47" uniqueCount="46">
  <si>
    <t>Номер партії</t>
  </si>
  <si>
    <t>Заводи</t>
  </si>
  <si>
    <t>Середнє значення для кожної з груп</t>
  </si>
  <si>
    <t>Загальне середнє значення</t>
  </si>
  <si>
    <t>Total Sum of Squares (SST)</t>
  </si>
  <si>
    <t>Sum of Squares Within (SSW)</t>
  </si>
  <si>
    <t>SSW1</t>
  </si>
  <si>
    <t>SSW2</t>
  </si>
  <si>
    <t>SSW3</t>
  </si>
  <si>
    <t>SSW4</t>
  </si>
  <si>
    <t>Total SSW</t>
  </si>
  <si>
    <t>Total 1</t>
  </si>
  <si>
    <t>Total 2</t>
  </si>
  <si>
    <t>Total 3</t>
  </si>
  <si>
    <t>Total 4</t>
  </si>
  <si>
    <t>Міжгрупова сума квадратичних відхилень</t>
  </si>
  <si>
    <t>Sum of Squares Between (SSB)</t>
  </si>
  <si>
    <t>Ступені свободи:</t>
  </si>
  <si>
    <t>DF (Between)</t>
  </si>
  <si>
    <t>DF(Within)</t>
  </si>
  <si>
    <t>MSB &amp; MSW</t>
  </si>
  <si>
    <t>Total SST</t>
  </si>
  <si>
    <t>F-статистика:</t>
  </si>
  <si>
    <t>F</t>
  </si>
  <si>
    <t>F. крит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</si>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</sst>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6"/>
      <color rgb="FF3F3F3F"/>
      <name val="Calibri"/>
      <family val="2"/>
      <charset val="204"/>
      <scheme val="minor"/>
    </font>
    <font>
      <sz val="48"/>
      <color theme="3"/>
      <name val="Calibri Light"/>
      <family val="2"/>
      <charset val="204"/>
      <scheme val="major"/>
    </font>
    <font>
      <sz val="48"/>
      <color rgb="FF3F3F3F"/>
      <name val="Calibri Light"/>
      <family val="2"/>
      <charset val="204"/>
      <scheme val="major"/>
    </font>
    <font>
      <sz val="14"/>
      <color rgb="FF9C0006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4" borderId="1" xfId="3" applyFill="1" applyAlignment="1">
      <alignment horizontal="center"/>
    </xf>
    <xf numFmtId="0" fontId="3" fillId="5" borderId="1" xfId="3" applyFill="1" applyAlignment="1">
      <alignment horizontal="center"/>
    </xf>
    <xf numFmtId="0" fontId="3" fillId="6" borderId="1" xfId="3" applyFill="1" applyAlignment="1">
      <alignment horizontal="center"/>
    </xf>
    <xf numFmtId="0" fontId="3" fillId="7" borderId="1" xfId="3" applyFill="1" applyAlignment="1">
      <alignment horizontal="center"/>
    </xf>
    <xf numFmtId="0" fontId="3" fillId="7" borderId="1" xfId="3" applyNumberFormat="1" applyFill="1" applyAlignment="1">
      <alignment horizontal="center"/>
    </xf>
    <xf numFmtId="0" fontId="3" fillId="5" borderId="1" xfId="3" applyFill="1"/>
    <xf numFmtId="0" fontId="4" fillId="5" borderId="2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3" fillId="5" borderId="1" xfId="3" applyFill="1" applyAlignment="1">
      <alignment horizontal="center"/>
    </xf>
    <xf numFmtId="0" fontId="3" fillId="4" borderId="1" xfId="3" applyFill="1" applyAlignment="1">
      <alignment horizontal="center"/>
    </xf>
    <xf numFmtId="0" fontId="3" fillId="4" borderId="3" xfId="3" applyFill="1" applyBorder="1" applyAlignment="1">
      <alignment horizontal="center"/>
    </xf>
    <xf numFmtId="0" fontId="5" fillId="5" borderId="1" xfId="3" applyFont="1" applyFill="1" applyAlignment="1">
      <alignment horizontal="center"/>
    </xf>
    <xf numFmtId="0" fontId="3" fillId="7" borderId="1" xfId="3" applyFill="1" applyAlignment="1">
      <alignment horizontal="center"/>
    </xf>
    <xf numFmtId="0" fontId="9" fillId="2" borderId="4" xfId="2" applyFont="1" applyBorder="1" applyAlignment="1">
      <alignment horizontal="center"/>
    </xf>
    <xf numFmtId="0" fontId="8" fillId="2" borderId="5" xfId="2" applyFont="1" applyBorder="1" applyAlignment="1">
      <alignment horizontal="center"/>
    </xf>
    <xf numFmtId="0" fontId="8" fillId="2" borderId="6" xfId="2" applyFont="1" applyBorder="1" applyAlignment="1">
      <alignment horizontal="center"/>
    </xf>
    <xf numFmtId="0" fontId="8" fillId="2" borderId="10" xfId="2" applyFont="1" applyBorder="1" applyAlignment="1">
      <alignment horizontal="center"/>
    </xf>
    <xf numFmtId="0" fontId="8" fillId="2" borderId="0" xfId="2" applyFont="1" applyBorder="1" applyAlignment="1">
      <alignment horizontal="center"/>
    </xf>
    <xf numFmtId="0" fontId="8" fillId="2" borderId="11" xfId="2" applyFont="1" applyBorder="1" applyAlignment="1">
      <alignment horizontal="center"/>
    </xf>
    <xf numFmtId="0" fontId="8" fillId="2" borderId="7" xfId="2" applyFont="1" applyBorder="1" applyAlignment="1">
      <alignment horizontal="center"/>
    </xf>
    <xf numFmtId="0" fontId="8" fillId="2" borderId="8" xfId="2" applyFont="1" applyBorder="1" applyAlignment="1">
      <alignment horizontal="center"/>
    </xf>
    <xf numFmtId="0" fontId="8" fillId="2" borderId="9" xfId="2" applyFont="1" applyBorder="1" applyAlignment="1">
      <alignment horizontal="center"/>
    </xf>
    <xf numFmtId="0" fontId="7" fillId="4" borderId="1" xfId="3" applyFont="1" applyFill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10" fillId="0" borderId="13" xfId="0" applyFont="1" applyFill="1" applyBorder="1" applyAlignment="1">
      <alignment horizontal="center"/>
    </xf>
  </cellXfs>
  <cellStyles count="4">
    <cellStyle name="Bad" xfId="2" builtinId="27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zoomScaleNormal="100" workbookViewId="0">
      <selection activeCell="H26" sqref="H26:I26"/>
    </sheetView>
  </sheetViews>
  <sheetFormatPr defaultRowHeight="15" x14ac:dyDescent="0.25"/>
  <cols>
    <col min="1" max="1" width="13.5703125" customWidth="1"/>
  </cols>
  <sheetData>
    <row r="1" spans="1:14" x14ac:dyDescent="0.25">
      <c r="A1" s="10" t="s">
        <v>0</v>
      </c>
      <c r="B1" s="10" t="s">
        <v>1</v>
      </c>
      <c r="C1" s="10"/>
      <c r="D1" s="10"/>
      <c r="E1" s="10"/>
      <c r="G1" s="10" t="s">
        <v>2</v>
      </c>
      <c r="H1" s="10"/>
      <c r="I1" s="10"/>
      <c r="J1" s="10"/>
      <c r="K1" s="10"/>
      <c r="L1" s="10"/>
      <c r="M1" s="10"/>
      <c r="N1" s="10"/>
    </row>
    <row r="2" spans="1:14" x14ac:dyDescent="0.25">
      <c r="A2" s="10"/>
      <c r="B2" s="3">
        <v>1</v>
      </c>
      <c r="C2" s="3">
        <v>2</v>
      </c>
      <c r="D2" s="3">
        <v>3</v>
      </c>
      <c r="E2" s="3">
        <v>4</v>
      </c>
      <c r="G2" s="10">
        <v>1</v>
      </c>
      <c r="H2" s="10"/>
      <c r="I2" s="10">
        <v>2</v>
      </c>
      <c r="J2" s="10"/>
      <c r="K2" s="10">
        <v>3</v>
      </c>
      <c r="L2" s="10"/>
      <c r="M2" s="10">
        <v>4</v>
      </c>
      <c r="N2" s="10"/>
    </row>
    <row r="3" spans="1:14" x14ac:dyDescent="0.25">
      <c r="A3" s="3">
        <v>1</v>
      </c>
      <c r="B3" s="4">
        <v>1.55</v>
      </c>
      <c r="C3" s="4">
        <v>1.62</v>
      </c>
      <c r="D3" s="4">
        <v>1.69</v>
      </c>
      <c r="E3" s="4">
        <v>1.76</v>
      </c>
      <c r="G3" s="11">
        <f>AVERAGE(B3:B9)</f>
        <v>2.5942857142857143</v>
      </c>
      <c r="H3" s="11"/>
      <c r="I3" s="11">
        <f>AVERAGE(C3:C9)</f>
        <v>1.7183333333333335</v>
      </c>
      <c r="J3" s="11"/>
      <c r="K3" s="11">
        <f>AVERAGE(D3:D9)</f>
        <v>2.2783333333333333</v>
      </c>
      <c r="L3" s="11"/>
      <c r="M3" s="11">
        <f>AVERAGE(E3:E9)</f>
        <v>1.1825000000000001</v>
      </c>
      <c r="N3" s="11"/>
    </row>
    <row r="4" spans="1:14" x14ac:dyDescent="0.25">
      <c r="A4" s="3">
        <v>2</v>
      </c>
      <c r="B4" s="4">
        <v>0.7</v>
      </c>
      <c r="C4" s="4">
        <v>0.52</v>
      </c>
      <c r="D4" s="4">
        <v>0.34</v>
      </c>
      <c r="E4" s="4">
        <v>0.17</v>
      </c>
      <c r="G4" s="12"/>
      <c r="H4" s="12"/>
      <c r="I4" s="12"/>
      <c r="J4" s="12"/>
      <c r="K4" s="12"/>
      <c r="L4" s="12"/>
      <c r="M4" s="12"/>
      <c r="N4" s="12"/>
    </row>
    <row r="5" spans="1:14" ht="23.25" x14ac:dyDescent="0.35">
      <c r="A5" s="3">
        <v>3</v>
      </c>
      <c r="B5" s="4">
        <v>0.22</v>
      </c>
      <c r="C5" s="4">
        <v>0.12</v>
      </c>
      <c r="D5" s="4">
        <v>0.47</v>
      </c>
      <c r="E5" s="4">
        <v>0.81</v>
      </c>
      <c r="G5" s="8" t="s">
        <v>3</v>
      </c>
      <c r="H5" s="8"/>
      <c r="I5" s="8"/>
      <c r="J5" s="8"/>
      <c r="K5" s="8"/>
      <c r="L5" s="8"/>
      <c r="M5" s="8"/>
      <c r="N5" s="8"/>
    </row>
    <row r="6" spans="1:14" x14ac:dyDescent="0.25">
      <c r="A6" s="3">
        <v>4</v>
      </c>
      <c r="B6" s="4">
        <v>0.38</v>
      </c>
      <c r="C6" s="4">
        <v>0.91</v>
      </c>
      <c r="D6" s="4">
        <v>1.45</v>
      </c>
      <c r="E6" s="4">
        <v>1.99</v>
      </c>
      <c r="G6" s="9">
        <f>AVERAGE(B3:E9)</f>
        <v>2.0378260869565219</v>
      </c>
      <c r="H6" s="9"/>
      <c r="I6" s="9"/>
      <c r="J6" s="9"/>
      <c r="K6" s="9"/>
      <c r="L6" s="9"/>
      <c r="M6" s="9"/>
      <c r="N6" s="9"/>
    </row>
    <row r="7" spans="1:14" x14ac:dyDescent="0.25">
      <c r="A7" s="3">
        <v>5</v>
      </c>
      <c r="B7" s="4">
        <v>1.7</v>
      </c>
      <c r="C7" s="4">
        <v>2.79</v>
      </c>
      <c r="D7" s="4">
        <v>3.89</v>
      </c>
      <c r="E7" s="4"/>
      <c r="G7" s="9"/>
      <c r="H7" s="9"/>
      <c r="I7" s="9"/>
      <c r="J7" s="9"/>
      <c r="K7" s="9"/>
      <c r="L7" s="9"/>
      <c r="M7" s="9"/>
      <c r="N7" s="9"/>
    </row>
    <row r="8" spans="1:14" x14ac:dyDescent="0.25">
      <c r="A8" s="3">
        <v>6</v>
      </c>
      <c r="B8" s="4">
        <v>2.88</v>
      </c>
      <c r="C8" s="4">
        <v>4.3499999999999996</v>
      </c>
      <c r="D8" s="4">
        <v>5.83</v>
      </c>
      <c r="E8" s="4"/>
      <c r="G8" s="9"/>
      <c r="H8" s="9"/>
      <c r="I8" s="9"/>
      <c r="J8" s="9"/>
      <c r="K8" s="9"/>
      <c r="L8" s="9"/>
      <c r="M8" s="9"/>
      <c r="N8" s="9"/>
    </row>
    <row r="9" spans="1:14" x14ac:dyDescent="0.25">
      <c r="A9" s="3">
        <v>7</v>
      </c>
      <c r="B9" s="4">
        <v>10.73</v>
      </c>
      <c r="C9" s="4"/>
      <c r="D9" s="4"/>
      <c r="E9" s="4"/>
      <c r="G9" s="9"/>
      <c r="H9" s="9"/>
      <c r="I9" s="9"/>
      <c r="J9" s="9"/>
      <c r="K9" s="9"/>
      <c r="L9" s="9"/>
      <c r="M9" s="9"/>
      <c r="N9" s="9"/>
    </row>
    <row r="11" spans="1:14" ht="21" x14ac:dyDescent="0.35">
      <c r="A11" s="3" t="s">
        <v>21</v>
      </c>
      <c r="B11" s="10" t="s">
        <v>4</v>
      </c>
      <c r="C11" s="10"/>
      <c r="D11" s="10"/>
      <c r="E11" s="10"/>
      <c r="G11" s="13" t="s">
        <v>15</v>
      </c>
      <c r="H11" s="13"/>
      <c r="I11" s="13"/>
      <c r="J11" s="13"/>
      <c r="K11" s="13"/>
      <c r="L11" s="13"/>
      <c r="M11" s="13"/>
      <c r="N11" s="13"/>
    </row>
    <row r="12" spans="1:14" x14ac:dyDescent="0.25">
      <c r="A12" s="11">
        <f>SUM(B12:E18)</f>
        <v>126.49239130434785</v>
      </c>
      <c r="B12" s="4">
        <f>(B3-$G$6)^2</f>
        <v>0.23797429111531201</v>
      </c>
      <c r="C12" s="4">
        <f t="shared" ref="C12:D12" si="0">(C3-$G$6)^2</f>
        <v>0.17457863894139891</v>
      </c>
      <c r="D12" s="4">
        <f t="shared" si="0"/>
        <v>0.12098298676748596</v>
      </c>
      <c r="E12" s="4">
        <f>(E3-$G$6)^2</f>
        <v>7.7187334593572868E-2</v>
      </c>
      <c r="G12" s="14">
        <f>(G4-$G$6)^2 * 7</f>
        <v>29.069146124763712</v>
      </c>
      <c r="H12" s="14"/>
      <c r="I12" s="14">
        <f>(I4-$G$6)^2 * 6</f>
        <v>24.91641096408318</v>
      </c>
      <c r="J12" s="14"/>
      <c r="K12" s="14">
        <f>(K4-$G$6)^2 * 6</f>
        <v>24.91641096408318</v>
      </c>
      <c r="L12" s="14"/>
      <c r="M12" s="14">
        <f>(M4-$G$6)^2 * 4</f>
        <v>16.61094064272212</v>
      </c>
      <c r="N12" s="14"/>
    </row>
    <row r="13" spans="1:14" x14ac:dyDescent="0.25">
      <c r="A13" s="11"/>
      <c r="B13" s="4">
        <f t="shared" ref="B13:E18" si="1">(B4-$G$6)^2</f>
        <v>1.7897786389413994</v>
      </c>
      <c r="C13" s="4">
        <f t="shared" si="1"/>
        <v>2.303796030245747</v>
      </c>
      <c r="D13" s="4">
        <f t="shared" si="1"/>
        <v>2.8826134215500949</v>
      </c>
      <c r="E13" s="4">
        <f t="shared" si="1"/>
        <v>3.4887742911153126</v>
      </c>
      <c r="G13" s="14"/>
      <c r="H13" s="14"/>
      <c r="I13" s="14"/>
      <c r="J13" s="14"/>
      <c r="K13" s="14"/>
      <c r="L13" s="14"/>
      <c r="M13" s="14"/>
      <c r="N13" s="14"/>
    </row>
    <row r="14" spans="1:14" ht="21" x14ac:dyDescent="0.35">
      <c r="A14" s="11"/>
      <c r="B14" s="4">
        <f t="shared" si="1"/>
        <v>3.3044916824196604</v>
      </c>
      <c r="C14" s="4">
        <f t="shared" si="1"/>
        <v>3.6780568998109642</v>
      </c>
      <c r="D14" s="4">
        <f t="shared" si="1"/>
        <v>2.4580786389413993</v>
      </c>
      <c r="E14" s="4">
        <f t="shared" si="1"/>
        <v>1.5075568998109643</v>
      </c>
      <c r="G14" s="13" t="s">
        <v>16</v>
      </c>
      <c r="H14" s="13"/>
      <c r="I14" s="13"/>
      <c r="J14" s="13"/>
      <c r="K14" s="13"/>
      <c r="L14" s="13"/>
      <c r="M14" s="13"/>
      <c r="N14" s="13"/>
    </row>
    <row r="15" spans="1:14" x14ac:dyDescent="0.25">
      <c r="A15" s="11"/>
      <c r="B15" s="4">
        <f t="shared" si="1"/>
        <v>2.7483873345935739</v>
      </c>
      <c r="C15" s="4">
        <f t="shared" si="1"/>
        <v>1.2719916824196598</v>
      </c>
      <c r="D15" s="4">
        <f t="shared" si="1"/>
        <v>0.34553950850661652</v>
      </c>
      <c r="E15" s="4">
        <f t="shared" si="1"/>
        <v>2.2873345935727949E-3</v>
      </c>
      <c r="G15" s="24">
        <f>SUM(G12:N12)</f>
        <v>95.512908695652186</v>
      </c>
      <c r="H15" s="24"/>
      <c r="I15" s="24"/>
      <c r="J15" s="24"/>
      <c r="K15" s="24"/>
      <c r="L15" s="24"/>
      <c r="M15" s="24"/>
      <c r="N15" s="24"/>
    </row>
    <row r="16" spans="1:14" x14ac:dyDescent="0.25">
      <c r="A16" s="11"/>
      <c r="B16" s="4">
        <f t="shared" si="1"/>
        <v>0.11412646502835552</v>
      </c>
      <c r="C16" s="4">
        <f t="shared" si="1"/>
        <v>0.56576559546313776</v>
      </c>
      <c r="D16" s="4">
        <f t="shared" si="1"/>
        <v>3.4305482041587902</v>
      </c>
      <c r="E16" s="4"/>
      <c r="G16" s="24"/>
      <c r="H16" s="24"/>
      <c r="I16" s="24"/>
      <c r="J16" s="24"/>
      <c r="K16" s="24"/>
      <c r="L16" s="24"/>
      <c r="M16" s="24"/>
      <c r="N16" s="24"/>
    </row>
    <row r="17" spans="1:14" x14ac:dyDescent="0.25">
      <c r="A17" s="11"/>
      <c r="B17" s="4">
        <f t="shared" si="1"/>
        <v>0.70925689981096363</v>
      </c>
      <c r="C17" s="4">
        <f t="shared" si="1"/>
        <v>5.346148204158788</v>
      </c>
      <c r="D17" s="4">
        <f t="shared" si="1"/>
        <v>14.380582986767486</v>
      </c>
      <c r="E17" s="4"/>
      <c r="G17" s="24"/>
      <c r="H17" s="24"/>
      <c r="I17" s="24"/>
      <c r="J17" s="24"/>
      <c r="K17" s="24"/>
      <c r="L17" s="24"/>
      <c r="M17" s="24"/>
      <c r="N17" s="24"/>
    </row>
    <row r="18" spans="1:14" x14ac:dyDescent="0.25">
      <c r="A18" s="11"/>
      <c r="B18" s="4">
        <f t="shared" si="1"/>
        <v>75.553887334593597</v>
      </c>
      <c r="C18" s="4"/>
      <c r="D18" s="4"/>
      <c r="E18" s="4"/>
      <c r="G18" s="24"/>
      <c r="H18" s="24"/>
      <c r="I18" s="24"/>
      <c r="J18" s="24"/>
      <c r="K18" s="24"/>
      <c r="L18" s="24"/>
      <c r="M18" s="24"/>
      <c r="N18" s="24"/>
    </row>
    <row r="19" spans="1:14" x14ac:dyDescent="0.25">
      <c r="A19" s="1"/>
      <c r="B19" s="1"/>
      <c r="C19" s="1"/>
      <c r="D19" s="1"/>
      <c r="E19" s="1"/>
    </row>
    <row r="20" spans="1:14" x14ac:dyDescent="0.25">
      <c r="A20" s="10" t="s">
        <v>10</v>
      </c>
      <c r="B20" s="10" t="s">
        <v>5</v>
      </c>
      <c r="C20" s="10"/>
      <c r="D20" s="10"/>
      <c r="E20" s="10"/>
      <c r="G20" s="10" t="s">
        <v>17</v>
      </c>
      <c r="H20" s="10"/>
      <c r="I20" s="10"/>
      <c r="K20" s="10" t="s">
        <v>20</v>
      </c>
      <c r="L20" s="10"/>
      <c r="M20" s="10"/>
      <c r="N20" s="10"/>
    </row>
    <row r="21" spans="1:14" x14ac:dyDescent="0.25">
      <c r="A21" s="10"/>
      <c r="B21" s="3" t="s">
        <v>6</v>
      </c>
      <c r="C21" s="3" t="s">
        <v>7</v>
      </c>
      <c r="D21" s="3" t="s">
        <v>8</v>
      </c>
      <c r="E21" s="3" t="s">
        <v>9</v>
      </c>
      <c r="G21" s="10" t="s">
        <v>18</v>
      </c>
      <c r="H21" s="10"/>
      <c r="I21" s="5">
        <f>A9-1</f>
        <v>6</v>
      </c>
      <c r="K21" s="14">
        <f>G15/I21</f>
        <v>15.918818115942031</v>
      </c>
      <c r="L21" s="14"/>
      <c r="M21" s="14">
        <f>A22/I22</f>
        <v>8.9105182330827066</v>
      </c>
      <c r="N21" s="14"/>
    </row>
    <row r="22" spans="1:14" x14ac:dyDescent="0.25">
      <c r="A22" s="11">
        <f>SUM(B22:E28)</f>
        <v>169.29984642857144</v>
      </c>
      <c r="B22" s="4">
        <f>(B3-$G$3)^2</f>
        <v>1.0905326530612245</v>
      </c>
      <c r="C22" s="4">
        <f>(C3-$I$4)^2</f>
        <v>2.6244000000000005</v>
      </c>
      <c r="D22" s="4">
        <f>(D3-$K$4)^2</f>
        <v>2.8560999999999996</v>
      </c>
      <c r="E22" s="4">
        <f>(E3-$M$3)^2</f>
        <v>0.33350624999999989</v>
      </c>
      <c r="G22" s="10" t="s">
        <v>19</v>
      </c>
      <c r="H22" s="10"/>
      <c r="I22" s="6">
        <f>23-4</f>
        <v>19</v>
      </c>
      <c r="K22" s="14"/>
      <c r="L22" s="14"/>
      <c r="M22" s="14"/>
      <c r="N22" s="14"/>
    </row>
    <row r="23" spans="1:14" x14ac:dyDescent="0.25">
      <c r="A23" s="11"/>
      <c r="B23" s="4">
        <f t="shared" ref="B23:B28" si="2">(B4-$G$3)^2</f>
        <v>3.5883183673469392</v>
      </c>
      <c r="C23" s="4">
        <f t="shared" ref="C23:C27" si="3">(C4-$I$4)^2</f>
        <v>0.27040000000000003</v>
      </c>
      <c r="D23" s="4">
        <f t="shared" ref="D23:D27" si="4">(D4-$K$4)^2</f>
        <v>0.11560000000000002</v>
      </c>
      <c r="E23" s="4">
        <f t="shared" ref="E23:E25" si="5">(E4-$M$3)^2</f>
        <v>1.0251562500000004</v>
      </c>
    </row>
    <row r="24" spans="1:14" x14ac:dyDescent="0.25">
      <c r="A24" s="11"/>
      <c r="B24" s="4">
        <f t="shared" si="2"/>
        <v>5.6372326530612238</v>
      </c>
      <c r="C24" s="4">
        <f t="shared" si="3"/>
        <v>1.44E-2</v>
      </c>
      <c r="D24" s="4">
        <f t="shared" si="4"/>
        <v>0.22089999999999999</v>
      </c>
      <c r="E24" s="4">
        <f t="shared" si="5"/>
        <v>0.13875625000000005</v>
      </c>
      <c r="G24" s="10" t="s">
        <v>22</v>
      </c>
      <c r="H24" s="10"/>
      <c r="I24" s="10"/>
      <c r="K24" s="15"/>
      <c r="L24" s="16"/>
      <c r="M24" s="16"/>
      <c r="N24" s="17"/>
    </row>
    <row r="25" spans="1:14" x14ac:dyDescent="0.25">
      <c r="A25" s="11"/>
      <c r="B25" s="4">
        <f t="shared" si="2"/>
        <v>4.9030612244897966</v>
      </c>
      <c r="C25" s="4">
        <f t="shared" si="3"/>
        <v>0.82810000000000006</v>
      </c>
      <c r="D25" s="4">
        <f t="shared" si="4"/>
        <v>2.1025</v>
      </c>
      <c r="E25" s="4">
        <f t="shared" si="5"/>
        <v>0.65205624999999978</v>
      </c>
      <c r="G25" s="7" t="s">
        <v>23</v>
      </c>
      <c r="H25" s="11">
        <f>K21/M21</f>
        <v>1.7865198969953417</v>
      </c>
      <c r="I25" s="11"/>
      <c r="K25" s="18"/>
      <c r="L25" s="19"/>
      <c r="M25" s="19"/>
      <c r="N25" s="20"/>
    </row>
    <row r="26" spans="1:14" x14ac:dyDescent="0.25">
      <c r="A26" s="11"/>
      <c r="B26" s="4">
        <f t="shared" si="2"/>
        <v>0.79974693877551029</v>
      </c>
      <c r="C26" s="4">
        <f t="shared" si="3"/>
        <v>7.7841000000000005</v>
      </c>
      <c r="D26" s="4">
        <f t="shared" si="4"/>
        <v>15.132100000000001</v>
      </c>
      <c r="E26" s="4"/>
      <c r="G26" s="7" t="s">
        <v>24</v>
      </c>
      <c r="H26" s="11">
        <f>(K21+M21)*0.05</f>
        <v>1.2414668174512369</v>
      </c>
      <c r="I26" s="11"/>
      <c r="K26" s="21"/>
      <c r="L26" s="22"/>
      <c r="M26" s="22"/>
      <c r="N26" s="23"/>
    </row>
    <row r="27" spans="1:14" x14ac:dyDescent="0.25">
      <c r="A27" s="11"/>
      <c r="B27" s="4">
        <f t="shared" si="2"/>
        <v>8.1632653061224414E-2</v>
      </c>
      <c r="C27" s="4">
        <f t="shared" si="3"/>
        <v>18.922499999999996</v>
      </c>
      <c r="D27" s="4">
        <f t="shared" si="4"/>
        <v>33.988900000000001</v>
      </c>
      <c r="E27" s="4"/>
    </row>
    <row r="28" spans="1:14" x14ac:dyDescent="0.25">
      <c r="A28" s="11"/>
      <c r="B28" s="4">
        <f t="shared" si="2"/>
        <v>66.189846938775517</v>
      </c>
      <c r="C28" s="4"/>
      <c r="D28" s="4"/>
      <c r="E28" s="4"/>
    </row>
    <row r="29" spans="1:14" x14ac:dyDescent="0.25">
      <c r="A29" s="11"/>
      <c r="B29" s="2" t="s">
        <v>11</v>
      </c>
      <c r="C29" s="2" t="s">
        <v>12</v>
      </c>
      <c r="D29" s="2" t="s">
        <v>13</v>
      </c>
      <c r="E29" s="2" t="s">
        <v>14</v>
      </c>
    </row>
    <row r="30" spans="1:14" x14ac:dyDescent="0.25">
      <c r="A30" s="11"/>
      <c r="B30" s="2">
        <f>SUM(B22:B28)</f>
        <v>82.290371428571433</v>
      </c>
      <c r="C30" s="2">
        <f t="shared" ref="C30:E30" si="6">SUM(C22:C28)</f>
        <v>30.443899999999999</v>
      </c>
      <c r="D30" s="2">
        <f t="shared" si="6"/>
        <v>54.4161</v>
      </c>
      <c r="E30" s="2">
        <f t="shared" si="6"/>
        <v>2.1494750000000002</v>
      </c>
    </row>
  </sheetData>
  <mergeCells count="35">
    <mergeCell ref="G24:I24"/>
    <mergeCell ref="H25:I25"/>
    <mergeCell ref="H26:I26"/>
    <mergeCell ref="K24:N26"/>
    <mergeCell ref="G14:N14"/>
    <mergeCell ref="G15:N18"/>
    <mergeCell ref="G20:I20"/>
    <mergeCell ref="G21:H21"/>
    <mergeCell ref="G22:H22"/>
    <mergeCell ref="K20:N20"/>
    <mergeCell ref="K21:L22"/>
    <mergeCell ref="M21:N22"/>
    <mergeCell ref="G11:N11"/>
    <mergeCell ref="G12:H13"/>
    <mergeCell ref="I12:J13"/>
    <mergeCell ref="K12:L13"/>
    <mergeCell ref="M12:N13"/>
    <mergeCell ref="B11:E11"/>
    <mergeCell ref="A12:A18"/>
    <mergeCell ref="B20:E20"/>
    <mergeCell ref="A20:A21"/>
    <mergeCell ref="A22:A30"/>
    <mergeCell ref="G5:N5"/>
    <mergeCell ref="G6:N9"/>
    <mergeCell ref="A1:A2"/>
    <mergeCell ref="B1:E1"/>
    <mergeCell ref="G1:N1"/>
    <mergeCell ref="G2:H2"/>
    <mergeCell ref="I2:J2"/>
    <mergeCell ref="K2:L2"/>
    <mergeCell ref="M2:N2"/>
    <mergeCell ref="G3:H4"/>
    <mergeCell ref="I3:J4"/>
    <mergeCell ref="K3:L4"/>
    <mergeCell ref="M3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87A5-30CE-4970-A06D-B0A3F62D71E3}">
  <dimension ref="A1:G16"/>
  <sheetViews>
    <sheetView tabSelected="1" zoomScale="145" zoomScaleNormal="145" workbookViewId="0">
      <selection activeCell="C19" sqref="C19"/>
    </sheetView>
  </sheetViews>
  <sheetFormatPr defaultRowHeight="15" x14ac:dyDescent="0.25"/>
  <sheetData>
    <row r="1" spans="1:7" x14ac:dyDescent="0.25">
      <c r="A1" t="s">
        <v>25</v>
      </c>
    </row>
    <row r="3" spans="1:7" ht="15.75" thickBot="1" x14ac:dyDescent="0.3">
      <c r="A3" t="s">
        <v>26</v>
      </c>
    </row>
    <row r="4" spans="1:7" x14ac:dyDescent="0.25">
      <c r="A4" s="27" t="s">
        <v>27</v>
      </c>
      <c r="B4" s="27" t="s">
        <v>28</v>
      </c>
      <c r="C4" s="27" t="s">
        <v>29</v>
      </c>
      <c r="D4" s="27" t="s">
        <v>30</v>
      </c>
      <c r="E4" s="27" t="s">
        <v>31</v>
      </c>
    </row>
    <row r="5" spans="1:7" x14ac:dyDescent="0.25">
      <c r="A5" s="25" t="s">
        <v>32</v>
      </c>
      <c r="B5" s="25">
        <v>7</v>
      </c>
      <c r="C5" s="25">
        <v>18.16</v>
      </c>
      <c r="D5" s="25">
        <v>2.5942857142857143</v>
      </c>
      <c r="E5" s="25">
        <v>13.715061904761905</v>
      </c>
    </row>
    <row r="6" spans="1:7" x14ac:dyDescent="0.25">
      <c r="A6" s="25" t="s">
        <v>33</v>
      </c>
      <c r="B6" s="25">
        <v>6</v>
      </c>
      <c r="C6" s="25">
        <v>10.31</v>
      </c>
      <c r="D6" s="25">
        <v>1.7183333333333335</v>
      </c>
      <c r="E6" s="25">
        <v>2.5455766666666664</v>
      </c>
    </row>
    <row r="7" spans="1:7" x14ac:dyDescent="0.25">
      <c r="A7" s="25" t="s">
        <v>34</v>
      </c>
      <c r="B7" s="25">
        <v>6</v>
      </c>
      <c r="C7" s="25">
        <v>13.67</v>
      </c>
      <c r="D7" s="25">
        <v>2.2783333333333333</v>
      </c>
      <c r="E7" s="25">
        <v>4.6542566666666669</v>
      </c>
    </row>
    <row r="8" spans="1:7" ht="15.75" thickBot="1" x14ac:dyDescent="0.3">
      <c r="A8" s="26" t="s">
        <v>35</v>
      </c>
      <c r="B8" s="26">
        <v>4</v>
      </c>
      <c r="C8" s="26">
        <v>4.7300000000000004</v>
      </c>
      <c r="D8" s="26">
        <v>1.1825000000000001</v>
      </c>
      <c r="E8" s="26">
        <v>0.71649166666666664</v>
      </c>
    </row>
    <row r="11" spans="1:7" ht="15.75" thickBot="1" x14ac:dyDescent="0.3">
      <c r="A11" t="s">
        <v>36</v>
      </c>
    </row>
    <row r="12" spans="1:7" x14ac:dyDescent="0.25">
      <c r="A12" s="27" t="s">
        <v>37</v>
      </c>
      <c r="B12" s="27" t="s">
        <v>38</v>
      </c>
      <c r="C12" s="27" t="s">
        <v>39</v>
      </c>
      <c r="D12" s="27" t="s">
        <v>40</v>
      </c>
      <c r="E12" s="27" t="s">
        <v>23</v>
      </c>
      <c r="F12" s="27" t="s">
        <v>41</v>
      </c>
      <c r="G12" s="27" t="s">
        <v>42</v>
      </c>
    </row>
    <row r="13" spans="1:7" x14ac:dyDescent="0.25">
      <c r="A13" s="25" t="s">
        <v>43</v>
      </c>
      <c r="B13" s="25">
        <v>6.0533782091097663</v>
      </c>
      <c r="C13" s="25">
        <v>3</v>
      </c>
      <c r="D13" s="25">
        <v>2.017792736369922</v>
      </c>
      <c r="E13" s="25">
        <v>0.31831929709281492</v>
      </c>
      <c r="F13" s="25">
        <v>0.81198643826669326</v>
      </c>
      <c r="G13" s="25">
        <v>3.1273500051133998</v>
      </c>
    </row>
    <row r="14" spans="1:7" x14ac:dyDescent="0.25">
      <c r="A14" s="25" t="s">
        <v>44</v>
      </c>
      <c r="B14" s="25">
        <v>120.43901309523808</v>
      </c>
      <c r="C14" s="25">
        <v>19</v>
      </c>
      <c r="D14" s="25">
        <v>6.3388954260651618</v>
      </c>
      <c r="E14" s="25"/>
      <c r="F14" s="25"/>
      <c r="G14" s="25"/>
    </row>
    <row r="15" spans="1:7" x14ac:dyDescent="0.25">
      <c r="A15" s="25"/>
      <c r="B15" s="25"/>
      <c r="C15" s="25"/>
      <c r="D15" s="25"/>
      <c r="E15" s="25"/>
      <c r="F15" s="25"/>
      <c r="G15" s="25"/>
    </row>
    <row r="16" spans="1:7" ht="15.75" thickBot="1" x14ac:dyDescent="0.3">
      <c r="A16" s="26" t="s">
        <v>45</v>
      </c>
      <c r="B16" s="26">
        <v>126.49239130434785</v>
      </c>
      <c r="C16" s="26">
        <v>22</v>
      </c>
      <c r="D16" s="26"/>
      <c r="E16" s="26"/>
      <c r="F16" s="26"/>
      <c r="G16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Clinsen</dc:creator>
  <cp:lastModifiedBy>Clinsen</cp:lastModifiedBy>
  <dcterms:created xsi:type="dcterms:W3CDTF">2015-06-05T18:17:20Z</dcterms:created>
  <dcterms:modified xsi:type="dcterms:W3CDTF">2023-11-22T08:50:01Z</dcterms:modified>
</cp:coreProperties>
</file>