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 Route\Desktop\"/>
    </mc:Choice>
  </mc:AlternateContent>
  <xr:revisionPtr revIDLastSave="0" documentId="13_ncr:1_{49963040-A9FB-4EE4-96AE-668807BDF34C}" xr6:coauthVersionLast="47" xr6:coauthVersionMax="47" xr10:uidLastSave="{00000000-0000-0000-0000-000000000000}"/>
  <bookViews>
    <workbookView xWindow="-120" yWindow="-120" windowWidth="29040" windowHeight="15840" xr2:uid="{1391BA1E-0BAF-4AEA-B7E3-067B6F9AED2F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7" i="1"/>
  <c r="B13" i="1"/>
  <c r="B15" i="1"/>
  <c r="P2" i="1"/>
  <c r="B11" i="1"/>
  <c r="E10" i="1"/>
  <c r="D10" i="1"/>
  <c r="C10" i="1"/>
  <c r="B10" i="1"/>
  <c r="E9" i="1"/>
  <c r="D9" i="1"/>
  <c r="C9" i="1"/>
  <c r="B9" i="1"/>
  <c r="M3" i="1"/>
  <c r="M4" i="1"/>
  <c r="M5" i="1"/>
  <c r="M2" i="1"/>
  <c r="J3" i="1"/>
  <c r="J4" i="1"/>
  <c r="J5" i="1"/>
  <c r="J2" i="1"/>
  <c r="B2" i="1"/>
  <c r="F6" i="1"/>
  <c r="E5" i="1"/>
  <c r="D5" i="1"/>
  <c r="C5" i="1"/>
  <c r="B5" i="1"/>
  <c r="E4" i="1"/>
  <c r="D4" i="1"/>
  <c r="C4" i="1"/>
  <c r="B4" i="1"/>
  <c r="E3" i="1"/>
  <c r="D3" i="1"/>
  <c r="B3" i="1"/>
  <c r="E2" i="1"/>
  <c r="D2" i="1"/>
  <c r="C2" i="1"/>
  <c r="C3" i="1"/>
</calcChain>
</file>

<file path=xl/sharedStrings.xml><?xml version="1.0" encoding="utf-8"?>
<sst xmlns="http://schemas.openxmlformats.org/spreadsheetml/2006/main" count="35" uniqueCount="27">
  <si>
    <t>G1</t>
  </si>
  <si>
    <t>G2</t>
  </si>
  <si>
    <t>G3</t>
  </si>
  <si>
    <t>G4</t>
  </si>
  <si>
    <t>Vi</t>
  </si>
  <si>
    <t>Pi</t>
  </si>
  <si>
    <t>∑Vi</t>
  </si>
  <si>
    <t>En1</t>
  </si>
  <si>
    <t>En2</t>
  </si>
  <si>
    <t>V1</t>
  </si>
  <si>
    <t>V2</t>
  </si>
  <si>
    <t>V3</t>
  </si>
  <si>
    <t>V4</t>
  </si>
  <si>
    <t>P1</t>
  </si>
  <si>
    <t>P2</t>
  </si>
  <si>
    <t>P3</t>
  </si>
  <si>
    <t>P4</t>
  </si>
  <si>
    <t>∑En2</t>
  </si>
  <si>
    <t>λmax</t>
  </si>
  <si>
    <t>IU</t>
  </si>
  <si>
    <t>n</t>
  </si>
  <si>
    <t>Максимальне власне значення матриці</t>
  </si>
  <si>
    <t>Індекс погодженості</t>
  </si>
  <si>
    <t>WU</t>
  </si>
  <si>
    <t>WI</t>
  </si>
  <si>
    <t>Випадковий індекс</t>
  </si>
  <si>
    <t>Відношення погодженості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</si>
</sst>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2" fillId="0" borderId="0" xfId="0" applyFont="1" applyFill="1"/>
  </cellXfs>
  <cellStyles count="1">
    <cellStyle name="Normal" xfId="0" builtinId="0"/>
  </cellStyles>
  <dxfs count="3"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F5FD-6D40-4DDB-AE49-4CAD9274F156}">
  <dimension ref="A1:P19"/>
  <sheetViews>
    <sheetView tabSelected="1" workbookViewId="0">
      <selection activeCell="K17" sqref="K17"/>
    </sheetView>
  </sheetViews>
  <sheetFormatPr defaultRowHeight="15" x14ac:dyDescent="0.25"/>
  <cols>
    <col min="2" max="2" width="11.57031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6" x14ac:dyDescent="0.25">
      <c r="A2" t="s">
        <v>0</v>
      </c>
      <c r="B2">
        <f>10/10</f>
        <v>1</v>
      </c>
      <c r="C2">
        <f>10/15</f>
        <v>0.66666666666666663</v>
      </c>
      <c r="D2">
        <f>10/70</f>
        <v>0.14285714285714285</v>
      </c>
      <c r="E2">
        <f>10/95</f>
        <v>0.10526315789473684</v>
      </c>
      <c r="F2">
        <v>0.311</v>
      </c>
      <c r="G2">
        <v>5.1999999999999998E-2</v>
      </c>
      <c r="I2" t="s">
        <v>9</v>
      </c>
      <c r="J2">
        <f>POWER(B2*C2*D2*E2, 1/4)</f>
        <v>0.31642571776698519</v>
      </c>
      <c r="L2" t="s">
        <v>13</v>
      </c>
      <c r="M2">
        <f>F2/$F$6</f>
        <v>5.173847945433372E-2</v>
      </c>
      <c r="O2" t="s">
        <v>20</v>
      </c>
      <c r="P2">
        <f>COLUMNS(B8:E8)</f>
        <v>4</v>
      </c>
    </row>
    <row r="3" spans="1:16" x14ac:dyDescent="0.25">
      <c r="A3" t="s">
        <v>1</v>
      </c>
      <c r="B3">
        <f>15/10</f>
        <v>1.5</v>
      </c>
      <c r="C3">
        <f>15/15</f>
        <v>1</v>
      </c>
      <c r="D3">
        <f>15/70</f>
        <v>0.21428571428571427</v>
      </c>
      <c r="E3">
        <f>15/95</f>
        <v>0.15789473684210525</v>
      </c>
      <c r="F3">
        <v>0.48</v>
      </c>
      <c r="G3">
        <v>0.08</v>
      </c>
      <c r="I3" t="s">
        <v>10</v>
      </c>
      <c r="J3">
        <f t="shared" ref="J3:J5" si="0">POWER(B3*C3*D3*E3, 1/4)</f>
        <v>0.47463857665047782</v>
      </c>
      <c r="L3" t="s">
        <v>14</v>
      </c>
      <c r="M3">
        <f t="shared" ref="M3:M5" si="1">F3/$F$6</f>
        <v>7.9853601730161372E-2</v>
      </c>
    </row>
    <row r="4" spans="1:16" x14ac:dyDescent="0.25">
      <c r="A4" t="s">
        <v>2</v>
      </c>
      <c r="B4">
        <f>70/10</f>
        <v>7</v>
      </c>
      <c r="C4">
        <f>70/15</f>
        <v>4.666666666666667</v>
      </c>
      <c r="D4">
        <f>70/70</f>
        <v>1</v>
      </c>
      <c r="E4">
        <f>70/95</f>
        <v>0.73684210526315785</v>
      </c>
      <c r="F4">
        <v>2.2200000000000002</v>
      </c>
      <c r="G4">
        <v>0.37</v>
      </c>
      <c r="I4" t="s">
        <v>11</v>
      </c>
      <c r="J4">
        <f t="shared" si="0"/>
        <v>2.2149800243688964</v>
      </c>
      <c r="L4" t="s">
        <v>15</v>
      </c>
      <c r="M4">
        <f t="shared" si="1"/>
        <v>0.36932290800199635</v>
      </c>
    </row>
    <row r="5" spans="1:16" x14ac:dyDescent="0.25">
      <c r="A5" t="s">
        <v>3</v>
      </c>
      <c r="B5">
        <f>95/10</f>
        <v>9.5</v>
      </c>
      <c r="C5">
        <f>95/15</f>
        <v>6.333333333333333</v>
      </c>
      <c r="D5">
        <f>95/70</f>
        <v>1.3571428571428572</v>
      </c>
      <c r="E5">
        <f>95/95</f>
        <v>1</v>
      </c>
      <c r="F5">
        <v>3</v>
      </c>
      <c r="G5">
        <v>0.5</v>
      </c>
      <c r="I5" t="s">
        <v>12</v>
      </c>
      <c r="J5">
        <f t="shared" si="0"/>
        <v>3.0060443187863592</v>
      </c>
      <c r="L5" t="s">
        <v>16</v>
      </c>
      <c r="M5">
        <f t="shared" si="1"/>
        <v>0.49908501081350853</v>
      </c>
    </row>
    <row r="6" spans="1:16" x14ac:dyDescent="0.25">
      <c r="E6" t="s">
        <v>6</v>
      </c>
      <c r="F6">
        <f>SUM(F2:F5)</f>
        <v>6.0110000000000001</v>
      </c>
    </row>
    <row r="8" spans="1:16" x14ac:dyDescent="0.25">
      <c r="B8" t="s">
        <v>0</v>
      </c>
      <c r="C8" t="s">
        <v>1</v>
      </c>
      <c r="D8" t="s">
        <v>2</v>
      </c>
      <c r="E8" t="s">
        <v>3</v>
      </c>
    </row>
    <row r="9" spans="1:16" x14ac:dyDescent="0.25">
      <c r="A9" t="s">
        <v>7</v>
      </c>
      <c r="B9">
        <f>B2*$M$2+C2*$M$3+D2*$M$4+E2*$M$5</f>
        <v>0.21026989366612336</v>
      </c>
      <c r="C9">
        <f>B3*M2+C3*M3+D3*M4+E3*M5</f>
        <v>0.31540484049918505</v>
      </c>
      <c r="D9">
        <f>B4*M2+C4*M3+D4*M4+E4*M5</f>
        <v>1.4718892556628638</v>
      </c>
      <c r="E9">
        <f>B5*M2+C5*M3+D5*M4+E5*M5</f>
        <v>1.9975639898281721</v>
      </c>
    </row>
    <row r="10" spans="1:16" x14ac:dyDescent="0.25">
      <c r="A10" t="s">
        <v>8</v>
      </c>
      <c r="B10">
        <f>B9/M2</f>
        <v>4.0640910959069698</v>
      </c>
      <c r="C10">
        <f>C9/M3</f>
        <v>3.9497885338345862</v>
      </c>
      <c r="D10">
        <f>D9/M4</f>
        <v>3.9853722143195829</v>
      </c>
      <c r="E10">
        <f>E9/M5</f>
        <v>4.0024523809523807</v>
      </c>
    </row>
    <row r="11" spans="1:16" x14ac:dyDescent="0.25">
      <c r="A11" t="s">
        <v>17</v>
      </c>
      <c r="B11">
        <f>SUM(B10:E10)</f>
        <v>16.001704225013519</v>
      </c>
    </row>
    <row r="13" spans="1:16" x14ac:dyDescent="0.25">
      <c r="A13" t="s">
        <v>18</v>
      </c>
      <c r="B13">
        <f>ROUND(B11/COLUMNS(B8:E8),1)</f>
        <v>4</v>
      </c>
      <c r="C13" s="1" t="s">
        <v>21</v>
      </c>
      <c r="D13" s="1"/>
      <c r="E13" s="1"/>
      <c r="F13" s="1"/>
    </row>
    <row r="15" spans="1:16" x14ac:dyDescent="0.25">
      <c r="A15" t="s">
        <v>19</v>
      </c>
      <c r="B15">
        <f>ROUND((B13-P2)/(P2-1), 1)</f>
        <v>0</v>
      </c>
      <c r="C15" s="1" t="s">
        <v>22</v>
      </c>
      <c r="D15" s="1"/>
      <c r="E15" s="1"/>
      <c r="F15" s="1"/>
    </row>
    <row r="17" spans="1:6" x14ac:dyDescent="0.25">
      <c r="A17" t="s">
        <v>24</v>
      </c>
      <c r="B17">
        <f>IF(P2=2, 0, IF(P2=3, 0.58, IF(P2=4, 0.9, IF(P2=5, 1.12, IF(P2=6, 1.24, IF(P2=7, 1.32, "Перегляньте таблицю випадкових значень"))))))</f>
        <v>0.9</v>
      </c>
      <c r="C17" s="1" t="s">
        <v>25</v>
      </c>
      <c r="D17" s="1"/>
      <c r="E17" s="1"/>
      <c r="F17" s="1"/>
    </row>
    <row r="19" spans="1:6" x14ac:dyDescent="0.25">
      <c r="A19" t="s">
        <v>23</v>
      </c>
      <c r="B19" s="2">
        <f>B15/B17</f>
        <v>0</v>
      </c>
      <c r="C19" s="1" t="s">
        <v>26</v>
      </c>
      <c r="D19" s="1"/>
      <c r="E19" s="1"/>
      <c r="F19" s="1"/>
    </row>
  </sheetData>
  <mergeCells count="4">
    <mergeCell ref="C13:F13"/>
    <mergeCell ref="C15:F15"/>
    <mergeCell ref="C19:F19"/>
    <mergeCell ref="C17:F17"/>
  </mergeCells>
  <phoneticPr fontId="1" type="noConversion"/>
  <conditionalFormatting sqref="B19">
    <cfRule type="expression" dxfId="2" priority="1">
      <formula>$B$19&gt;0.1</formula>
    </cfRule>
    <cfRule type="expression" dxfId="1" priority="2">
      <formula>$B$19&lt;=0.1</formula>
    </cfRule>
  </conditionalFormatting>
  <conditionalFormatting sqref="B2:E5">
    <cfRule type="cellIs" dxfId="0" priority="5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TSlash Dreamy</dc:creator>
  <cp:lastModifiedBy>Oleksandr Kyshynskyi</cp:lastModifiedBy>
  <dcterms:created xsi:type="dcterms:W3CDTF">2023-12-05T15:21:42Z</dcterms:created>
  <dcterms:modified xsi:type="dcterms:W3CDTF">2023-12-20T15:17:02Z</dcterms:modified>
</cp:coreProperties>
</file>